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aevskiy-ae\Desktop\Sberbank\IFRS\"/>
    </mc:Choice>
  </mc:AlternateContent>
  <bookViews>
    <workbookView xWindow="0" yWindow="0" windowWidth="23040" windowHeight="8544" tabRatio="940"/>
  </bookViews>
  <sheets>
    <sheet name="content" sheetId="14" r:id="rId1"/>
    <sheet name="Internal summary table" sheetId="19" r:id="rId2"/>
    <sheet name="1. Consolidated BS" sheetId="4" r:id="rId3"/>
    <sheet name="2. Loans" sheetId="5" r:id="rId4"/>
    <sheet name="3. Asset Quality" sheetId="7" r:id="rId5"/>
    <sheet name="4. Deposits" sheetId="18" r:id="rId6"/>
    <sheet name="5. Capital" sheetId="11" r:id="rId7"/>
    <sheet name="6. Consolidated IS" sheetId="1" r:id="rId8"/>
    <sheet name="6. Consolidated IS (cumulative)" sheetId="17" r:id="rId9"/>
    <sheet name="7. OPEX" sheetId="9" r:id="rId10"/>
    <sheet name="8. F&amp;C" sheetId="12" r:id="rId11"/>
    <sheet name="9. Segments" sheetId="28" r:id="rId12"/>
    <sheet name="tech" sheetId="16" state="hidden" r:id="rId13"/>
  </sheets>
  <definedNames>
    <definedName name="_xlnm._FilterDatabase" localSheetId="9" hidden="1">'7. OPEX'!$A$9:$BB$19</definedName>
    <definedName name="LIBOR" localSheetId="5">#REF!</definedName>
    <definedName name="LIBOR" localSheetId="8">#REF!</definedName>
    <definedName name="LIBOR">#REF!</definedName>
    <definedName name="name" localSheetId="5" hidden="1">{#N/A,#N/A,FALSE,"Front Page";#N/A,#N/A,FALSE,"Page 2";#N/A,#N/A,FALSE,"Page 3";#N/A,#N/A,FALSE,"Loan Growth"}</definedName>
    <definedName name="name" hidden="1">{#N/A,#N/A,FALSE,"Front Page";#N/A,#N/A,FALSE,"Page 2";#N/A,#N/A,FALSE,"Page 3";#N/A,#N/A,FALSE,"Loan Growth"}</definedName>
    <definedName name="qaqsqsqs" localSheetId="5" hidden="1">{#N/A,#N/A,FALSE,"Front Page";#N/A,#N/A,FALSE,"Page 2";#N/A,#N/A,FALSE,"Page 3";#N/A,#N/A,FALSE,"Loan Growth"}</definedName>
    <definedName name="qaqsqsqs" hidden="1">{#N/A,#N/A,FALSE,"Front Page";#N/A,#N/A,FALSE,"Page 2";#N/A,#N/A,FALSE,"Page 3";#N/A,#N/A,FALSE,"Loan Growth"}</definedName>
    <definedName name="ret" localSheetId="5" hidden="1">{#N/A,#N/A,FALSE,"Front Page";#N/A,#N/A,FALSE,"Page 2";#N/A,#N/A,FALSE,"Page 3";#N/A,#N/A,FALSE,"Loan Growth"}</definedName>
    <definedName name="ret" hidden="1">{#N/A,#N/A,FALSE,"Front Page";#N/A,#N/A,FALSE,"Page 2";#N/A,#N/A,FALSE,"Page 3";#N/A,#N/A,FALSE,"Loan Growth"}</definedName>
    <definedName name="rett" localSheetId="5" hidden="1">{#N/A,#N/A,FALSE,"Front Page";#N/A,#N/A,FALSE,"Page 2";#N/A,#N/A,FALSE,"Page 3";#N/A,#N/A,FALSE,"Loan Growth"}</definedName>
    <definedName name="rett" hidden="1">{#N/A,#N/A,FALSE,"Front Page";#N/A,#N/A,FALSE,"Page 2";#N/A,#N/A,FALSE,"Page 3";#N/A,#N/A,FALSE,"Loan Growth"}</definedName>
    <definedName name="sdfsefsw" localSheetId="5" hidden="1">{#N/A,#N/A,FALSE,"Front Page";#N/A,#N/A,FALSE,"Page 2";#N/A,#N/A,FALSE,"Page 3";#N/A,#N/A,FALSE,"Loan Growth"}</definedName>
    <definedName name="sdfsefsw" hidden="1">{#N/A,#N/A,FALSE,"Front Page";#N/A,#N/A,FALSE,"Page 2";#N/A,#N/A,FALSE,"Page 3";#N/A,#N/A,FALSE,"Loan Growth"}</definedName>
    <definedName name="sdsdsdsdsd" localSheetId="5" hidden="1">{#N/A,#N/A,FALSE,"Front Page";#N/A,#N/A,FALSE,"Page 2";#N/A,#N/A,FALSE,"Page 3";#N/A,#N/A,FALSE,"Loan Growth"}</definedName>
    <definedName name="sdsdsdsdsd" hidden="1">{#N/A,#N/A,FALSE,"Front Page";#N/A,#N/A,FALSE,"Page 2";#N/A,#N/A,FALSE,"Page 3";#N/A,#N/A,FALSE,"Loan Growth"}</definedName>
    <definedName name="UBSIII" localSheetId="5" hidden="1">{#N/A,#N/A,FALSE,"Annual Model";#N/A,#N/A,FALSE,"Quarterly Model";#N/A,#N/A,FALSE,"Header";#N/A,#N/A,FALSE,"Notes"}</definedName>
    <definedName name="UBSIII" hidden="1">{#N/A,#N/A,FALSE,"Annual Model";#N/A,#N/A,FALSE,"Quarterly Model";#N/A,#N/A,FALSE,"Header";#N/A,#N/A,FALSE,"Notes"}</definedName>
    <definedName name="uiguyg" localSheetId="5" hidden="1">{#N/A,#N/A,FALSE,"Front Page";#N/A,#N/A,FALSE,"Page 2";#N/A,#N/A,FALSE,"Page 3";#N/A,#N/A,FALSE,"Loan Growth"}</definedName>
    <definedName name="uiguyg" hidden="1">{#N/A,#N/A,FALSE,"Front Page";#N/A,#N/A,FALSE,"Page 2";#N/A,#N/A,FALSE,"Page 3";#N/A,#N/A,FALSE,"Loan Growth"}</definedName>
    <definedName name="wrn.all." localSheetId="5" hidden="1">{#N/A,#N/A,FALSE,"Annual Model";#N/A,#N/A,FALSE,"Quarterly Model";#N/A,#N/A,FALSE,"Header";#N/A,#N/A,FALSE,"Notes"}</definedName>
    <definedName name="wrn.all." hidden="1">{#N/A,#N/A,FALSE,"Annual Model";#N/A,#N/A,FALSE,"Quarterly Model";#N/A,#N/A,FALSE,"Header";#N/A,#N/A,FALSE,"Notes"}</definedName>
    <definedName name="wrn.database." localSheetId="5" hidden="1">{"subs",#N/A,FALSE,"database ";"proportional",#N/A,FALSE,"database "}</definedName>
    <definedName name="wrn.database." hidden="1">{"subs",#N/A,FALSE,"database ";"proportional",#N/A,FALSE,"database "}</definedName>
    <definedName name="wrn.Dataproj1." localSheetId="5" hidden="1">{#N/A,#N/A,FALSE,"Front Page";#N/A,#N/A,FALSE,"Page 2";#N/A,#N/A,FALSE,"Page 3";#N/A,#N/A,FALSE,"Loan Growth"}</definedName>
    <definedName name="wrn.Dataproj1." hidden="1">{#N/A,#N/A,FALSE,"Front Page";#N/A,#N/A,FALSE,"Page 2";#N/A,#N/A,FALSE,"Page 3";#N/A,#N/A,FALSE,"Loan Growth"}</definedName>
    <definedName name="wrn.international." localSheetId="5" hidden="1">{"sweden",#N/A,FALSE,"Sweden";"germany",#N/A,FALSE,"Germany";"portugal",#N/A,FALSE,"Portugal";"belgium",#N/A,FALSE,"Belgium";"japan",#N/A,FALSE,"Japan ";"italy",#N/A,FALSE,"Italy";"spain",#N/A,FALSE,"Spain";"korea",#N/A,FALSE,"Korea"}</definedName>
    <definedName name="wrn.international." hidden="1">{"sweden",#N/A,FALSE,"Sweden";"germany",#N/A,FALSE,"Germany";"portugal",#N/A,FALSE,"Portugal";"belgium",#N/A,FALSE,"Belgium";"japan",#N/A,FALSE,"Japan ";"italy",#N/A,FALSE,"Italy";"spain",#N/A,FALSE,"Spain";"korea",#N/A,FALSE,"Korea"}</definedName>
    <definedName name="wrn.PrimeCo." localSheetId="5" hidden="1">{"print 1",#N/A,FALSE,"PrimeCo PCS";"print 2",#N/A,FALSE,"PrimeCo PCS";"valuation",#N/A,FALSE,"PrimeCo PCS"}</definedName>
    <definedName name="wrn.PrimeCo." hidden="1">{"print 1",#N/A,FALSE,"PrimeCo PCS";"print 2",#N/A,FALSE,"PrimeCo PCS";"valuation",#N/A,FALSE,"PrimeCo PCS"}</definedName>
    <definedName name="zzz" localSheetId="5" hidden="1">{"subs",#N/A,FALSE,"database ";"proportional",#N/A,FALSE,"database "}</definedName>
    <definedName name="zzz" hidden="1">{"subs",#N/A,FALSE,"database ";"proportional",#N/A,FALSE,"database "}</definedName>
    <definedName name="_xlnm.Print_Area" localSheetId="2">'1. Consolidated BS'!$A$2:$BK$108</definedName>
    <definedName name="_xlnm.Print_Area" localSheetId="3">'2. Loans'!$A$2:$BU$175</definedName>
    <definedName name="_xlnm.Print_Area" localSheetId="4">'3. Asset Quality'!$A$2:$BR$239,'3. Asset Quality'!$A$366:$BC$554</definedName>
    <definedName name="_xlnm.Print_Area" localSheetId="5">'4. Deposits'!$A$2:$BS$201</definedName>
    <definedName name="_xlnm.Print_Area" localSheetId="6">'5. Capital'!$A$1:$AR$47</definedName>
    <definedName name="_xlnm.Print_Area" localSheetId="7">'6. Consolidated IS'!$A$1:$BW$102</definedName>
    <definedName name="_xlnm.Print_Area" localSheetId="8">'6. Consolidated IS (cumulative)'!$A$1:$AS$85</definedName>
    <definedName name="_xlnm.Print_Area" localSheetId="9">'7. OPEX'!$A$1:$BV$48</definedName>
    <definedName name="_xlnm.Print_Area" localSheetId="10">'8. F&amp;C'!$A$1:$BX$97</definedName>
    <definedName name="_xlnm.Print_Area" localSheetId="11">'9. Segments'!$A$1:$AH$254</definedName>
    <definedName name="_xlnm.Print_Area" localSheetId="0">content!$A$1:$M$35</definedName>
    <definedName name="_xlnm.Print_Area" localSheetId="1">'Internal summary table'!$A$1:$K$108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7" i="19" l="1"/>
  <c r="G4" i="16" l="1"/>
  <c r="I5" i="19" s="1"/>
  <c r="G1" i="16"/>
  <c r="L5" i="19" l="1"/>
  <c r="J5" i="19"/>
  <c r="E5" i="19"/>
  <c r="D5" i="19"/>
  <c r="F5" i="19" l="1"/>
  <c r="J92" i="19" l="1"/>
  <c r="H92" i="19"/>
  <c r="D92" i="19"/>
  <c r="E92" i="19" s="1"/>
  <c r="F60" i="19"/>
  <c r="F92" i="19" s="1"/>
  <c r="D94" i="19" l="1"/>
  <c r="D104" i="19"/>
  <c r="D102" i="19"/>
  <c r="D96" i="19"/>
  <c r="D99" i="19"/>
  <c r="D98" i="19"/>
  <c r="D100" i="19"/>
  <c r="D95" i="19"/>
  <c r="I92" i="19"/>
  <c r="G92" i="19"/>
  <c r="D107" i="19"/>
  <c r="D106" i="19"/>
  <c r="D97" i="19"/>
  <c r="D105" i="19"/>
  <c r="G104" i="19" l="1"/>
  <c r="H104" i="19" s="1"/>
  <c r="G94" i="19"/>
  <c r="H94" i="19" s="1"/>
  <c r="I104" i="19"/>
  <c r="I94" i="19"/>
  <c r="G102" i="19"/>
  <c r="H102" i="19" s="1"/>
  <c r="I102" i="19"/>
  <c r="J102" i="19" s="1"/>
  <c r="G100" i="19"/>
  <c r="H100" i="19" s="1"/>
  <c r="G99" i="19"/>
  <c r="H99" i="19" s="1"/>
  <c r="G98" i="19"/>
  <c r="H98" i="19" s="1"/>
  <c r="I100" i="19"/>
  <c r="I99" i="19"/>
  <c r="I98" i="19"/>
  <c r="G105" i="19"/>
  <c r="I95" i="19"/>
  <c r="I96" i="19"/>
  <c r="G107" i="19"/>
  <c r="H107" i="19" s="1"/>
  <c r="I106" i="19"/>
  <c r="I107" i="19"/>
  <c r="G106" i="19"/>
  <c r="I105" i="19"/>
  <c r="J94" i="19" l="1"/>
  <c r="J104" i="19"/>
  <c r="J107" i="19"/>
  <c r="J98" i="19"/>
  <c r="J99" i="19"/>
  <c r="J100" i="19"/>
  <c r="J96" i="19"/>
  <c r="J95" i="19"/>
  <c r="D101" i="19"/>
  <c r="AA270" i="19" l="1"/>
  <c r="AA231" i="19"/>
  <c r="I48" i="19"/>
  <c r="I56" i="19" l="1"/>
  <c r="I47" i="19"/>
  <c r="I23" i="19"/>
  <c r="I54" i="19"/>
  <c r="I53" i="19"/>
  <c r="I51" i="19"/>
  <c r="I50" i="19"/>
  <c r="I33" i="19"/>
  <c r="I34" i="19"/>
  <c r="I17" i="19"/>
  <c r="I46" i="19"/>
  <c r="E104" i="19"/>
  <c r="I41" i="19"/>
  <c r="I43" i="19"/>
  <c r="I14" i="19"/>
  <c r="I12" i="19"/>
  <c r="D60" i="19"/>
  <c r="I60" i="19" s="1"/>
  <c r="I42" i="19"/>
  <c r="I28" i="19"/>
  <c r="I13" i="19"/>
  <c r="I52" i="19"/>
  <c r="I45" i="19"/>
  <c r="I22" i="19"/>
  <c r="I10" i="19"/>
  <c r="I8" i="19"/>
  <c r="I9" i="19"/>
  <c r="I30" i="19"/>
  <c r="I26" i="19"/>
  <c r="I11" i="19"/>
  <c r="E56" i="19"/>
  <c r="L56" i="19" l="1"/>
  <c r="L48" i="19"/>
  <c r="M48" i="19" s="1"/>
  <c r="D48" i="19"/>
  <c r="E48" i="19"/>
  <c r="J56" i="19"/>
  <c r="J48" i="19"/>
  <c r="K48" i="19" s="1"/>
  <c r="D56" i="19"/>
  <c r="D111" i="19"/>
  <c r="I16" i="19"/>
  <c r="J23" i="19"/>
  <c r="J54" i="19"/>
  <c r="K54" i="19" s="1"/>
  <c r="D54" i="19"/>
  <c r="E54" i="19"/>
  <c r="L23" i="19"/>
  <c r="L54" i="19"/>
  <c r="M54" i="19" s="1"/>
  <c r="F104" i="19"/>
  <c r="E102" i="19"/>
  <c r="F102" i="19" s="1"/>
  <c r="E94" i="19"/>
  <c r="D23" i="19"/>
  <c r="E23" i="19"/>
  <c r="L33" i="19"/>
  <c r="L34" i="19"/>
  <c r="J33" i="19"/>
  <c r="J34" i="19"/>
  <c r="E34" i="19"/>
  <c r="D34" i="19"/>
  <c r="D33" i="19"/>
  <c r="E33" i="19"/>
  <c r="E99" i="19"/>
  <c r="E100" i="19"/>
  <c r="E98" i="19"/>
  <c r="E95" i="19"/>
  <c r="E96" i="19"/>
  <c r="J46" i="19"/>
  <c r="L46" i="19"/>
  <c r="M46" i="19" s="1"/>
  <c r="I15" i="19"/>
  <c r="D46" i="19"/>
  <c r="E46" i="19"/>
  <c r="E17" i="19"/>
  <c r="D17" i="19"/>
  <c r="L41" i="19"/>
  <c r="J41" i="19"/>
  <c r="E106" i="19"/>
  <c r="E107" i="19"/>
  <c r="E105" i="19"/>
  <c r="E41" i="19"/>
  <c r="D41" i="19"/>
  <c r="L53" i="19"/>
  <c r="L47" i="19"/>
  <c r="L51" i="19"/>
  <c r="M51" i="19" s="1"/>
  <c r="L52" i="19"/>
  <c r="M52" i="19" s="1"/>
  <c r="L45" i="19"/>
  <c r="L22" i="19"/>
  <c r="M22" i="19" s="1"/>
  <c r="G60" i="19"/>
  <c r="L43" i="19"/>
  <c r="M43" i="19" s="1"/>
  <c r="L50" i="19"/>
  <c r="L42" i="19"/>
  <c r="M42" i="19" s="1"/>
  <c r="D52" i="19"/>
  <c r="D45" i="19"/>
  <c r="D51" i="19"/>
  <c r="D53" i="19"/>
  <c r="D47" i="19"/>
  <c r="D50" i="19"/>
  <c r="E60" i="19"/>
  <c r="J50" i="19"/>
  <c r="J42" i="19"/>
  <c r="J45" i="19"/>
  <c r="J53" i="19"/>
  <c r="J47" i="19"/>
  <c r="J52" i="19"/>
  <c r="J22" i="19"/>
  <c r="J51" i="19"/>
  <c r="J43" i="19"/>
  <c r="D31" i="19"/>
  <c r="D26" i="19"/>
  <c r="D25" i="19"/>
  <c r="D22" i="19"/>
  <c r="D11" i="19"/>
  <c r="D10" i="19"/>
  <c r="D28" i="19"/>
  <c r="D43" i="19"/>
  <c r="D30" i="19"/>
  <c r="D29" i="19"/>
  <c r="D21" i="19"/>
  <c r="D14" i="19"/>
  <c r="D9" i="19"/>
  <c r="D8" i="19"/>
  <c r="D13" i="19"/>
  <c r="D27" i="19"/>
  <c r="D12" i="19"/>
  <c r="D42" i="19"/>
  <c r="D89" i="19"/>
  <c r="D83" i="19"/>
  <c r="D79" i="19"/>
  <c r="D73" i="19"/>
  <c r="D71" i="19"/>
  <c r="D67" i="19"/>
  <c r="D65" i="19"/>
  <c r="D64" i="19"/>
  <c r="D90" i="19"/>
  <c r="D88" i="19"/>
  <c r="D87" i="19"/>
  <c r="D82" i="19"/>
  <c r="D78" i="19"/>
  <c r="D74" i="19"/>
  <c r="D72" i="19"/>
  <c r="D66" i="19"/>
  <c r="E111" i="19" l="1"/>
  <c r="M56" i="19"/>
  <c r="K56" i="19"/>
  <c r="F48" i="19"/>
  <c r="M23" i="19"/>
  <c r="J16" i="19"/>
  <c r="K23" i="19"/>
  <c r="F56" i="19"/>
  <c r="D112" i="19"/>
  <c r="I18" i="19"/>
  <c r="I111" i="19"/>
  <c r="I112" i="19" s="1"/>
  <c r="M45" i="19"/>
  <c r="M34" i="19"/>
  <c r="K34" i="19"/>
  <c r="L16" i="19"/>
  <c r="M16" i="19" s="1"/>
  <c r="F54" i="19"/>
  <c r="F94" i="19"/>
  <c r="F23" i="19"/>
  <c r="I19" i="19"/>
  <c r="E16" i="19"/>
  <c r="D16" i="19"/>
  <c r="M33" i="19"/>
  <c r="K33" i="19"/>
  <c r="F34" i="19"/>
  <c r="F107" i="19"/>
  <c r="F33" i="19"/>
  <c r="K22" i="19"/>
  <c r="F98" i="19"/>
  <c r="F100" i="19"/>
  <c r="F95" i="19"/>
  <c r="F96" i="19"/>
  <c r="F99" i="19"/>
  <c r="K46" i="19"/>
  <c r="D15" i="19"/>
  <c r="M50" i="19"/>
  <c r="M53" i="19"/>
  <c r="K41" i="19"/>
  <c r="M47" i="19"/>
  <c r="M41" i="19"/>
  <c r="F46" i="19"/>
  <c r="F17" i="19"/>
  <c r="E22" i="19"/>
  <c r="F41" i="19"/>
  <c r="E64" i="19"/>
  <c r="E65" i="19"/>
  <c r="E71" i="19"/>
  <c r="E73" i="19"/>
  <c r="E66" i="19"/>
  <c r="E87" i="19"/>
  <c r="E67" i="19"/>
  <c r="I89" i="19"/>
  <c r="I73" i="19"/>
  <c r="I71" i="19"/>
  <c r="I66" i="19"/>
  <c r="I90" i="19"/>
  <c r="I88" i="19"/>
  <c r="I74" i="19"/>
  <c r="I64" i="19"/>
  <c r="I65" i="19"/>
  <c r="F111" i="19" l="1"/>
  <c r="E112" i="19"/>
  <c r="D19" i="19"/>
  <c r="J111" i="19"/>
  <c r="F16" i="19"/>
  <c r="D18" i="19"/>
  <c r="J112" i="19"/>
  <c r="F112" i="19"/>
  <c r="G95" i="19"/>
  <c r="H95" i="19" s="1"/>
  <c r="G96" i="19" l="1"/>
  <c r="H96" i="19" s="1"/>
  <c r="E97" i="19"/>
  <c r="E101" i="19" l="1"/>
  <c r="F101" i="19" s="1"/>
  <c r="E79" i="19" l="1"/>
  <c r="E83" i="19"/>
  <c r="E82" i="19"/>
  <c r="E90" i="19"/>
  <c r="E88" i="19"/>
  <c r="F79" i="19" l="1"/>
  <c r="E78" i="19"/>
  <c r="E77" i="19"/>
  <c r="E89" i="19"/>
  <c r="E74" i="19" l="1"/>
  <c r="G111" i="19"/>
  <c r="E72" i="19" l="1"/>
  <c r="H111" i="19"/>
  <c r="G112" i="19"/>
  <c r="E68" i="19"/>
  <c r="H112" i="19" l="1"/>
  <c r="I87" i="19" l="1"/>
  <c r="G82" i="19" l="1"/>
  <c r="I82" i="19"/>
  <c r="I83" i="19"/>
  <c r="G83" i="19" l="1"/>
  <c r="G66" i="19"/>
  <c r="G79" i="19" l="1"/>
  <c r="G78" i="19"/>
  <c r="I78" i="19"/>
  <c r="I79" i="19"/>
  <c r="I72" i="19"/>
  <c r="I77" i="19"/>
  <c r="G77" i="19" l="1"/>
  <c r="G71" i="19" l="1"/>
  <c r="E50" i="19"/>
  <c r="E42" i="19"/>
  <c r="F42" i="19" s="1"/>
  <c r="E53" i="19"/>
  <c r="E47" i="19"/>
  <c r="E52" i="19"/>
  <c r="F52" i="19" s="1"/>
  <c r="E45" i="19"/>
  <c r="E51" i="19"/>
  <c r="F51" i="19" s="1"/>
  <c r="E43" i="19"/>
  <c r="F43" i="19" s="1"/>
  <c r="H106" i="19"/>
  <c r="H105" i="19"/>
  <c r="J106" i="19"/>
  <c r="J105" i="19"/>
  <c r="F45" i="19" l="1"/>
  <c r="F47" i="19"/>
  <c r="F50" i="19"/>
  <c r="F53" i="19"/>
  <c r="G90" i="19" l="1"/>
  <c r="G88" i="19"/>
  <c r="G89" i="19" l="1"/>
  <c r="K47" i="19" l="1"/>
  <c r="K51" i="19"/>
  <c r="K43" i="19"/>
  <c r="K52" i="19"/>
  <c r="K53" i="19"/>
  <c r="F106" i="19"/>
  <c r="F105" i="19"/>
  <c r="F97" i="19"/>
  <c r="K45" i="19"/>
  <c r="K50" i="19"/>
  <c r="K42" i="19"/>
  <c r="F83" i="19" l="1"/>
  <c r="F82" i="19"/>
  <c r="F66" i="19"/>
  <c r="F78" i="19"/>
  <c r="F71" i="19"/>
  <c r="F90" i="19"/>
  <c r="F88" i="19"/>
  <c r="F89" i="19"/>
  <c r="J73" i="19"/>
  <c r="J71" i="19"/>
  <c r="J64" i="19"/>
  <c r="J88" i="19"/>
  <c r="J65" i="19"/>
  <c r="J89" i="19"/>
  <c r="J66" i="19"/>
  <c r="J87" i="19"/>
  <c r="J82" i="19"/>
  <c r="J83" i="19"/>
  <c r="J78" i="19"/>
  <c r="J79" i="19"/>
  <c r="J74" i="19"/>
  <c r="J72" i="19"/>
  <c r="F22" i="19"/>
  <c r="J90" i="19"/>
  <c r="H89" i="19"/>
  <c r="H71" i="19"/>
  <c r="H66" i="19"/>
  <c r="H78" i="19"/>
  <c r="H82" i="19"/>
  <c r="H90" i="19"/>
  <c r="H88" i="19"/>
  <c r="H83" i="19"/>
  <c r="H79" i="19"/>
  <c r="L28" i="19" l="1"/>
  <c r="L30" i="19"/>
  <c r="L12" i="19"/>
  <c r="L10" i="19"/>
  <c r="L13" i="19"/>
  <c r="L26" i="19"/>
  <c r="M26" i="19" l="1"/>
  <c r="M30" i="19"/>
  <c r="G65" i="19"/>
  <c r="H65" i="19" s="1"/>
  <c r="G73" i="19"/>
  <c r="H73" i="19" s="1"/>
  <c r="G64" i="19"/>
  <c r="H64" i="19" s="1"/>
  <c r="G74" i="19"/>
  <c r="H74" i="19" s="1"/>
  <c r="L15" i="19"/>
  <c r="J17" i="19"/>
  <c r="K17" i="19" s="1"/>
  <c r="J13" i="19"/>
  <c r="J26" i="19"/>
  <c r="J10" i="19"/>
  <c r="J30" i="19"/>
  <c r="K30" i="19" s="1"/>
  <c r="J28" i="19"/>
  <c r="J12" i="19"/>
  <c r="L9" i="19"/>
  <c r="L14" i="19"/>
  <c r="L17" i="19"/>
  <c r="M17" i="19" s="1"/>
  <c r="E21" i="19"/>
  <c r="E10" i="19"/>
  <c r="E28" i="19"/>
  <c r="E13" i="19"/>
  <c r="E12" i="19"/>
  <c r="E26" i="19"/>
  <c r="E30" i="19"/>
  <c r="F64" i="19"/>
  <c r="F65" i="19"/>
  <c r="F73" i="19"/>
  <c r="F74" i="19"/>
  <c r="K26" i="19" l="1"/>
  <c r="F26" i="19"/>
  <c r="M15" i="19"/>
  <c r="G68" i="19"/>
  <c r="G72" i="19"/>
  <c r="H72" i="19" s="1"/>
  <c r="G87" i="19"/>
  <c r="H87" i="19" s="1"/>
  <c r="L18" i="19"/>
  <c r="L21" i="19"/>
  <c r="J9" i="19"/>
  <c r="J15" i="19"/>
  <c r="E15" i="19"/>
  <c r="L8" i="19"/>
  <c r="M8" i="19" s="1"/>
  <c r="I21" i="19"/>
  <c r="E14" i="19"/>
  <c r="J21" i="19"/>
  <c r="J14" i="19"/>
  <c r="E8" i="19"/>
  <c r="E9" i="19"/>
  <c r="F28" i="19"/>
  <c r="F13" i="19"/>
  <c r="K12" i="19"/>
  <c r="M12" i="19"/>
  <c r="M13" i="19"/>
  <c r="K13" i="19"/>
  <c r="M14" i="19"/>
  <c r="M10" i="19"/>
  <c r="K10" i="19"/>
  <c r="K28" i="19"/>
  <c r="M28" i="19"/>
  <c r="E20" i="19"/>
  <c r="F21" i="19"/>
  <c r="F10" i="19"/>
  <c r="F12" i="19"/>
  <c r="F87" i="19"/>
  <c r="F67" i="19"/>
  <c r="F72" i="19"/>
  <c r="M18" i="19" l="1"/>
  <c r="E24" i="19"/>
  <c r="M21" i="19"/>
  <c r="J20" i="19"/>
  <c r="L20" i="19"/>
  <c r="L24" i="19" s="1"/>
  <c r="K14" i="19"/>
  <c r="I20" i="19"/>
  <c r="E18" i="19"/>
  <c r="D20" i="19"/>
  <c r="D24" i="19" s="1"/>
  <c r="F15" i="19"/>
  <c r="K21" i="19"/>
  <c r="F14" i="19"/>
  <c r="J8" i="19"/>
  <c r="K8" i="19" s="1"/>
  <c r="L11" i="19"/>
  <c r="E11" i="19"/>
  <c r="J18" i="19"/>
  <c r="F9" i="19"/>
  <c r="M9" i="19"/>
  <c r="K9" i="19"/>
  <c r="F8" i="19"/>
  <c r="F30" i="19"/>
  <c r="L19" i="19" l="1"/>
  <c r="F24" i="19"/>
  <c r="I24" i="19"/>
  <c r="M24" i="19" s="1"/>
  <c r="J24" i="19"/>
  <c r="M20" i="19"/>
  <c r="K20" i="19"/>
  <c r="F18" i="19"/>
  <c r="E19" i="19"/>
  <c r="F20" i="19"/>
  <c r="K16" i="19"/>
  <c r="K24" i="19" l="1"/>
  <c r="J11" i="19"/>
  <c r="M11" i="19"/>
  <c r="F11" i="19"/>
  <c r="J19" i="19" l="1"/>
  <c r="F19" i="19"/>
  <c r="E25" i="19"/>
  <c r="F25" i="19" s="1"/>
  <c r="K11" i="19"/>
  <c r="E29" i="19"/>
  <c r="F27" i="19" l="1"/>
  <c r="E31" i="19"/>
  <c r="F31" i="19" l="1"/>
  <c r="F29" i="19"/>
  <c r="I97" i="19" l="1"/>
  <c r="J97" i="19" l="1"/>
  <c r="I101" i="19"/>
  <c r="J101" i="19" s="1"/>
  <c r="G97" i="19" l="1"/>
  <c r="H97" i="19" s="1"/>
  <c r="G101" i="19"/>
  <c r="H101" i="19" s="1"/>
  <c r="D68" i="19" l="1"/>
  <c r="H68" i="19" l="1"/>
  <c r="F68" i="19"/>
  <c r="D77" i="19" l="1"/>
  <c r="H77" i="19" l="1"/>
  <c r="F77" i="19"/>
  <c r="J77" i="19"/>
  <c r="I68" i="19"/>
  <c r="I67" i="19"/>
  <c r="J67" i="19" s="1"/>
  <c r="J68" i="19" l="1"/>
  <c r="G67" i="19"/>
  <c r="H67" i="19" s="1"/>
  <c r="M19" i="19" l="1"/>
  <c r="K19" i="19"/>
  <c r="K15" i="19"/>
  <c r="L25" i="19" l="1"/>
  <c r="J25" i="19"/>
  <c r="I25" i="19"/>
  <c r="K18" i="19"/>
  <c r="L27" i="19" l="1"/>
  <c r="J27" i="19"/>
  <c r="I27" i="19"/>
  <c r="K25" i="19"/>
  <c r="M25" i="19"/>
  <c r="L29" i="19" l="1"/>
  <c r="J29" i="19"/>
  <c r="I29" i="19"/>
  <c r="K27" i="19"/>
  <c r="M27" i="19"/>
  <c r="L31" i="19" l="1"/>
  <c r="J31" i="19"/>
  <c r="M29" i="19"/>
  <c r="K29" i="19"/>
  <c r="I31" i="19"/>
  <c r="K31" i="19" l="1"/>
  <c r="M31" i="19"/>
</calcChain>
</file>

<file path=xl/comments1.xml><?xml version="1.0" encoding="utf-8"?>
<comments xmlns="http://schemas.openxmlformats.org/spreadsheetml/2006/main">
  <authors>
    <author>Соколов Кирилл Геннадьевич</author>
    <author>Шевцова Мария Викторовна</author>
  </authors>
  <commentList>
    <comment ref="C18" authorId="0" shapeId="0">
      <text>
        <r>
          <rPr>
            <sz val="9"/>
            <color indexed="81"/>
            <rFont val="Tahoma"/>
            <family val="2"/>
            <charset val="204"/>
          </rPr>
          <t>2017: Net gains from trading securities and securities designated as at fair value through profit or loss</t>
        </r>
      </text>
    </comment>
    <comment ref="C20" authorId="0" shapeId="0">
      <text>
        <r>
          <rPr>
            <sz val="9"/>
            <color indexed="81"/>
            <rFont val="Tahoma"/>
            <family val="2"/>
            <charset val="204"/>
          </rPr>
          <t xml:space="preserve">2017: Net gains from investment securities available-for-sale
</t>
        </r>
      </text>
    </comment>
    <comment ref="C24" authorId="0" shapeId="0">
      <text>
        <r>
          <rPr>
            <b/>
            <sz val="9"/>
            <color indexed="81"/>
            <rFont val="Tahoma"/>
            <family val="2"/>
            <charset val="204"/>
          </rPr>
          <t>and Goodwill impairment</t>
        </r>
        <r>
          <rPr>
            <sz val="9"/>
            <color indexed="81"/>
            <rFont val="Tahoma"/>
            <family val="2"/>
            <charset val="204"/>
          </rPr>
          <t xml:space="preserve">
</t>
        </r>
      </text>
    </comment>
    <comment ref="H29" authorId="1" shapeId="0">
      <text>
        <r>
          <rPr>
            <sz val="9"/>
            <color indexed="81"/>
            <rFont val="Tahoma"/>
            <family val="2"/>
            <charset val="204"/>
          </rPr>
          <t>including insurance</t>
        </r>
      </text>
    </comment>
    <comment ref="H30" authorId="1" shapeId="0">
      <text>
        <r>
          <rPr>
            <sz val="9"/>
            <color indexed="81"/>
            <rFont val="Tahoma"/>
            <family val="2"/>
            <charset val="204"/>
          </rPr>
          <t>including insurance</t>
        </r>
      </text>
    </comment>
    <comment ref="J31" authorId="1" shapeId="0">
      <text>
        <r>
          <rPr>
            <sz val="9"/>
            <color indexed="81"/>
            <rFont val="Tahoma"/>
            <family val="2"/>
            <charset val="204"/>
          </rPr>
          <t>Net of expenses related to insurance and pension fund operations</t>
        </r>
        <r>
          <rPr>
            <sz val="9"/>
            <color indexed="81"/>
            <rFont val="Tahoma"/>
            <family val="2"/>
            <charset val="204"/>
          </rPr>
          <t xml:space="preserve">
</t>
        </r>
      </text>
    </comment>
    <comment ref="K31" authorId="1" shapeId="0">
      <text>
        <r>
          <rPr>
            <sz val="9"/>
            <color indexed="81"/>
            <rFont val="Tahoma"/>
            <family val="2"/>
            <charset val="204"/>
          </rPr>
          <t>Net of expenses related to insurance and pension fund operations</t>
        </r>
        <r>
          <rPr>
            <sz val="9"/>
            <color indexed="81"/>
            <rFont val="Tahoma"/>
            <family val="2"/>
            <charset val="204"/>
          </rPr>
          <t xml:space="preserve">
</t>
        </r>
      </text>
    </comment>
    <comment ref="L31" authorId="1" shapeId="0">
      <text>
        <r>
          <rPr>
            <sz val="9"/>
            <color indexed="81"/>
            <rFont val="Tahoma"/>
            <family val="2"/>
            <charset val="204"/>
          </rPr>
          <t>Net of expenses related to insurance and pension fund operations</t>
        </r>
        <r>
          <rPr>
            <sz val="9"/>
            <color indexed="81"/>
            <rFont val="Tahoma"/>
            <family val="2"/>
            <charset val="204"/>
          </rPr>
          <t xml:space="preserve">
</t>
        </r>
      </text>
    </comment>
    <comment ref="N31" authorId="1" shapeId="0">
      <text>
        <r>
          <rPr>
            <sz val="9"/>
            <color indexed="81"/>
            <rFont val="Tahoma"/>
            <family val="2"/>
            <charset val="204"/>
          </rPr>
          <t>Net of expenses related to insurance and pension fund operations</t>
        </r>
        <r>
          <rPr>
            <sz val="9"/>
            <color indexed="81"/>
            <rFont val="Tahoma"/>
            <family val="2"/>
            <charset val="204"/>
          </rPr>
          <t xml:space="preserve">
</t>
        </r>
      </text>
    </comment>
    <comment ref="P31" authorId="1" shapeId="0">
      <text>
        <r>
          <rPr>
            <sz val="9"/>
            <color indexed="81"/>
            <rFont val="Tahoma"/>
            <family val="2"/>
            <charset val="204"/>
          </rPr>
          <t>Net of expenses related to insurance and pension fund operations</t>
        </r>
        <r>
          <rPr>
            <sz val="9"/>
            <color indexed="81"/>
            <rFont val="Tahoma"/>
            <family val="2"/>
            <charset val="204"/>
          </rPr>
          <t xml:space="preserve">
</t>
        </r>
      </text>
    </comment>
    <comment ref="Q31" authorId="1" shapeId="0">
      <text>
        <r>
          <rPr>
            <sz val="9"/>
            <color indexed="81"/>
            <rFont val="Tahoma"/>
            <family val="2"/>
            <charset val="204"/>
          </rPr>
          <t>Net of expenses related to insurance and pension fund operations</t>
        </r>
        <r>
          <rPr>
            <sz val="9"/>
            <color indexed="81"/>
            <rFont val="Tahoma"/>
            <family val="2"/>
            <charset val="204"/>
          </rPr>
          <t xml:space="preserve">
</t>
        </r>
      </text>
    </comment>
    <comment ref="AZ31" authorId="1" shapeId="0">
      <text>
        <r>
          <rPr>
            <b/>
            <sz val="9"/>
            <color indexed="81"/>
            <rFont val="Tahoma"/>
            <family val="2"/>
            <charset val="204"/>
          </rPr>
          <t>Шевцова Мария Викторовна:</t>
        </r>
        <r>
          <rPr>
            <sz val="9"/>
            <color indexed="81"/>
            <rFont val="Tahoma"/>
            <family val="2"/>
            <charset val="204"/>
          </rPr>
          <t xml:space="preserve">
net renenues
</t>
        </r>
      </text>
    </comment>
    <comment ref="O32" authorId="1" shapeId="0">
      <text>
        <r>
          <rPr>
            <sz val="9"/>
            <color indexed="81"/>
            <rFont val="Tahoma"/>
            <family val="2"/>
            <charset val="204"/>
          </rPr>
          <t>Net of revenues from insurance and pension fund operations</t>
        </r>
      </text>
    </comment>
  </commentList>
</comments>
</file>

<file path=xl/sharedStrings.xml><?xml version="1.0" encoding="utf-8"?>
<sst xmlns="http://schemas.openxmlformats.org/spreadsheetml/2006/main" count="3433" uniqueCount="726">
  <si>
    <t>CONSOLIDATED INCOME STATEMENT</t>
  </si>
  <si>
    <t>RATIOS</t>
  </si>
  <si>
    <t>in billions of Russian Roubles</t>
  </si>
  <si>
    <t xml:space="preserve">Interest income </t>
  </si>
  <si>
    <t xml:space="preserve">Interest expense </t>
  </si>
  <si>
    <t xml:space="preserve">Deposit insurance expenses </t>
  </si>
  <si>
    <t>Net interest income</t>
  </si>
  <si>
    <t xml:space="preserve">Fee and commission income </t>
  </si>
  <si>
    <t xml:space="preserve">Fee and commission expense </t>
  </si>
  <si>
    <t xml:space="preserve">Impairment of investment securities available-for-sale </t>
  </si>
  <si>
    <t xml:space="preserve">Revenue of non-banking business activities </t>
  </si>
  <si>
    <t xml:space="preserve">Cost of sales and other expenses of non-banking business activities </t>
  </si>
  <si>
    <t xml:space="preserve">Other net operating income </t>
  </si>
  <si>
    <t xml:space="preserve">Operating income </t>
  </si>
  <si>
    <t xml:space="preserve">Operating expenses </t>
  </si>
  <si>
    <t xml:space="preserve">Profit before tax </t>
  </si>
  <si>
    <t xml:space="preserve">Income tax expense </t>
  </si>
  <si>
    <t>Profit for the year</t>
  </si>
  <si>
    <t xml:space="preserve">Attributable to: </t>
  </si>
  <si>
    <t>- shareholders of the Bank</t>
  </si>
  <si>
    <t>- non-controlling interest</t>
  </si>
  <si>
    <t xml:space="preserve">Earnings per ordinary share attributable to the shareholders of the Bank, basic and diluted </t>
  </si>
  <si>
    <t xml:space="preserve">Net F&amp;C </t>
  </si>
  <si>
    <t xml:space="preserve">Other non-interest income </t>
  </si>
  <si>
    <t>Operating income before net provision charge for impairment of debt financial assets</t>
  </si>
  <si>
    <t>Yield on Interest Earning Assets</t>
  </si>
  <si>
    <t>Cost of funds</t>
  </si>
  <si>
    <t>GROWTH</t>
  </si>
  <si>
    <t>%</t>
  </si>
  <si>
    <t xml:space="preserve">ASSETS </t>
  </si>
  <si>
    <t xml:space="preserve">Cash and cash equivalents </t>
  </si>
  <si>
    <t xml:space="preserve">Mandatory cash balances with central banks  </t>
  </si>
  <si>
    <t>Financial assets at fair value through profit or loss</t>
  </si>
  <si>
    <t xml:space="preserve">Due from banks </t>
  </si>
  <si>
    <t xml:space="preserve">Investment securities available-for-sale </t>
  </si>
  <si>
    <t xml:space="preserve">Investment securities held-to-maturity </t>
  </si>
  <si>
    <t xml:space="preserve">Deferred tax asset </t>
  </si>
  <si>
    <t xml:space="preserve">Assets of the disposal group and non-current assets held for sale </t>
  </si>
  <si>
    <t xml:space="preserve">TOTAL ASSETS </t>
  </si>
  <si>
    <t xml:space="preserve">LIABILITIES </t>
  </si>
  <si>
    <t xml:space="preserve">Due to banks </t>
  </si>
  <si>
    <t xml:space="preserve">Due to individuals </t>
  </si>
  <si>
    <t xml:space="preserve">Due to corporate customers </t>
  </si>
  <si>
    <t>Debt securities in issue</t>
  </si>
  <si>
    <t xml:space="preserve">Other borrowed funds  </t>
  </si>
  <si>
    <t xml:space="preserve">Deferred tax liability </t>
  </si>
  <si>
    <t xml:space="preserve">Liabilities of the disposal group </t>
  </si>
  <si>
    <t xml:space="preserve">Other financial liabilities </t>
  </si>
  <si>
    <t xml:space="preserve">Other non-financial liabilities </t>
  </si>
  <si>
    <t xml:space="preserve">Subordinated debt </t>
  </si>
  <si>
    <t>TOTAL LIABILITIES</t>
  </si>
  <si>
    <t xml:space="preserve">EQUITY </t>
  </si>
  <si>
    <t xml:space="preserve">Share capital </t>
  </si>
  <si>
    <t xml:space="preserve">Treasury shares </t>
  </si>
  <si>
    <t xml:space="preserve">Share premium </t>
  </si>
  <si>
    <t xml:space="preserve">Revaluation reserve for office premises </t>
  </si>
  <si>
    <t xml:space="preserve">Fair value reserve for investment securities available-for-sale </t>
  </si>
  <si>
    <t xml:space="preserve">Foreign currency translation reserve </t>
  </si>
  <si>
    <t>Remeasurement of defined benefit pension plans</t>
  </si>
  <si>
    <t xml:space="preserve">Retained earnings </t>
  </si>
  <si>
    <t xml:space="preserve">Total equity attributable to shareholders of the Bank </t>
  </si>
  <si>
    <t xml:space="preserve">Non-controlling interest </t>
  </si>
  <si>
    <t>TOTAL EQUITY</t>
  </si>
  <si>
    <t xml:space="preserve">TOTAL LIABILITIES AND EQUITY </t>
  </si>
  <si>
    <t>CONSOLIDATED BALANCE SHEET</t>
  </si>
  <si>
    <t>BALANCE SHEET STRUCTURE</t>
  </si>
  <si>
    <t>Loans &amp; advances to customers (net)</t>
  </si>
  <si>
    <t xml:space="preserve">Cash &amp; equivalents </t>
  </si>
  <si>
    <t>Securities</t>
  </si>
  <si>
    <t xml:space="preserve">Other assets </t>
  </si>
  <si>
    <t>LIABILITIES &amp; EQUITY</t>
  </si>
  <si>
    <t>Customer deposits</t>
  </si>
  <si>
    <t>Due to other banks &amp; other</t>
  </si>
  <si>
    <t>Medium &amp; LT funding</t>
  </si>
  <si>
    <t>Equity</t>
  </si>
  <si>
    <t>PLI ratio</t>
  </si>
  <si>
    <t>Coverage ratio</t>
  </si>
  <si>
    <t>Commercial loans to legal entities</t>
  </si>
  <si>
    <t>Specialised loans to legal entities</t>
  </si>
  <si>
    <t>Total corporate</t>
  </si>
  <si>
    <t>Consumer loans</t>
  </si>
  <si>
    <t>Credit cards</t>
  </si>
  <si>
    <t>Mortgage loans to individuals</t>
  </si>
  <si>
    <t>Car loans to individuals</t>
  </si>
  <si>
    <t>Total retail</t>
  </si>
  <si>
    <t>Total gross loans</t>
  </si>
  <si>
    <t>ACCUMULATED PROVISIONS</t>
  </si>
  <si>
    <t xml:space="preserve">Total </t>
  </si>
  <si>
    <t>Total net loans</t>
  </si>
  <si>
    <t>as % of total gross loans</t>
  </si>
  <si>
    <t>as % of gross corporate loans</t>
  </si>
  <si>
    <t>CONCENTRATION OF 20 LARGEST BORROWERS</t>
  </si>
  <si>
    <t>RENEGOTIATED LOANS</t>
  </si>
  <si>
    <t>as a % of gross loans</t>
  </si>
  <si>
    <t>RENEGOTIATED LOANS CONCENTRATION by segment</t>
  </si>
  <si>
    <t>Total</t>
  </si>
  <si>
    <t>LLP ratio (loan loss provisions)</t>
  </si>
  <si>
    <t>COVERAGE RATIO</t>
  </si>
  <si>
    <t xml:space="preserve">LOANS &amp; ADVANCES WRITTEN OFF </t>
  </si>
  <si>
    <t>PROVISION CHARGE / (RELEASE)</t>
  </si>
  <si>
    <t>CoR (COST OF RISK CHARGE)</t>
  </si>
  <si>
    <t>%, by quarter</t>
  </si>
  <si>
    <t>in billions of Russian Roubles, by quarter</t>
  </si>
  <si>
    <t xml:space="preserve">NPLs as a % of renegotiated loan portfolio </t>
  </si>
  <si>
    <t xml:space="preserve">Coverage of NPLs as a % of renegotiated loan portfolio </t>
  </si>
  <si>
    <t>NPLs WITHIN RENEGOTIATED LOAN PORTFOLIO</t>
  </si>
  <si>
    <t>DEPOSITS</t>
  </si>
  <si>
    <t>Rouble</t>
  </si>
  <si>
    <t>USD</t>
  </si>
  <si>
    <t>EURO</t>
  </si>
  <si>
    <t>Other</t>
  </si>
  <si>
    <t>as a % of net loans</t>
  </si>
  <si>
    <t>Concentration of top 20 largest borrowers</t>
  </si>
  <si>
    <t>Current/demand accounts</t>
  </si>
  <si>
    <t>Retail</t>
  </si>
  <si>
    <t>share in current, %</t>
  </si>
  <si>
    <t>State and public</t>
  </si>
  <si>
    <t>Corporate</t>
  </si>
  <si>
    <t>share in term, %</t>
  </si>
  <si>
    <t>Savings certificates</t>
  </si>
  <si>
    <t>Total deposits with certificates</t>
  </si>
  <si>
    <t>total</t>
  </si>
  <si>
    <t>Total deposits</t>
  </si>
  <si>
    <t>Current/demand accounts in total deposits, %</t>
  </si>
  <si>
    <t>Term in total deposits, %</t>
  </si>
  <si>
    <t>CURRENT VS TERM DEPOSITS</t>
  </si>
  <si>
    <t>DEPOSITS BY SEGMENT</t>
  </si>
  <si>
    <t>DEPOSITS by CURRENCY</t>
  </si>
  <si>
    <t>RUB</t>
  </si>
  <si>
    <t>EUR</t>
  </si>
  <si>
    <t xml:space="preserve">Other </t>
  </si>
  <si>
    <t>TOTAL</t>
  </si>
  <si>
    <t>TUR</t>
  </si>
  <si>
    <t xml:space="preserve">OTHER </t>
  </si>
  <si>
    <t xml:space="preserve">Corporate </t>
  </si>
  <si>
    <t>Retail total</t>
  </si>
  <si>
    <t>Corporate total</t>
  </si>
  <si>
    <t xml:space="preserve">Staff costs </t>
  </si>
  <si>
    <t xml:space="preserve">Repairs and maintenance of premises and equipment </t>
  </si>
  <si>
    <t xml:space="preserve">Administrative expenses </t>
  </si>
  <si>
    <t xml:space="preserve">Taxes other than on income  </t>
  </si>
  <si>
    <t xml:space="preserve">Advertising and marketing services </t>
  </si>
  <si>
    <t>Amortization of intangible assets</t>
  </si>
  <si>
    <t xml:space="preserve">Telecommunication expenses </t>
  </si>
  <si>
    <t xml:space="preserve">Consulting and assurance services </t>
  </si>
  <si>
    <t xml:space="preserve">Total operating expenses </t>
  </si>
  <si>
    <t xml:space="preserve"> q-o-q </t>
  </si>
  <si>
    <t>Headcount</t>
  </si>
  <si>
    <t>OPEX</t>
  </si>
  <si>
    <t xml:space="preserve"> y-o-y </t>
  </si>
  <si>
    <t>OPERATING EXPENSES</t>
  </si>
  <si>
    <t>FEES &amp; COMMISSIONS</t>
  </si>
  <si>
    <t>Cash and settlements transactions with legal entities</t>
  </si>
  <si>
    <t xml:space="preserve">Cash and settlements transactions with individuals </t>
  </si>
  <si>
    <t xml:space="preserve">Cash collection </t>
  </si>
  <si>
    <t xml:space="preserve">Agent commissions </t>
  </si>
  <si>
    <t xml:space="preserve">Operations on financial markets on behalf of clients and investment banking operations           </t>
  </si>
  <si>
    <t xml:space="preserve">Total fee and commission income </t>
  </si>
  <si>
    <t xml:space="preserve">Settlement transactions </t>
  </si>
  <si>
    <t xml:space="preserve">Total fee and commission expense </t>
  </si>
  <si>
    <t xml:space="preserve">Net fee and commission income </t>
  </si>
  <si>
    <t>Total Tier 1 capital</t>
  </si>
  <si>
    <t>Share capital</t>
  </si>
  <si>
    <t>Share premium</t>
  </si>
  <si>
    <t>Retained earnings</t>
  </si>
  <si>
    <t>Treasury shares</t>
  </si>
  <si>
    <t>less Goodwill</t>
  </si>
  <si>
    <t>Total Tier 2 capital</t>
  </si>
  <si>
    <t>Revaluation reserve for premises</t>
  </si>
  <si>
    <t>Foreign currency translation reserve</t>
  </si>
  <si>
    <t>Total capital</t>
  </si>
  <si>
    <t>Total RWA</t>
  </si>
  <si>
    <t>Credit risk</t>
  </si>
  <si>
    <t>Market risk</t>
  </si>
  <si>
    <t>Total CAR, %</t>
  </si>
  <si>
    <t>Loans to individuals - consumer and other loans</t>
  </si>
  <si>
    <t>Turkish lira</t>
  </si>
  <si>
    <t xml:space="preserve">Net recovery of / (charge for) other provisions </t>
  </si>
  <si>
    <t>Trading securities</t>
  </si>
  <si>
    <t>Securities desgnated at fair value through profit or loss</t>
  </si>
  <si>
    <t xml:space="preserve">RWA growth, % </t>
  </si>
  <si>
    <t>Credit risk, growth, %</t>
  </si>
  <si>
    <t>Market risk, growth, %</t>
  </si>
  <si>
    <t>y-y, %</t>
  </si>
  <si>
    <t>Guarantees issued</t>
  </si>
  <si>
    <t>Transactions with securities</t>
  </si>
  <si>
    <t>Loans and advances to customers (net)</t>
  </si>
  <si>
    <t>GROWTH Q-Q</t>
  </si>
  <si>
    <t>Loans</t>
  </si>
  <si>
    <t>Deposits</t>
  </si>
  <si>
    <t>Capital</t>
  </si>
  <si>
    <t xml:space="preserve">ir@sberbank.ru </t>
  </si>
  <si>
    <t>Profit &amp; loss statement</t>
  </si>
  <si>
    <t>Consolidated Balance sheet</t>
  </si>
  <si>
    <t>Asset Quality</t>
  </si>
  <si>
    <t>write to ir@sberbank.ru</t>
  </si>
  <si>
    <t>Fees &amp; Commission income</t>
  </si>
  <si>
    <t>Operating expenses</t>
  </si>
  <si>
    <t>SBERBANK IFRS EXCEL SPREADSHEET</t>
  </si>
  <si>
    <t xml:space="preserve">Sberbank IR </t>
  </si>
  <si>
    <t>www.sberbank.com</t>
  </si>
  <si>
    <t>back to content</t>
  </si>
  <si>
    <r>
      <t>+</t>
    </r>
    <r>
      <rPr>
        <sz val="8"/>
        <color theme="1"/>
        <rFont val="Calibri"/>
        <family val="2"/>
        <charset val="204"/>
        <scheme val="minor"/>
      </rPr>
      <t xml:space="preserve">7 </t>
    </r>
    <r>
      <rPr>
        <sz val="8"/>
        <color rgb="FF1F497D"/>
        <rFont val="Calibri"/>
        <family val="2"/>
        <charset val="204"/>
        <scheme val="minor"/>
      </rPr>
      <t>(</t>
    </r>
    <r>
      <rPr>
        <sz val="8"/>
        <color theme="1"/>
        <rFont val="Calibri"/>
        <family val="2"/>
        <charset val="204"/>
        <scheme val="minor"/>
      </rPr>
      <t>495) 957-59-60</t>
    </r>
  </si>
  <si>
    <t>-</t>
  </si>
  <si>
    <t>growth in %</t>
  </si>
  <si>
    <t>NET LOANS BY CURRENCY</t>
  </si>
  <si>
    <t>in %</t>
  </si>
  <si>
    <t>%, year - on - year</t>
  </si>
  <si>
    <t>in RUB per share</t>
  </si>
  <si>
    <t>Net trading</t>
  </si>
  <si>
    <t>SUMMARY TABLE</t>
  </si>
  <si>
    <t>1Q 2008</t>
  </si>
  <si>
    <t>1Q 2009</t>
  </si>
  <si>
    <t>2Q 2008</t>
  </si>
  <si>
    <t>2Q 2009</t>
  </si>
  <si>
    <t>3Q 2009</t>
  </si>
  <si>
    <t>4Q 2009</t>
  </si>
  <si>
    <t>3Q 2008</t>
  </si>
  <si>
    <t>4Q 2008</t>
  </si>
  <si>
    <t>1Q 2010</t>
  </si>
  <si>
    <t>2Q 2010</t>
  </si>
  <si>
    <t>3Q 2010</t>
  </si>
  <si>
    <t>4Q 2010</t>
  </si>
  <si>
    <t>1Q 2011</t>
  </si>
  <si>
    <t>2Q 2011</t>
  </si>
  <si>
    <t>3Q 2011</t>
  </si>
  <si>
    <t>4Q 2011</t>
  </si>
  <si>
    <t>1Q 2012</t>
  </si>
  <si>
    <t>2Q 2012</t>
  </si>
  <si>
    <t>3Q 2012</t>
  </si>
  <si>
    <t>4Q 2012</t>
  </si>
  <si>
    <t>1Q 2013</t>
  </si>
  <si>
    <t>2Q 2013</t>
  </si>
  <si>
    <t>3Q 2013</t>
  </si>
  <si>
    <t>4Q 2013</t>
  </si>
  <si>
    <t>1Q 2014</t>
  </si>
  <si>
    <t>2Q 2014</t>
  </si>
  <si>
    <t>3Q 2014</t>
  </si>
  <si>
    <t>4Q 2014</t>
  </si>
  <si>
    <t>1Q 2015</t>
  </si>
  <si>
    <t>2Q 2015</t>
  </si>
  <si>
    <t>3Q 2015</t>
  </si>
  <si>
    <t>4Q 2015</t>
  </si>
  <si>
    <t>1Q 2016</t>
  </si>
  <si>
    <t>2Q 2016</t>
  </si>
  <si>
    <t>3Q 2016</t>
  </si>
  <si>
    <t>4Q 2016</t>
  </si>
  <si>
    <t>Q-Q</t>
  </si>
  <si>
    <t>Y-Y</t>
  </si>
  <si>
    <t>6M 2016</t>
  </si>
  <si>
    <t>6M 2015</t>
  </si>
  <si>
    <t>FY 2013</t>
  </si>
  <si>
    <t>FY 2013 *</t>
  </si>
  <si>
    <t>FY 2014</t>
  </si>
  <si>
    <t>1Q 2014 *</t>
  </si>
  <si>
    <t>2Q 2014 *</t>
  </si>
  <si>
    <t>3Q 2014 *</t>
  </si>
  <si>
    <t>4Q 2014 *</t>
  </si>
  <si>
    <t>FY 2014 *</t>
  </si>
  <si>
    <t>FY 2015</t>
  </si>
  <si>
    <t>1Q 2015 *</t>
  </si>
  <si>
    <t>2Q 2015 *</t>
  </si>
  <si>
    <t>3Q 2015 *</t>
  </si>
  <si>
    <t>4Q 2015 *</t>
  </si>
  <si>
    <t>FY 2015 *</t>
  </si>
  <si>
    <t>1Q 2016 *</t>
  </si>
  <si>
    <t>FY 2011</t>
  </si>
  <si>
    <t>FY 2012</t>
  </si>
  <si>
    <t>3M 2013</t>
  </si>
  <si>
    <t>6M 2013</t>
  </si>
  <si>
    <t>9M 2013</t>
  </si>
  <si>
    <t>12M 2013</t>
  </si>
  <si>
    <t>3M 2014</t>
  </si>
  <si>
    <t>6M 2014</t>
  </si>
  <si>
    <t>9M 2014</t>
  </si>
  <si>
    <t>12M 2014</t>
  </si>
  <si>
    <t>3M 2015</t>
  </si>
  <si>
    <t>9M 2015</t>
  </si>
  <si>
    <t>12M 2015</t>
  </si>
  <si>
    <t>3M 2016</t>
  </si>
  <si>
    <t>Provisions on insurance and pension operations</t>
  </si>
  <si>
    <t>GROWTH Y-Y</t>
  </si>
  <si>
    <t>Summary table</t>
  </si>
  <si>
    <t>9M 2016</t>
  </si>
  <si>
    <t>Net premiums from insurance and pension fund operations</t>
  </si>
  <si>
    <t>Net claims related to insurance and pension fund operations</t>
  </si>
  <si>
    <t>Due to banks</t>
  </si>
  <si>
    <t>Due to banks total</t>
  </si>
  <si>
    <t>TOTAL (ex due to banks)</t>
  </si>
  <si>
    <t>Dividends declared on ORD shares, RUB</t>
  </si>
  <si>
    <t>Dividends declared on PREF shares, RUB</t>
  </si>
  <si>
    <t>FY 2016</t>
  </si>
  <si>
    <t>12M 2016</t>
  </si>
  <si>
    <t>as a % of restructured loans</t>
  </si>
  <si>
    <t>ACCUMULATED PROVISIONS for RESTRUCTURED LOANS</t>
  </si>
  <si>
    <t>as a % of gross loans by segment</t>
  </si>
  <si>
    <t>FY 2016 *</t>
  </si>
  <si>
    <t>RUB / USD</t>
  </si>
  <si>
    <t>RUB / EUR</t>
  </si>
  <si>
    <t xml:space="preserve">RUB / Turkish lyra </t>
  </si>
  <si>
    <t>CBR foreing exchange rates</t>
  </si>
  <si>
    <t>change, %</t>
  </si>
  <si>
    <t>Blended</t>
  </si>
  <si>
    <t>real growth in % q/q (please note calculations below)</t>
  </si>
  <si>
    <t>TOTAL REAL DEPOSITS GROWTH  (ex due to banks)</t>
  </si>
  <si>
    <t>REAL CORPORATE DEPOSITS GROWTH BY CURRENCY</t>
  </si>
  <si>
    <t>REAL RETAIL DEPOSITS GROWTH BY CURRENCY</t>
  </si>
  <si>
    <t>1Q 2017</t>
  </si>
  <si>
    <t>3M 2017</t>
  </si>
  <si>
    <t>Cash and settlements transactions</t>
  </si>
  <si>
    <t>Settlement transactions (after reclass)</t>
  </si>
  <si>
    <t>Operations on financial markets on behalf of clients</t>
  </si>
  <si>
    <t xml:space="preserve">Total corporate </t>
  </si>
  <si>
    <t>%, cumulative for each year</t>
  </si>
  <si>
    <t>Headcount full-time employees</t>
  </si>
  <si>
    <t>2Q 2017</t>
  </si>
  <si>
    <t>6M 2017</t>
  </si>
  <si>
    <t>YTD</t>
  </si>
  <si>
    <t>SHARE OF DEPOSITS BY CURRENCY</t>
  </si>
  <si>
    <t>NET L/D RATIO BY CURRENCY</t>
  </si>
  <si>
    <t>Total (blended FX)</t>
  </si>
  <si>
    <t>3Q 2017</t>
  </si>
  <si>
    <t>Acquiring, commissions of payment systems and other similar commissions</t>
  </si>
  <si>
    <t>Service fees</t>
  </si>
  <si>
    <t>Client operations with foreign currencies and precious metals</t>
  </si>
  <si>
    <t>Securities &amp; commodities brokerage, custodial &amp; investment banking (including syndications)</t>
  </si>
  <si>
    <t>Commissions to payment systems and other similar commissions</t>
  </si>
  <si>
    <t>Loyalty programs</t>
  </si>
  <si>
    <t xml:space="preserve">Client operations with foreign currencies </t>
  </si>
  <si>
    <t>9M 2017</t>
  </si>
  <si>
    <t>LLP ratio / NPL ratio</t>
  </si>
  <si>
    <t>Provisions / (NPLS + restructured loans)</t>
  </si>
  <si>
    <t>less Intangible assets</t>
  </si>
  <si>
    <t>Other deductions from capital</t>
  </si>
  <si>
    <t>Eligible subordinated debt</t>
  </si>
  <si>
    <t xml:space="preserve">Operational risk </t>
  </si>
  <si>
    <t>Operational risk, growth, %</t>
  </si>
  <si>
    <t xml:space="preserve">CAPITAL </t>
  </si>
  <si>
    <t>Basel III</t>
  </si>
  <si>
    <t>Net gains on initial recognition of financial instruments and on loans restructuring</t>
  </si>
  <si>
    <t>4Q 2017</t>
  </si>
  <si>
    <t>FY 2017</t>
  </si>
  <si>
    <t>12M 2017</t>
  </si>
  <si>
    <t>1Q 2018</t>
  </si>
  <si>
    <t>2Q 2018</t>
  </si>
  <si>
    <t>3Q 2018</t>
  </si>
  <si>
    <t>9M2017</t>
  </si>
  <si>
    <t>FY 2017 *</t>
  </si>
  <si>
    <t>Derivative financial asset</t>
  </si>
  <si>
    <t>Other assets</t>
  </si>
  <si>
    <t>Derivative financial liabilities and obligations to deliver securities</t>
  </si>
  <si>
    <t xml:space="preserve">Other liabilities </t>
  </si>
  <si>
    <t>Share capital and share premium</t>
  </si>
  <si>
    <t>Other reserves</t>
  </si>
  <si>
    <t xml:space="preserve">Interest income calculated using the effective interest method </t>
  </si>
  <si>
    <t>Other similar income</t>
  </si>
  <si>
    <t xml:space="preserve">Net gains from non-derivative financial instruments at fair value through profit or loss </t>
  </si>
  <si>
    <t xml:space="preserve">Net gains from financial instruments at fair value through other comprehensive income </t>
  </si>
  <si>
    <t>Net gains / (losses) from derivatives, trading in foreign currencies, foreign exchange and precious metals accounts translation</t>
  </si>
  <si>
    <t>Impairment of non-financial assets</t>
  </si>
  <si>
    <t>Income from operating lease of equipment</t>
  </si>
  <si>
    <t>Expenses related to equipment leased out</t>
  </si>
  <si>
    <t>3M 2018</t>
  </si>
  <si>
    <t xml:space="preserve">Interest expense calculated using the effective interest method </t>
  </si>
  <si>
    <t>Other similar expense</t>
  </si>
  <si>
    <t>1 Jan 2018</t>
  </si>
  <si>
    <t>IFRS 9</t>
  </si>
  <si>
    <t>GROSS LOANS at amortized cost</t>
  </si>
  <si>
    <r>
      <t>GROSS LOANS</t>
    </r>
    <r>
      <rPr>
        <b/>
        <sz val="11"/>
        <color rgb="FFFF0000"/>
        <rFont val="Calibri"/>
        <family val="2"/>
        <charset val="204"/>
        <scheme val="minor"/>
      </rPr>
      <t xml:space="preserve"> at amortized cost</t>
    </r>
  </si>
  <si>
    <t>Total gross loans at amortized cost</t>
  </si>
  <si>
    <t>Total loans and advances to customers</t>
  </si>
  <si>
    <t>Loans and advances to customers at amortized cost</t>
  </si>
  <si>
    <t>Loans and advances to customers at fair value through profit or loss</t>
  </si>
  <si>
    <t>Project finance loans to legal entities</t>
  </si>
  <si>
    <t>Commercial loans to legal entities (old disclosure)</t>
  </si>
  <si>
    <r>
      <t xml:space="preserve">Commercial loans to legal entities </t>
    </r>
    <r>
      <rPr>
        <sz val="11"/>
        <color rgb="FF0070C0"/>
        <rFont val="Calibri"/>
        <family val="2"/>
        <charset val="204"/>
        <scheme val="minor"/>
      </rPr>
      <t>(old disclosure)</t>
    </r>
  </si>
  <si>
    <t>TOTAL NET LOANS AND ADVANCES TO CUSTOMERS</t>
  </si>
  <si>
    <t>CREDIT QUALITY ANALYSIS of loans at amortized cost</t>
  </si>
  <si>
    <t>Stage 1</t>
  </si>
  <si>
    <t>Stage 2</t>
  </si>
  <si>
    <t>Stage 3</t>
  </si>
  <si>
    <t>POCI</t>
  </si>
  <si>
    <t>PROVISIONS by Stages of credit quality</t>
  </si>
  <si>
    <t>COVERAGE OF PROVISIONS by Stages of credit quality</t>
  </si>
  <si>
    <t>Stages as a % of Total Loans at amortized cost</t>
  </si>
  <si>
    <t>Net L/D (no saving certificates)</t>
  </si>
  <si>
    <t>TOTAL GROSS LOANS AND ADVANCES TO CUSTOMERS</t>
  </si>
  <si>
    <t>ANALYSIS OF LOANS AT AMORTIZED COST</t>
  </si>
  <si>
    <t>FV reserve for investment securities AFS</t>
  </si>
  <si>
    <t>FV reserve for debt instruments measured at FVTOCI</t>
  </si>
  <si>
    <r>
      <t>GROSS LOANS</t>
    </r>
    <r>
      <rPr>
        <b/>
        <sz val="11"/>
        <color rgb="FF00B050"/>
        <rFont val="Calibri"/>
        <family val="2"/>
        <charset val="204"/>
        <scheme val="minor"/>
      </rPr>
      <t xml:space="preserve"> at amortized cost and FV </t>
    </r>
    <r>
      <rPr>
        <b/>
        <sz val="11"/>
        <color theme="1"/>
        <rFont val="Calibri"/>
        <family val="2"/>
        <charset val="204"/>
        <scheme val="minor"/>
      </rPr>
      <t>(from 1 Jan 2018)</t>
    </r>
  </si>
  <si>
    <t>RWA to Assets</t>
  </si>
  <si>
    <t xml:space="preserve">TOTAL ASSETS. </t>
  </si>
  <si>
    <t>Securities.</t>
  </si>
  <si>
    <t>IAS 39</t>
  </si>
  <si>
    <t xml:space="preserve">Liabilities of the disposal groups </t>
  </si>
  <si>
    <t xml:space="preserve">Financial instruments pledged under repurchase agreements </t>
  </si>
  <si>
    <t>Net credit loss allowance charge for debt financial assets</t>
  </si>
  <si>
    <t>Denizbank deconsolidated</t>
  </si>
  <si>
    <t>1H 2017</t>
  </si>
  <si>
    <t>1H 2018</t>
  </si>
  <si>
    <t>Profit for the period</t>
  </si>
  <si>
    <t>Profit from continuing operations</t>
  </si>
  <si>
    <t>Profit from discontinued operations (attributable to shareholders of the Bank)</t>
  </si>
  <si>
    <t>6M_2018</t>
  </si>
  <si>
    <t>3M_2018</t>
  </si>
  <si>
    <t>12M_2017</t>
  </si>
  <si>
    <t>9M_2017</t>
  </si>
  <si>
    <t>6M_2017</t>
  </si>
  <si>
    <t>3M_2017</t>
  </si>
  <si>
    <t>Yes</t>
  </si>
  <si>
    <t>No</t>
  </si>
  <si>
    <t>1Q_2017</t>
  </si>
  <si>
    <t>2Q_2017</t>
  </si>
  <si>
    <t>3Q_2017</t>
  </si>
  <si>
    <t>4Q_2017</t>
  </si>
  <si>
    <t>1Q_2018</t>
  </si>
  <si>
    <t>2Q_2018</t>
  </si>
  <si>
    <t xml:space="preserve">Net Fee and commission income </t>
  </si>
  <si>
    <t>Expenses on loyalty programs</t>
  </si>
  <si>
    <t>Excess of total eligible provisions over expected loss amount under IRB approach</t>
  </si>
  <si>
    <t>1 Jan_2018</t>
  </si>
  <si>
    <t>CAPITAL</t>
  </si>
  <si>
    <t>Stage 3 ratio</t>
  </si>
  <si>
    <t>Stage 3 &amp; POCI ratio</t>
  </si>
  <si>
    <t>Coverage of Stage 3 &amp; POCI</t>
  </si>
  <si>
    <t>GROSS LOANS</t>
  </si>
  <si>
    <t>Gross total loans</t>
  </si>
  <si>
    <t>Corporate loans</t>
  </si>
  <si>
    <t>Retail loans</t>
  </si>
  <si>
    <t>2Q 2018.</t>
  </si>
  <si>
    <t>26,475.3</t>
  </si>
  <si>
    <t>NOT RESTATED</t>
  </si>
  <si>
    <t>Legal entities</t>
  </si>
  <si>
    <t>3Q_2018</t>
  </si>
  <si>
    <t>9M 2018</t>
  </si>
  <si>
    <t>9M_2018</t>
  </si>
  <si>
    <t>Earnings per ordinary share based on profit from continuing operations attributable to the shareholders of the Bank, basic and diluted</t>
  </si>
  <si>
    <r>
      <t xml:space="preserve">Combined CoR </t>
    </r>
    <r>
      <rPr>
        <b/>
        <sz val="11"/>
        <color rgb="FF057522"/>
        <rFont val="Calibri"/>
        <family val="2"/>
        <charset val="204"/>
        <scheme val="minor"/>
      </rPr>
      <t>(including credit risk from Loans FV)</t>
    </r>
  </si>
  <si>
    <r>
      <t>CoR (COST OF RISK CHARGE)</t>
    </r>
    <r>
      <rPr>
        <b/>
        <sz val="11"/>
        <color rgb="FFFF0000"/>
        <rFont val="Calibri"/>
        <family val="2"/>
        <charset val="204"/>
        <scheme val="minor"/>
      </rPr>
      <t xml:space="preserve"> for loans at amortized cost </t>
    </r>
  </si>
  <si>
    <t>Term &amp; Repo</t>
  </si>
  <si>
    <t>Total leverage ratio exposure</t>
  </si>
  <si>
    <t>Leverage ratio, %</t>
  </si>
  <si>
    <t>LOAN PORTFOLIO 1/2</t>
  </si>
  <si>
    <t>LOAN PORTFOLIO 2/2</t>
  </si>
  <si>
    <t>ASSET QUALITY 4/7</t>
  </si>
  <si>
    <t>ASSET QUALITY 5/7</t>
  </si>
  <si>
    <t>DEPOSITS 1/3</t>
  </si>
  <si>
    <t>DEPOSITS 2/3</t>
  </si>
  <si>
    <t>DEPOSITS 3/3</t>
  </si>
  <si>
    <t>Negative / (Positive) revaluation of loans at FV due to change in credit quality</t>
  </si>
  <si>
    <r>
      <t>Net gains from non-derivative financial instruments at fair value through profit or loss</t>
    </r>
    <r>
      <rPr>
        <sz val="12"/>
        <color theme="1"/>
        <rFont val="Calibri"/>
        <family val="2"/>
        <charset val="204"/>
        <scheme val="minor"/>
      </rPr>
      <t xml:space="preserve"> *</t>
    </r>
  </si>
  <si>
    <t>Revaluation of loans at FV due to change in credit quality</t>
  </si>
  <si>
    <r>
      <rPr>
        <i/>
        <sz val="12"/>
        <color theme="1"/>
        <rFont val="Calibri"/>
        <family val="2"/>
        <charset val="204"/>
        <scheme val="minor"/>
      </rPr>
      <t xml:space="preserve">* </t>
    </r>
    <r>
      <rPr>
        <i/>
        <sz val="11"/>
        <color theme="1"/>
        <rFont val="Calibri"/>
        <family val="2"/>
        <charset val="204"/>
        <scheme val="minor"/>
      </rPr>
      <t>Please note that the line includes Revaluation of loans at FV due to change in credit quality in the amount presented below. This Revaluation is included into calculation of Combined CoR.</t>
    </r>
  </si>
  <si>
    <t>Net trading*</t>
  </si>
  <si>
    <t>4Q_2018</t>
  </si>
  <si>
    <t>FY 2018</t>
  </si>
  <si>
    <t>FY_2018</t>
  </si>
  <si>
    <t>FY_2017</t>
  </si>
  <si>
    <t>4Q 2018</t>
  </si>
  <si>
    <t>12M_2018</t>
  </si>
  <si>
    <t>Denizbank</t>
  </si>
  <si>
    <t>consolidated</t>
  </si>
  <si>
    <t>FY 2018 *</t>
  </si>
  <si>
    <t>NIM new methodology</t>
  </si>
  <si>
    <t xml:space="preserve">Loans and advances to customers, net </t>
  </si>
  <si>
    <t>Share of current vs term deposits</t>
  </si>
  <si>
    <t>Current/demand accounts in legal entities deposits, %</t>
  </si>
  <si>
    <t>Term in legal entities deposits, %</t>
  </si>
  <si>
    <t>Current/demand accounts in retail deposits, %</t>
  </si>
  <si>
    <t>Term in retail deposits, %</t>
  </si>
  <si>
    <t>RWA to leverage ratio exposure</t>
  </si>
  <si>
    <t xml:space="preserve">      share in total assets, %</t>
  </si>
  <si>
    <t xml:space="preserve">      share in total gross loans, %</t>
  </si>
  <si>
    <t xml:space="preserve">      share in total deposits, %</t>
  </si>
  <si>
    <r>
      <t xml:space="preserve">RESTRUCTURED LOANS </t>
    </r>
    <r>
      <rPr>
        <b/>
        <sz val="11"/>
        <color rgb="FFFF0000"/>
        <rFont val="Calibri"/>
        <family val="2"/>
        <charset val="204"/>
        <scheme val="minor"/>
      </rPr>
      <t>at amortized cost</t>
    </r>
  </si>
  <si>
    <r>
      <t>RESTRUCTURED LOANS CONCENTRATION</t>
    </r>
    <r>
      <rPr>
        <b/>
        <sz val="11"/>
        <color rgb="FFFF0000"/>
        <rFont val="Calibri"/>
        <family val="2"/>
        <charset val="204"/>
        <scheme val="minor"/>
      </rPr>
      <t xml:space="preserve"> (at amortized cost)</t>
    </r>
  </si>
  <si>
    <r>
      <t xml:space="preserve">NPLS within RESTRUCTURED LOANS </t>
    </r>
    <r>
      <rPr>
        <b/>
        <sz val="11"/>
        <color rgb="FFFF0000"/>
        <rFont val="Calibri"/>
        <family val="2"/>
        <charset val="204"/>
        <scheme val="minor"/>
      </rPr>
      <t>at amortized cost</t>
    </r>
  </si>
  <si>
    <r>
      <t>ACCUMULATED PROVISIONS for RESTRUCTURED LOANS</t>
    </r>
    <r>
      <rPr>
        <b/>
        <sz val="11"/>
        <color rgb="FFFF0000"/>
        <rFont val="Calibri"/>
        <family val="2"/>
        <charset val="204"/>
        <scheme val="minor"/>
      </rPr>
      <t xml:space="preserve"> at amortized cost</t>
    </r>
  </si>
  <si>
    <r>
      <t xml:space="preserve">COVERAGE OF NPLS and RESTRUCTURED LOANS </t>
    </r>
    <r>
      <rPr>
        <b/>
        <sz val="11"/>
        <color rgb="FFFF0000"/>
        <rFont val="Calibri"/>
        <family val="2"/>
        <charset val="204"/>
        <scheme val="minor"/>
      </rPr>
      <t>at amortized cost</t>
    </r>
  </si>
  <si>
    <t>Net charge related to change in asset quality*</t>
  </si>
  <si>
    <t>1Q_2019</t>
  </si>
  <si>
    <t>3M_2019</t>
  </si>
  <si>
    <t>1Q 2019</t>
  </si>
  <si>
    <t>2Q 2019</t>
  </si>
  <si>
    <t>3Q 2019</t>
  </si>
  <si>
    <t>4Q 2019</t>
  </si>
  <si>
    <t>NIM old methodology</t>
  </si>
  <si>
    <t>premiums minus claims related to insurance and pension fund operations</t>
  </si>
  <si>
    <t>Depreciation of premises and equipment and right-of-use assets</t>
  </si>
  <si>
    <t>Other loans to individuals</t>
  </si>
  <si>
    <t>including Revaluation of loans at FV due to change in credit quality</t>
  </si>
  <si>
    <r>
      <rPr>
        <i/>
        <sz val="12"/>
        <color theme="1"/>
        <rFont val="Calibri"/>
        <family val="2"/>
        <charset val="204"/>
        <scheme val="minor"/>
      </rPr>
      <t xml:space="preserve">* </t>
    </r>
    <r>
      <rPr>
        <i/>
        <sz val="11"/>
        <color theme="1"/>
        <rFont val="Calibri"/>
        <family val="2"/>
        <charset val="204"/>
        <scheme val="minor"/>
      </rPr>
      <t>Please note that the line includes Revaluation of loans at FV due to change in credit quality. This Revaluation is included into calculation of Combined CoR.</t>
    </r>
  </si>
  <si>
    <t>Net charge related to change in asset quality</t>
  </si>
  <si>
    <t>FX revaluation of provisions is reclassed to Net foreign exchange translation (losses) / gains</t>
  </si>
  <si>
    <t>Cost of corporate term deposits</t>
  </si>
  <si>
    <t>Cost of retail term deposits</t>
  </si>
  <si>
    <t>Yield on corporate loans</t>
  </si>
  <si>
    <t>Yield on retail loans</t>
  </si>
  <si>
    <t>Total yield on loans</t>
  </si>
  <si>
    <t>2Q_2019</t>
  </si>
  <si>
    <t>1H 2019</t>
  </si>
  <si>
    <t>6M_2019</t>
  </si>
  <si>
    <t>Net charge related to change in loans asset quality</t>
  </si>
  <si>
    <t>growth YTD</t>
  </si>
  <si>
    <t>growth for the period, %</t>
  </si>
  <si>
    <t xml:space="preserve">real growth in % for the period </t>
  </si>
  <si>
    <t>Stages as a % of Corporate loans at amortized cost</t>
  </si>
  <si>
    <t>Stages as a % of Retail loans at amortized cost</t>
  </si>
  <si>
    <t>CoR (for loans at AC)</t>
  </si>
  <si>
    <t>CoR - corporate (for loans at AC)</t>
  </si>
  <si>
    <t>CoR - retail (for loans at AC)</t>
  </si>
  <si>
    <t>Combined CoR (for loans at AC and FV)</t>
  </si>
  <si>
    <t>Combined CoR - corporate (for loans at AC and FV)</t>
  </si>
  <si>
    <t>3Q_2019</t>
  </si>
  <si>
    <t>9M 2019</t>
  </si>
  <si>
    <t>9M_2019</t>
  </si>
  <si>
    <t>Staff and administrative expenses</t>
  </si>
  <si>
    <t>4Q_2019</t>
  </si>
  <si>
    <t>FY_2019</t>
  </si>
  <si>
    <t xml:space="preserve">Net losses from revaluation of office premises </t>
  </si>
  <si>
    <t>12M_2019</t>
  </si>
  <si>
    <t>FY 2019</t>
  </si>
  <si>
    <t>Book value per share**, RUB</t>
  </si>
  <si>
    <t>Interest expense (incl. deposit insurance expenses)</t>
  </si>
  <si>
    <t>RECLASSIFIED</t>
  </si>
  <si>
    <t>C/A (Cost to average Assets)</t>
  </si>
  <si>
    <t>(CUMULATIVE)</t>
  </si>
  <si>
    <t>NOT REСLASSIFIED</t>
  </si>
  <si>
    <t>Operations with banking cards:</t>
  </si>
  <si>
    <t>1Q 2020</t>
  </si>
  <si>
    <t>F&amp;C and OPEX are reclassified</t>
  </si>
  <si>
    <t>1Q_2020</t>
  </si>
  <si>
    <t>FX-driven change in provisions and FX-driven revaluation of loans at FV is reclassed to net foreign exchange translation (losses) / gains</t>
  </si>
  <si>
    <t>USD / RUB</t>
  </si>
  <si>
    <t>EUR / RUB</t>
  </si>
  <si>
    <t>Turkish lyra / RUB</t>
  </si>
  <si>
    <t>Combined corporate CoR</t>
  </si>
  <si>
    <t>2Q 2020</t>
  </si>
  <si>
    <t>3Q 2020</t>
  </si>
  <si>
    <t>4Q 2020</t>
  </si>
  <si>
    <t>3M_2020</t>
  </si>
  <si>
    <t>Operating income before provisions**</t>
  </si>
  <si>
    <t>* Revaluation of loans at FV due to change in credit quality excluded from Net trading and included into Net charge related to change in asset quality</t>
  </si>
  <si>
    <t>Operating income before provisions*</t>
  </si>
  <si>
    <t>* Operating income before provisions for debt financial assets, credit related commitments and revaluation of loans at fair value due to change in credit quality</t>
  </si>
  <si>
    <t>Net loss allowance / provision charge for credit related commitments</t>
  </si>
  <si>
    <t>including Net loss allowance / provision charge for credit related commitments</t>
  </si>
  <si>
    <t>1H 2020</t>
  </si>
  <si>
    <t>2Q_2020</t>
  </si>
  <si>
    <t>6M_2020</t>
  </si>
  <si>
    <t>Denizbank deconsolidated / sold?</t>
  </si>
  <si>
    <t>ASSET QUALITY 4/5</t>
  </si>
  <si>
    <t>ASSET QUALITY 5/5</t>
  </si>
  <si>
    <t>ASSET QUALITY 1/5</t>
  </si>
  <si>
    <t>ASSET QUALITY 2/5</t>
  </si>
  <si>
    <t>ASSET QUALITY 3/5</t>
  </si>
  <si>
    <t xml:space="preserve">Standardised </t>
  </si>
  <si>
    <t>IRB + Standardised</t>
  </si>
  <si>
    <t>Basel 3</t>
  </si>
  <si>
    <t>Basel 3.5</t>
  </si>
  <si>
    <t>3Q_2020</t>
  </si>
  <si>
    <t>9M 2020</t>
  </si>
  <si>
    <t>9M_2020</t>
  </si>
  <si>
    <t>Perpetual subordinated loan</t>
  </si>
  <si>
    <t>Common equity Tier 1 capital</t>
  </si>
  <si>
    <t>Perpetual subordinated debt</t>
  </si>
  <si>
    <t>Tier 1 CAR, %</t>
  </si>
  <si>
    <t>CET 1 CAR, %</t>
  </si>
  <si>
    <t>ROE</t>
  </si>
  <si>
    <t>ROE from continuing operations**</t>
  </si>
  <si>
    <t>** based on profit from continuing operations</t>
  </si>
  <si>
    <t>FY_2020</t>
  </si>
  <si>
    <t>Net share of profit / (loss) of associates / joint ventures</t>
  </si>
  <si>
    <t>4Q_2020</t>
  </si>
  <si>
    <t>Investments in associates and joint ventures</t>
  </si>
  <si>
    <t>FY 2020</t>
  </si>
  <si>
    <t>Premises, equipment and right-of-use assets</t>
  </si>
  <si>
    <t>12M_2020</t>
  </si>
  <si>
    <t xml:space="preserve">SEGMENT ANALYSIS </t>
  </si>
  <si>
    <t>Total Revenue</t>
  </si>
  <si>
    <t>Revenue from other segments</t>
  </si>
  <si>
    <t>Revenue from external customers</t>
  </si>
  <si>
    <t>BANKING BUSINESS</t>
  </si>
  <si>
    <t>Interest income</t>
  </si>
  <si>
    <t>Due from banks</t>
  </si>
  <si>
    <t>Loans and advances to corporate customers</t>
  </si>
  <si>
    <t>Loans and advances to individuals</t>
  </si>
  <si>
    <t>Debt securities</t>
  </si>
  <si>
    <t>Due to corporate customers</t>
  </si>
  <si>
    <t>Due to individuals</t>
  </si>
  <si>
    <t>Deposit insurance expense</t>
  </si>
  <si>
    <t>Interest expense</t>
  </si>
  <si>
    <t>Corporate customers</t>
  </si>
  <si>
    <t>Individuals</t>
  </si>
  <si>
    <t>Fee and commission income</t>
  </si>
  <si>
    <t>Fee and commission expense</t>
  </si>
  <si>
    <t>Net income from trading activities</t>
  </si>
  <si>
    <t xml:space="preserve">Other net operating (expense) / income </t>
  </si>
  <si>
    <t>Operating income before credit loss allowance and other provisions</t>
  </si>
  <si>
    <t>Net charge for credit loss allowance and other provisions</t>
  </si>
  <si>
    <t>Assets</t>
  </si>
  <si>
    <t>Liabilities</t>
  </si>
  <si>
    <t xml:space="preserve">CIR (excluding credit risk charge for loans at FV) </t>
  </si>
  <si>
    <t>CIR (old methodology)</t>
  </si>
  <si>
    <t>PAYMENT BUSINESS</t>
  </si>
  <si>
    <t xml:space="preserve">Payment products for individuals </t>
  </si>
  <si>
    <t>Payment products for corporate customers</t>
  </si>
  <si>
    <t>Profit before tax</t>
  </si>
  <si>
    <t xml:space="preserve">CIR (excluding credit risk for FV loans) </t>
  </si>
  <si>
    <t>Gross premium written and pension contributions</t>
  </si>
  <si>
    <t>Net commission income</t>
  </si>
  <si>
    <t>Change in insurance provisions / pension liabilities</t>
  </si>
  <si>
    <t>Payments on insurance and pension contracts</t>
  </si>
  <si>
    <t>Acquisition costs</t>
  </si>
  <si>
    <t>Investment expenses</t>
  </si>
  <si>
    <t>Other net operating (losses) / income</t>
  </si>
  <si>
    <t>WEALTH MANAGEMENT AND BROKERAGE</t>
  </si>
  <si>
    <t>RISK INSURANCE</t>
  </si>
  <si>
    <t>Change in insurance provisions</t>
  </si>
  <si>
    <t>Payments on insurance contracts</t>
  </si>
  <si>
    <t xml:space="preserve">Net investment income </t>
  </si>
  <si>
    <t>Affected by reclassification</t>
  </si>
  <si>
    <t xml:space="preserve">FX-driven change in provisions and FX-driven revaluation of loans at FV is reclassified to net foreign exchange translation (losses) / gains
</t>
  </si>
  <si>
    <t>FX-driven change in provisions and FX-driven revaluation of loans at FV is reclassified to net foreign exchange translation (losses) / gains</t>
  </si>
  <si>
    <t>NON-FINANCIAL BUSINESS</t>
  </si>
  <si>
    <t>Revenue</t>
  </si>
  <si>
    <t>EBITDA</t>
  </si>
  <si>
    <t>Including:</t>
  </si>
  <si>
    <t xml:space="preserve">E-Commerce </t>
  </si>
  <si>
    <t xml:space="preserve">GMV </t>
  </si>
  <si>
    <t>Number of orders (millions)</t>
  </si>
  <si>
    <t xml:space="preserve">FoodTech &amp; Mobility </t>
  </si>
  <si>
    <t>Number of rides (in millions)</t>
  </si>
  <si>
    <t>Number of connected restaurants, Delivery Club (in thousands, as of the period end)</t>
  </si>
  <si>
    <t>Entertainment</t>
  </si>
  <si>
    <t>Number of on-line doctor's appointments (in thousands)</t>
  </si>
  <si>
    <t>Number of telemedicine consultations (in thousands)</t>
  </si>
  <si>
    <t>B2B services, including:</t>
  </si>
  <si>
    <t>Cloud services</t>
  </si>
  <si>
    <t>Cybersecurity</t>
  </si>
  <si>
    <t>In billions of Russian Roubles, unless otherwise stated</t>
  </si>
  <si>
    <t>Number of food orders (in millions)</t>
  </si>
  <si>
    <t>Health</t>
  </si>
  <si>
    <t>Gross Profit</t>
  </si>
  <si>
    <t>Financial business CIR</t>
  </si>
  <si>
    <t xml:space="preserve">Information  in the tables below does not include Yandex Market data and financial information on disposal of Yandex Market. 
Revenue, EBITDA and GMV of associates or joint ventures are included into the metrics on a pro-rata basis to the Group’s interest in respective companies during the reporting period. For the Group companies the metrics above are included on a 100% basis from the control acquisition date. Operating metrics are disclosed on a 100% basis from the investment date and are not affected by the Group's participation interest. </t>
  </si>
  <si>
    <t>Information in the tables below includes Yandex Market data and financial information on disposal of Yandex Market. 
Investments in associates and joint ventures are accounted for using equity method.</t>
  </si>
  <si>
    <t>4Q 2021</t>
  </si>
  <si>
    <t>1Q 2021</t>
  </si>
  <si>
    <t>1Q_2021</t>
  </si>
  <si>
    <t>Net claims, benefits, change in contract liabilities and acquisition costs on insurance and pension fund operations</t>
  </si>
  <si>
    <t>Loans to individuals - consumer loans and credit cards</t>
  </si>
  <si>
    <t>2Q 2021</t>
  </si>
  <si>
    <t>3Q 2021</t>
  </si>
  <si>
    <t>3M_2021</t>
  </si>
  <si>
    <t>OPEX and Other Income are reclassified</t>
  </si>
  <si>
    <t xml:space="preserve">Individuals </t>
  </si>
  <si>
    <t xml:space="preserve">Corporate customers </t>
  </si>
  <si>
    <t>Interest expense:</t>
  </si>
  <si>
    <t>Interest income:</t>
  </si>
  <si>
    <t>Fee and commission income:</t>
  </si>
  <si>
    <t>Fee and commission expense:</t>
  </si>
  <si>
    <t>Other non-interest income:</t>
  </si>
  <si>
    <t>OTHER</t>
  </si>
  <si>
    <t>INTERSEGMENT ELIMINATIONS</t>
  </si>
  <si>
    <t>TOTAL GROUP</t>
  </si>
  <si>
    <t>1Q 2021 / 1Q 2020</t>
  </si>
  <si>
    <t>Total provisions **</t>
  </si>
  <si>
    <t>** Provisions for debt financial assets, credit related commitments and revaluation of loans at fair value due to change in credit quality</t>
  </si>
  <si>
    <t>1H 2021</t>
  </si>
  <si>
    <t>2Q_2021</t>
  </si>
  <si>
    <t>6M_2021</t>
  </si>
  <si>
    <t>Premiums minus claims related to insurance and pension fund operations</t>
  </si>
  <si>
    <t>Short-term, low value and variable lease expenses</t>
  </si>
  <si>
    <t>1H 2021 / 1H 2020</t>
  </si>
  <si>
    <t>2Q 2021 / 2Q 2020</t>
  </si>
  <si>
    <t>3.7x</t>
  </si>
  <si>
    <t>PBT margin</t>
  </si>
  <si>
    <t>EBITDA margin</t>
  </si>
  <si>
    <t>Loss ratio</t>
  </si>
  <si>
    <t>Expense ratio</t>
  </si>
  <si>
    <t>Stages as a % of Mortgage loans at amortized cost</t>
  </si>
  <si>
    <t>Stages as a % of Consumer loans and credit cards at amortized cost</t>
  </si>
  <si>
    <t>9M 2021</t>
  </si>
  <si>
    <t>9M 2021 / 9M 2020</t>
  </si>
  <si>
    <t>3Q_2021</t>
  </si>
  <si>
    <t>9M_2021</t>
  </si>
  <si>
    <t>Combined ratio, %</t>
  </si>
  <si>
    <t>3Q 2021 / 3Q 2020</t>
  </si>
  <si>
    <t>ROA from continuing operations**</t>
  </si>
  <si>
    <t>ROA</t>
  </si>
  <si>
    <t>adj. EBITDA</t>
  </si>
  <si>
    <t>adj. EBITDA margin</t>
  </si>
  <si>
    <t>Operating income:</t>
  </si>
  <si>
    <t>SberPrime subscribers (in millions, as of period end)</t>
  </si>
  <si>
    <t>Окко (in millions, as of the period end)</t>
  </si>
  <si>
    <t>SberZvuk (in millions, as of the period end)</t>
  </si>
  <si>
    <t>Number of clients with subscription access to the service (including SberPrime subscribers):</t>
  </si>
  <si>
    <t>FY 2021</t>
  </si>
  <si>
    <t>FY 2021 / FY 2020</t>
  </si>
  <si>
    <t>4Q 2021 / 4Q 2021</t>
  </si>
  <si>
    <t>FY_2020'</t>
  </si>
  <si>
    <t>FY_2021'</t>
  </si>
  <si>
    <t>4Q_2021'</t>
  </si>
  <si>
    <t>12M_2021'</t>
  </si>
  <si>
    <t>CEE &amp; Ukranian subsidiaries considered as discontinued operations</t>
  </si>
  <si>
    <t>Documentary and other credit related commitments commissions</t>
  </si>
  <si>
    <t>4Q_2020'</t>
  </si>
  <si>
    <t>1Q_2021'</t>
  </si>
  <si>
    <t>2Q_2021'</t>
  </si>
  <si>
    <t>3Q_2021'</t>
  </si>
  <si>
    <r>
      <rPr>
        <b/>
        <sz val="11"/>
        <rFont val="Calibri"/>
        <family val="2"/>
        <charset val="204"/>
        <scheme val="minor"/>
      </rPr>
      <t>90+ DPD</t>
    </r>
    <r>
      <rPr>
        <sz val="11"/>
        <color rgb="FF00B050"/>
        <rFont val="Calibri"/>
        <family val="2"/>
        <charset val="204"/>
        <scheme val="minor"/>
      </rPr>
      <t xml:space="preserve"> loans at amortized cost and FV</t>
    </r>
  </si>
  <si>
    <t>90+ DPD loans ratio</t>
  </si>
  <si>
    <r>
      <t>90+ DPD</t>
    </r>
    <r>
      <rPr>
        <b/>
        <sz val="11"/>
        <rFont val="Calibri"/>
        <family val="2"/>
        <charset val="204"/>
        <scheme val="minor"/>
      </rPr>
      <t xml:space="preserve"> loans </t>
    </r>
    <r>
      <rPr>
        <sz val="11"/>
        <color rgb="FFFF0000"/>
        <rFont val="Calibri"/>
        <family val="2"/>
        <charset val="204"/>
        <scheme val="minor"/>
      </rPr>
      <t>at amortized cost</t>
    </r>
  </si>
  <si>
    <r>
      <t>90+ DPD</t>
    </r>
    <r>
      <rPr>
        <b/>
        <sz val="11"/>
        <rFont val="Calibri"/>
        <family val="2"/>
        <charset val="204"/>
        <scheme val="minor"/>
      </rPr>
      <t xml:space="preserve"> loans </t>
    </r>
    <r>
      <rPr>
        <sz val="11"/>
        <color rgb="FF00B050"/>
        <rFont val="Calibri"/>
        <family val="2"/>
        <charset val="204"/>
        <scheme val="minor"/>
      </rPr>
      <t>at FV</t>
    </r>
  </si>
  <si>
    <r>
      <t>GROWTH of 90+ DPD</t>
    </r>
    <r>
      <rPr>
        <b/>
        <sz val="11"/>
        <rFont val="Calibri"/>
        <family val="2"/>
        <charset val="204"/>
        <scheme val="minor"/>
      </rPr>
      <t xml:space="preserve"> loans </t>
    </r>
    <r>
      <rPr>
        <sz val="11"/>
        <color rgb="FF00B050"/>
        <rFont val="Calibri"/>
        <family val="2"/>
        <charset val="204"/>
        <scheme val="minor"/>
      </rPr>
      <t>at amortized cost and FV</t>
    </r>
  </si>
  <si>
    <t>CEE &amp; Ukranian subsidiaries considered as discontinued operations?</t>
  </si>
  <si>
    <t>Due to individuals, Due to corporate customers and Debt securities in issue are reclassified</t>
  </si>
  <si>
    <t>CIR (for the Group)</t>
  </si>
  <si>
    <t>GROSS LOANS at amortized cost and FV (from 1 Jan 2018)</t>
  </si>
  <si>
    <t>growth of Total Loans at FV and at amortized cost in %</t>
  </si>
  <si>
    <t>share of products in Retail loans at FV and at amortized cost in %</t>
  </si>
  <si>
    <t>growth of Total Loans at amortized cost in %</t>
  </si>
  <si>
    <t>GROSS LOANS at  FV (from 1 Jan 2018)</t>
  </si>
  <si>
    <t>NET LOANS  at amortized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</si>
</sst>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1">
    <numFmt numFmtId="164" formatCode="_-* #,##0\ _₽_-;\-* #,##0\ _₽_-;_-* &quot;-&quot;\ _₽_-;_-@_-"/>
    <numFmt numFmtId="165" formatCode="_-* #,##0.00\ _₽_-;\-* #,##0.00\ _₽_-;_-* &quot;-&quot;??\ _₽_-;_-@_-"/>
    <numFmt numFmtId="166" formatCode="&quot;$&quot;#,##0.00_);\(&quot;$&quot;#,##0.00\)"/>
    <numFmt numFmtId="167" formatCode="&quot;$&quot;#,##0.00_);[Red]\(&quot;$&quot;#,##0.00\)"/>
    <numFmt numFmtId="168" formatCode="_(* #,##0.00_);_(* \(#,##0.00\);_(* &quot;-&quot;??_);_(@_)"/>
    <numFmt numFmtId="169" formatCode="_-* #,##0.00_р_._-;\-* #,##0.00_р_._-;_-* &quot;-&quot;??_р_._-;_-@_-"/>
    <numFmt numFmtId="170" formatCode="_-* #,##0.0_р_._-;\-* #,##0.0_р_._-;_-* &quot;-&quot;??_р_._-;_-@_-"/>
    <numFmt numFmtId="171" formatCode="0.0%"/>
    <numFmt numFmtId="172" formatCode="_(* #,##0.0_);_(* \(#,##0.0\);_(* &quot;-&quot;??_);_(@_)"/>
    <numFmt numFmtId="173" formatCode="0.0"/>
    <numFmt numFmtId="174" formatCode="#,##0.0"/>
    <numFmt numFmtId="175" formatCode="0.0\ %"/>
    <numFmt numFmtId="176" formatCode="#,##0.0_);\(#,##0.0\)"/>
    <numFmt numFmtId="177" formatCode="#,##0.00\ &quot;F&quot;;[Red]\-#,##0.00\ &quot;F&quot;"/>
    <numFmt numFmtId="178" formatCode="&quot;£&quot;\ #,##0;&quot;£&quot;\ \-#,##0"/>
    <numFmt numFmtId="179" formatCode="_-* #,##0\ &quot;F&quot;_-;\-* #,##0\ &quot;F&quot;_-;_-* &quot;-&quot;\ &quot;F&quot;_-;_-@_-"/>
    <numFmt numFmtId="180" formatCode="_-* #,##0\ _F_-;\-* #,##0\ _F_-;_-* &quot;-&quot;\ _F_-;_-@_-"/>
    <numFmt numFmtId="181" formatCode="_-* #,##0.00\ &quot;F&quot;_-;\-* #,##0.00\ &quot;F&quot;_-;_-* &quot;-&quot;??\ &quot;F&quot;_-;_-@_-"/>
    <numFmt numFmtId="182" formatCode="_-* #,##0.00\ _F_-;\-* #,##0.00\ _F_-;_-* &quot;-&quot;??\ _F_-;_-@_-"/>
    <numFmt numFmtId="183" formatCode="[$-419]d\ mmm;@"/>
    <numFmt numFmtId="184" formatCode="[$-419]d\ mmm\ yy;@"/>
    <numFmt numFmtId="185" formatCode="[$-419]mmm;@"/>
    <numFmt numFmtId="186" formatCode="#,##0;\(#,##0\)"/>
    <numFmt numFmtId="187" formatCode="0\A"/>
    <numFmt numFmtId="188" formatCode="General_)"/>
    <numFmt numFmtId="189" formatCode="###0.0;\(###0.0\)"/>
    <numFmt numFmtId="190" formatCode="###0;\(###0\)"/>
    <numFmt numFmtId="191" formatCode="\$0.00;\(\$0.00\)"/>
    <numFmt numFmtId="192" formatCode="0.0&quot;  &quot;"/>
    <numFmt numFmtId="193" formatCode="_-* #,##0_-;\(#,##0\);_-* &quot;–&quot;_-;_-@_-"/>
    <numFmt numFmtId="194" formatCode="&quot;£&quot;\ #,##0.00;[Red]&quot;£&quot;\ \-#,##0.00"/>
    <numFmt numFmtId="195" formatCode="0.000%"/>
    <numFmt numFmtId="196" formatCode="###0.0&quot;x&quot;;\(###0.0\)&quot;x&quot;"/>
    <numFmt numFmtId="197" formatCode="###0.0_x;\(###0.0\)_x"/>
    <numFmt numFmtId="198" formatCode="&quot;$&quot;#,##0"/>
    <numFmt numFmtId="199" formatCode="#,##0;\(#,##0\);\–;@"/>
    <numFmt numFmtId="200" formatCode="&quot;£&quot;\ #,##0.00;&quot;£&quot;\ \-#,##0.00"/>
    <numFmt numFmtId="201" formatCode="_ &quot;£&quot;\ * #,##0_ ;_ &quot;£&quot;\ * \-#,##0_ ;_ &quot;£&quot;\ * &quot;-&quot;_ ;_ @_ "/>
    <numFmt numFmtId="202" formatCode="[$-FC19]d\ mmmm\ yyyy\ &quot;г.&quot;"/>
    <numFmt numFmtId="203" formatCode="##0.00##"/>
    <numFmt numFmtId="204" formatCode="#,##0;[Red]#,##0"/>
    <numFmt numFmtId="205" formatCode="_-* #,##0_р_._-;\-* #,##0_р_._-;_-* &quot;-&quot;??_р_._-;_-@_-"/>
    <numFmt numFmtId="206" formatCode="_-* #,##0.00\ _р_._-;\-* #,##0.00\ _р_._-;_-* &quot;-&quot;??\ _р_._-;_-@_-"/>
    <numFmt numFmtId="207" formatCode="\+0%;\-0%;0%"/>
    <numFmt numFmtId="208" formatCode="0.0000"/>
    <numFmt numFmtId="209" formatCode="_-* #,##0.0000_р_._-;\-* #,##0.0000_р_._-;_-* &quot;-&quot;??_р_._-;_-@_-"/>
    <numFmt numFmtId="210" formatCode="#,##0.0000"/>
    <numFmt numFmtId="211" formatCode="mmm"/>
    <numFmt numFmtId="212" formatCode="d/m/yy;@"/>
    <numFmt numFmtId="213" formatCode="_-* #,##0\ _р_._-;\-* #,##0\ _р_._-;_-* &quot;-&quot;\ _р_._-;_-@_-"/>
    <numFmt numFmtId="214" formatCode="_-* #,##0_р_._-;\-* #,##0_р_._-;_-* &quot;-&quot;_р_._-;_-@_-"/>
    <numFmt numFmtId="215" formatCode="#,##0.000"/>
    <numFmt numFmtId="216" formatCode="0.000"/>
    <numFmt numFmtId="217" formatCode="0.00\ %"/>
    <numFmt numFmtId="218" formatCode="_(* #,##0.000_);_(* \(#,##0.000\);_(* &quot;-&quot;??_);_(@_)"/>
    <numFmt numFmtId="219" formatCode="_(* #,##0_);_(* \(#,##0\);_(* &quot;-&quot;??_);_(@_)"/>
    <numFmt numFmtId="220" formatCode="_(* #,##0.0000_);_(* \(#,##0.0000\);_(* &quot;-&quot;??_);_(@_)"/>
    <numFmt numFmtId="221" formatCode="0.0000000000000000%"/>
    <numFmt numFmtId="222" formatCode="_-* #,##0.0\ _₽_-;\-* #,##0.0\ _₽_-;_-* &quot;-&quot;??\ _₽_-;_-@_-"/>
    <numFmt numFmtId="225" formatCode="0.0\x"/>
    <numFmt numFmtId="226" formatCode="_-* #,##0.0\ _р_._-;\-* #,##0.0\ _р_._-;_-* &quot;-&quot;??\ _р_._-;_-@_-"/>
  </numFmts>
  <fonts count="230">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9"/>
      <name val="Calibri"/>
      <family val="2"/>
      <charset val="204"/>
      <scheme val="minor"/>
    </font>
    <font>
      <i/>
      <sz val="11"/>
      <color theme="1"/>
      <name val="Calibri"/>
      <family val="2"/>
      <charset val="204"/>
      <scheme val="minor"/>
    </font>
    <font>
      <sz val="9"/>
      <name val="Calibri"/>
      <family val="2"/>
      <charset val="204"/>
      <scheme val="minor"/>
    </font>
    <font>
      <b/>
      <sz val="11"/>
      <color theme="1"/>
      <name val="Calibri"/>
      <family val="2"/>
      <charset val="204"/>
      <scheme val="minor"/>
    </font>
    <font>
      <sz val="11"/>
      <color theme="1"/>
      <name val="Calibri"/>
      <family val="2"/>
      <scheme val="minor"/>
    </font>
    <font>
      <i/>
      <sz val="11"/>
      <color theme="1" tint="0.249977111117893"/>
      <name val="Calibri"/>
      <family val="2"/>
      <charset val="204"/>
      <scheme val="minor"/>
    </font>
    <font>
      <sz val="11"/>
      <name val="Calibri"/>
      <family val="2"/>
      <charset val="204"/>
      <scheme val="minor"/>
    </font>
    <font>
      <i/>
      <sz val="10"/>
      <color theme="1"/>
      <name val="Calibri"/>
      <family val="2"/>
      <charset val="204"/>
      <scheme val="minor"/>
    </font>
    <font>
      <sz val="9"/>
      <color indexed="81"/>
      <name val="Tahoma"/>
      <family val="2"/>
      <charset val="204"/>
    </font>
    <font>
      <sz val="10"/>
      <name val="Arial Cyr"/>
      <charset val="204"/>
    </font>
    <font>
      <b/>
      <sz val="9"/>
      <color indexed="81"/>
      <name val="Tahoma"/>
      <family val="2"/>
      <charset val="204"/>
    </font>
    <font>
      <b/>
      <sz val="11"/>
      <name val="Calibri"/>
      <family val="2"/>
      <charset val="204"/>
      <scheme val="minor"/>
    </font>
    <font>
      <b/>
      <sz val="11"/>
      <color theme="1"/>
      <name val="Calibri"/>
      <family val="2"/>
      <scheme val="minor"/>
    </font>
    <font>
      <sz val="11"/>
      <color theme="1"/>
      <name val="Calibri"/>
      <family val="2"/>
    </font>
    <font>
      <b/>
      <sz val="11"/>
      <name val="Calibri"/>
      <family val="2"/>
      <scheme val="minor"/>
    </font>
    <font>
      <sz val="11"/>
      <name val="Calibri"/>
      <family val="2"/>
      <scheme val="minor"/>
    </font>
    <font>
      <u/>
      <sz val="11"/>
      <color theme="10"/>
      <name val="Calibri"/>
      <family val="2"/>
      <scheme val="minor"/>
    </font>
    <font>
      <sz val="10"/>
      <name val="Arial"/>
      <family val="2"/>
      <charset val="204"/>
    </font>
    <font>
      <u/>
      <sz val="10"/>
      <color theme="10"/>
      <name val="Arial"/>
      <family val="2"/>
      <charset val="204"/>
    </font>
    <font>
      <sz val="10"/>
      <name val="Arial"/>
      <family val="2"/>
    </font>
    <font>
      <sz val="10"/>
      <color indexed="8"/>
      <name val="Arial"/>
      <family val="2"/>
    </font>
    <font>
      <sz val="10"/>
      <color indexed="8"/>
      <name val="Arial"/>
      <family val="2"/>
      <charset val="204"/>
    </font>
    <font>
      <sz val="9"/>
      <name val="Arial"/>
      <family val="2"/>
    </font>
    <font>
      <sz val="11"/>
      <color indexed="8"/>
      <name val="Calibri"/>
      <family val="2"/>
      <charset val="204"/>
    </font>
    <font>
      <sz val="11"/>
      <color indexed="9"/>
      <name val="Calibri"/>
      <family val="2"/>
      <charset val="204"/>
    </font>
    <font>
      <sz val="9"/>
      <color indexed="8"/>
      <name val="Times New Roman"/>
      <family val="1"/>
    </font>
    <font>
      <sz val="9"/>
      <color indexed="8"/>
      <name val="Times New Roman"/>
      <family val="1"/>
      <charset val="204"/>
    </font>
    <font>
      <b/>
      <sz val="10"/>
      <color indexed="8"/>
      <name val="Times New Roman"/>
      <family val="1"/>
    </font>
    <font>
      <b/>
      <sz val="10"/>
      <color indexed="8"/>
      <name val="Times New Roman"/>
      <family val="1"/>
      <charset val="204"/>
    </font>
    <font>
      <sz val="8"/>
      <name val="Arial"/>
      <family val="2"/>
    </font>
    <font>
      <sz val="8"/>
      <name val="Arial"/>
      <family val="2"/>
      <charset val="204"/>
    </font>
    <font>
      <sz val="8"/>
      <color indexed="12"/>
      <name val="Arial"/>
      <family val="2"/>
    </font>
    <font>
      <sz val="9"/>
      <color indexed="9"/>
      <name val="Times New Roman"/>
      <family val="1"/>
    </font>
    <font>
      <b/>
      <sz val="11"/>
      <color indexed="9"/>
      <name val="Arial"/>
      <family val="2"/>
    </font>
    <font>
      <sz val="8"/>
      <color indexed="12"/>
      <name val="Helv"/>
    </font>
    <font>
      <sz val="10"/>
      <color indexed="22"/>
      <name val="Arial"/>
      <family val="2"/>
    </font>
    <font>
      <sz val="10"/>
      <color indexed="22"/>
      <name val="Arial"/>
      <family val="2"/>
      <charset val="204"/>
    </font>
    <font>
      <b/>
      <sz val="24"/>
      <name val="Times New Roman"/>
      <family val="1"/>
    </font>
    <font>
      <sz val="11"/>
      <color indexed="12"/>
      <name val="Book Antiqua"/>
      <family val="1"/>
    </font>
    <font>
      <sz val="9"/>
      <name val="Times New Roman"/>
      <family val="1"/>
    </font>
    <font>
      <sz val="9"/>
      <name val="Times New Roman"/>
      <family val="1"/>
      <charset val="204"/>
    </font>
    <font>
      <sz val="10"/>
      <color indexed="9"/>
      <name val="Arial Cyr"/>
      <charset val="204"/>
    </font>
    <font>
      <b/>
      <sz val="9"/>
      <name val="Arial"/>
      <family val="2"/>
    </font>
    <font>
      <b/>
      <sz val="8.5"/>
      <color indexed="17"/>
      <name val="Arial"/>
      <family val="2"/>
    </font>
    <font>
      <sz val="11"/>
      <name val="Arial"/>
      <family val="2"/>
    </font>
    <font>
      <sz val="11"/>
      <name val="Arial"/>
      <family val="2"/>
      <charset val="204"/>
    </font>
    <font>
      <sz val="7"/>
      <name val="Arial"/>
      <family val="2"/>
    </font>
    <font>
      <sz val="7"/>
      <name val="Arial"/>
      <family val="2"/>
      <charset val="204"/>
    </font>
    <font>
      <b/>
      <sz val="7"/>
      <color indexed="17"/>
      <name val="Arial"/>
      <family val="2"/>
    </font>
    <font>
      <sz val="8.5"/>
      <color indexed="8"/>
      <name val="Arial"/>
      <family val="2"/>
    </font>
    <font>
      <b/>
      <sz val="10"/>
      <name val="Arial"/>
      <family val="2"/>
    </font>
    <font>
      <b/>
      <sz val="10"/>
      <name val="Arial"/>
      <family val="2"/>
      <charset val="204"/>
    </font>
    <font>
      <b/>
      <i/>
      <sz val="16"/>
      <name val="Arial"/>
      <family val="2"/>
    </font>
    <font>
      <b/>
      <i/>
      <sz val="16"/>
      <name val="Arial"/>
      <family val="2"/>
      <charset val="204"/>
    </font>
    <font>
      <b/>
      <sz val="12"/>
      <name val="Arial"/>
      <family val="2"/>
    </font>
    <font>
      <u/>
      <sz val="10"/>
      <color indexed="12"/>
      <name val="Arial"/>
      <family val="2"/>
      <charset val="204"/>
    </font>
    <font>
      <sz val="10"/>
      <name val="MS Sans Serif"/>
      <family val="2"/>
    </font>
    <font>
      <sz val="10"/>
      <name val="MS Sans Serif"/>
      <family val="2"/>
      <charset val="204"/>
    </font>
    <font>
      <sz val="5"/>
      <name val="Arial"/>
      <family val="2"/>
    </font>
    <font>
      <sz val="5"/>
      <name val="Arial"/>
      <family val="2"/>
      <charset val="204"/>
    </font>
    <font>
      <b/>
      <sz val="14"/>
      <name val="Arial"/>
      <family val="2"/>
    </font>
    <font>
      <i/>
      <u/>
      <sz val="10"/>
      <color indexed="10"/>
      <name val="Arial Cyr"/>
      <charset val="204"/>
    </font>
    <font>
      <sz val="12"/>
      <name val="Times New Roman"/>
      <family val="1"/>
    </font>
    <font>
      <sz val="10"/>
      <name val="Arial CE"/>
      <charset val="238"/>
    </font>
    <font>
      <i/>
      <sz val="10"/>
      <name val="Helv"/>
    </font>
    <font>
      <b/>
      <sz val="14"/>
      <name val="Times New Roman"/>
      <family val="1"/>
    </font>
    <font>
      <b/>
      <sz val="14"/>
      <name val="Times New Roman"/>
      <family val="1"/>
      <charset val="204"/>
    </font>
    <font>
      <sz val="12"/>
      <name val="Helvetica"/>
      <family val="2"/>
    </font>
    <font>
      <sz val="8"/>
      <color indexed="8"/>
      <name val="Akzidenz Grotesk Light"/>
    </font>
    <font>
      <b/>
      <sz val="8"/>
      <name val="HelveticaNeue Condensed"/>
    </font>
    <font>
      <sz val="8"/>
      <name val="HelveticaNeue LightCond"/>
      <family val="2"/>
    </font>
    <font>
      <b/>
      <sz val="7"/>
      <name val="HelveticaNeue Condensed"/>
      <family val="2"/>
    </font>
    <font>
      <b/>
      <sz val="9"/>
      <name val="Times New Roman"/>
      <family val="1"/>
    </font>
    <font>
      <b/>
      <sz val="9"/>
      <name val="Times New Roman"/>
      <family val="1"/>
      <charset val="204"/>
    </font>
    <font>
      <b/>
      <sz val="11"/>
      <name val="Times New Roman"/>
      <family val="1"/>
    </font>
    <font>
      <b/>
      <sz val="11"/>
      <name val="Times New Roman"/>
      <family val="1"/>
      <charset val="204"/>
    </font>
    <font>
      <b/>
      <sz val="8.5"/>
      <color indexed="8"/>
      <name val="Arial"/>
      <family val="2"/>
    </font>
    <font>
      <b/>
      <sz val="8.5"/>
      <color indexed="8"/>
      <name val="Arial"/>
      <family val="2"/>
      <charset val="204"/>
    </font>
    <font>
      <sz val="8.5"/>
      <color indexed="8"/>
      <name val="Arial"/>
      <family val="2"/>
      <charset val="204"/>
    </font>
    <font>
      <b/>
      <sz val="10"/>
      <name val="Times New Roman"/>
      <family val="1"/>
    </font>
    <font>
      <b/>
      <sz val="10"/>
      <name val="Times New Roman"/>
      <family val="1"/>
      <charset val="204"/>
    </font>
    <font>
      <sz val="11"/>
      <color indexed="62"/>
      <name val="Calibri"/>
      <family val="2"/>
      <charset val="204"/>
    </font>
    <font>
      <b/>
      <sz val="11"/>
      <color indexed="63"/>
      <name val="Calibri"/>
      <family val="2"/>
      <charset val="204"/>
    </font>
    <font>
      <b/>
      <sz val="11"/>
      <color indexed="25"/>
      <name val="Calibri"/>
      <family val="2"/>
      <charset val="204"/>
    </font>
    <font>
      <b/>
      <sz val="11"/>
      <color indexed="52"/>
      <name val="Calibri"/>
      <family val="2"/>
      <charset val="204"/>
    </font>
    <font>
      <b/>
      <sz val="15"/>
      <color indexed="62"/>
      <name val="Calibri"/>
      <family val="2"/>
      <charset val="204"/>
    </font>
    <font>
      <b/>
      <sz val="15"/>
      <color indexed="56"/>
      <name val="Calibri"/>
      <family val="2"/>
      <charset val="204"/>
    </font>
    <font>
      <b/>
      <sz val="13"/>
      <color indexed="62"/>
      <name val="Calibri"/>
      <family val="2"/>
      <charset val="204"/>
    </font>
    <font>
      <b/>
      <sz val="13"/>
      <color indexed="56"/>
      <name val="Calibri"/>
      <family val="2"/>
      <charset val="204"/>
    </font>
    <font>
      <b/>
      <sz val="11"/>
      <color indexed="62"/>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62"/>
      <name val="Cambria"/>
      <family val="2"/>
      <charset val="204"/>
    </font>
    <font>
      <b/>
      <sz val="18"/>
      <color indexed="56"/>
      <name val="Cambria"/>
      <family val="2"/>
      <charset val="204"/>
    </font>
    <font>
      <sz val="11"/>
      <color indexed="60"/>
      <name val="Calibri"/>
      <family val="2"/>
      <charset val="204"/>
    </font>
    <font>
      <sz val="11"/>
      <color theme="1"/>
      <name val="Arial"/>
      <family val="2"/>
      <charset val="204"/>
    </font>
    <font>
      <sz val="11"/>
      <color indexed="20"/>
      <name val="Calibri"/>
      <family val="2"/>
      <charset val="204"/>
    </font>
    <font>
      <i/>
      <sz val="11"/>
      <color indexed="23"/>
      <name val="Calibri"/>
      <family val="2"/>
      <charset val="204"/>
    </font>
    <font>
      <sz val="11"/>
      <color indexed="25"/>
      <name val="Calibri"/>
      <family val="2"/>
      <charset val="204"/>
    </font>
    <font>
      <sz val="11"/>
      <color indexed="52"/>
      <name val="Calibri"/>
      <family val="2"/>
      <charset val="204"/>
    </font>
    <font>
      <sz val="10"/>
      <name val="Helv"/>
    </font>
    <font>
      <sz val="1"/>
      <name val="Arial"/>
      <family val="2"/>
      <charset val="204"/>
    </font>
    <font>
      <sz val="11"/>
      <color indexed="10"/>
      <name val="Calibri"/>
      <family val="2"/>
      <charset val="204"/>
    </font>
    <font>
      <sz val="10"/>
      <name val="Arial Cyr"/>
    </font>
    <font>
      <sz val="11"/>
      <color indexed="17"/>
      <name val="Calibri"/>
      <family val="2"/>
      <charset val="204"/>
    </font>
    <font>
      <u/>
      <sz val="8"/>
      <color theme="10"/>
      <name val="Calibri"/>
      <family val="2"/>
      <scheme val="minor"/>
    </font>
    <font>
      <sz val="10"/>
      <color theme="0"/>
      <name val="Arial"/>
      <family val="2"/>
      <charset val="204"/>
    </font>
    <font>
      <sz val="8"/>
      <color theme="1"/>
      <name val="Calibri"/>
      <family val="2"/>
      <charset val="204"/>
      <scheme val="minor"/>
    </font>
    <font>
      <sz val="8"/>
      <color rgb="FF1F497D"/>
      <name val="Calibri"/>
      <family val="2"/>
      <charset val="204"/>
      <scheme val="minor"/>
    </font>
    <font>
      <b/>
      <sz val="11"/>
      <color theme="0"/>
      <name val="Calibri"/>
      <family val="2"/>
      <charset val="204"/>
      <scheme val="minor"/>
    </font>
    <font>
      <i/>
      <sz val="11"/>
      <color rgb="FFC00000"/>
      <name val="Calibri"/>
      <family val="2"/>
      <scheme val="minor"/>
    </font>
    <font>
      <sz val="10"/>
      <color theme="1" tint="0.34998626667073579"/>
      <name val="Calibri"/>
      <family val="2"/>
      <scheme val="minor"/>
    </font>
    <font>
      <sz val="10"/>
      <color theme="1"/>
      <name val="Calibri"/>
      <family val="2"/>
      <scheme val="minor"/>
    </font>
    <font>
      <b/>
      <sz val="10"/>
      <color theme="1" tint="0.34998626667073579"/>
      <name val="Calibri"/>
      <family val="2"/>
      <scheme val="minor"/>
    </font>
    <font>
      <b/>
      <sz val="10"/>
      <color theme="1"/>
      <name val="Calibri"/>
      <family val="2"/>
      <scheme val="minor"/>
    </font>
    <font>
      <b/>
      <sz val="10"/>
      <name val="Calibri"/>
      <family val="2"/>
      <scheme val="minor"/>
    </font>
    <font>
      <sz val="10"/>
      <color theme="1"/>
      <name val="Calibri"/>
      <family val="2"/>
    </font>
    <font>
      <sz val="10"/>
      <color rgb="FFC00000"/>
      <name val="Arial"/>
      <family val="2"/>
      <charset val="204"/>
    </font>
    <font>
      <u/>
      <sz val="8"/>
      <color rgb="FFC00000"/>
      <name val="Arial"/>
      <family val="2"/>
      <charset val="204"/>
    </font>
    <font>
      <i/>
      <sz val="11"/>
      <color rgb="FFC00000"/>
      <name val="Calibri"/>
      <family val="2"/>
      <charset val="204"/>
      <scheme val="minor"/>
    </font>
    <font>
      <sz val="11"/>
      <color rgb="FFC00000"/>
      <name val="Calibri"/>
      <family val="2"/>
      <scheme val="minor"/>
    </font>
    <font>
      <b/>
      <sz val="10"/>
      <color rgb="FF000000"/>
      <name val="Calibri"/>
      <family val="2"/>
    </font>
    <font>
      <i/>
      <sz val="10"/>
      <color theme="1"/>
      <name val="Calibri"/>
      <family val="2"/>
      <scheme val="minor"/>
    </font>
    <font>
      <i/>
      <sz val="10"/>
      <color rgb="FF000000"/>
      <name val="Calibri"/>
      <family val="2"/>
    </font>
    <font>
      <sz val="11"/>
      <color rgb="FFC00000"/>
      <name val="Calibri"/>
      <family val="2"/>
      <charset val="204"/>
      <scheme val="minor"/>
    </font>
    <font>
      <b/>
      <sz val="10"/>
      <color theme="1"/>
      <name val="Calibri"/>
      <family val="2"/>
      <charset val="204"/>
      <scheme val="minor"/>
    </font>
    <font>
      <b/>
      <sz val="10"/>
      <color rgb="FF000000"/>
      <name val="Calibri"/>
      <family val="2"/>
      <charset val="204"/>
    </font>
    <font>
      <sz val="10"/>
      <color rgb="FF000000"/>
      <name val="Calibri"/>
      <family val="2"/>
      <charset val="204"/>
    </font>
    <font>
      <sz val="10"/>
      <color rgb="FFC00000"/>
      <name val="Calibri"/>
      <family val="2"/>
      <charset val="204"/>
      <scheme val="minor"/>
    </font>
    <font>
      <sz val="10"/>
      <color rgb="FFC00000"/>
      <name val="Calibri"/>
      <family val="2"/>
      <charset val="204"/>
    </font>
    <font>
      <i/>
      <sz val="10"/>
      <color rgb="FF000000"/>
      <name val="Calibri"/>
      <family val="2"/>
      <charset val="204"/>
    </font>
    <font>
      <b/>
      <sz val="10"/>
      <color theme="1"/>
      <name val="Calibri"/>
      <family val="2"/>
      <charset val="204"/>
    </font>
    <font>
      <sz val="10"/>
      <color theme="1" tint="0.34998626667073579"/>
      <name val="Calibri"/>
      <family val="2"/>
      <charset val="204"/>
      <scheme val="minor"/>
    </font>
    <font>
      <sz val="10"/>
      <color theme="1" tint="0.499984740745262"/>
      <name val="Calibri"/>
      <family val="2"/>
      <scheme val="minor"/>
    </font>
    <font>
      <b/>
      <sz val="10"/>
      <color theme="1" tint="0.499984740745262"/>
      <name val="Calibri"/>
      <family val="2"/>
      <scheme val="minor"/>
    </font>
    <font>
      <i/>
      <sz val="10"/>
      <color theme="1" tint="0.34998626667073579"/>
      <name val="Calibri"/>
      <family val="2"/>
      <scheme val="minor"/>
    </font>
    <font>
      <sz val="10"/>
      <color theme="1"/>
      <name val="Calibri"/>
      <family val="2"/>
      <charset val="204"/>
      <scheme val="minor"/>
    </font>
    <font>
      <sz val="10"/>
      <name val="Calibri"/>
      <family val="2"/>
      <scheme val="minor"/>
    </font>
    <font>
      <sz val="11"/>
      <color theme="1" tint="0.34998626667073579"/>
      <name val="Calibri"/>
      <family val="2"/>
      <scheme val="minor"/>
    </font>
    <font>
      <b/>
      <sz val="10"/>
      <color theme="1" tint="0.34998626667073579"/>
      <name val="Calibri"/>
      <family val="2"/>
      <charset val="204"/>
      <scheme val="minor"/>
    </font>
    <font>
      <i/>
      <sz val="10"/>
      <color theme="1" tint="0.34998626667073579"/>
      <name val="Calibri"/>
      <family val="2"/>
      <charset val="204"/>
      <scheme val="minor"/>
    </font>
    <font>
      <b/>
      <i/>
      <sz val="10"/>
      <color theme="1" tint="0.249977111117893"/>
      <name val="Calibri"/>
      <family val="2"/>
      <charset val="204"/>
      <scheme val="minor"/>
    </font>
    <font>
      <i/>
      <sz val="10"/>
      <color theme="1" tint="0.249977111117893"/>
      <name val="Calibri"/>
      <family val="2"/>
      <charset val="204"/>
      <scheme val="minor"/>
    </font>
    <font>
      <b/>
      <i/>
      <sz val="10"/>
      <color theme="1" tint="0.34998626667073579"/>
      <name val="Calibri"/>
      <family val="2"/>
      <charset val="204"/>
      <scheme val="minor"/>
    </font>
    <font>
      <sz val="10"/>
      <color rgb="FFC00000"/>
      <name val="Calibri"/>
      <family val="2"/>
      <scheme val="minor"/>
    </font>
    <font>
      <i/>
      <sz val="8"/>
      <color rgb="FFC00000"/>
      <name val="Arial"/>
      <family val="2"/>
      <charset val="204"/>
    </font>
    <font>
      <i/>
      <sz val="10"/>
      <color rgb="FFC00000"/>
      <name val="Calibri"/>
      <family val="2"/>
      <charset val="204"/>
      <scheme val="minor"/>
    </font>
    <font>
      <b/>
      <sz val="11"/>
      <color rgb="FFC00000"/>
      <name val="Calibri"/>
      <family val="2"/>
      <charset val="204"/>
      <scheme val="minor"/>
    </font>
    <font>
      <b/>
      <sz val="10"/>
      <color rgb="FFC00000"/>
      <name val="Calibri"/>
      <family val="2"/>
      <charset val="204"/>
      <scheme val="minor"/>
    </font>
    <font>
      <sz val="11"/>
      <color theme="1" tint="0.249977111117893"/>
      <name val="Calibri"/>
      <family val="2"/>
      <scheme val="minor"/>
    </font>
    <font>
      <b/>
      <sz val="11"/>
      <color theme="1" tint="0.249977111117893"/>
      <name val="Calibri"/>
      <family val="2"/>
      <scheme val="minor"/>
    </font>
    <font>
      <sz val="11"/>
      <color rgb="FFFF0000"/>
      <name val="Calibri"/>
      <family val="2"/>
      <scheme val="minor"/>
    </font>
    <font>
      <sz val="10"/>
      <color rgb="FFFF0000"/>
      <name val="Calibri"/>
      <family val="2"/>
      <scheme val="minor"/>
    </font>
    <font>
      <sz val="11"/>
      <color theme="1" tint="0.249977111117893"/>
      <name val="Calibri"/>
      <family val="2"/>
      <charset val="204"/>
      <scheme val="minor"/>
    </font>
    <font>
      <b/>
      <sz val="10"/>
      <name val="Calibri"/>
      <family val="2"/>
      <charset val="204"/>
      <scheme val="minor"/>
    </font>
    <font>
      <i/>
      <sz val="10"/>
      <name val="Calibri"/>
      <family val="2"/>
      <charset val="204"/>
      <scheme val="minor"/>
    </font>
    <font>
      <sz val="10"/>
      <name val="Calibri"/>
      <family val="2"/>
      <charset val="204"/>
      <scheme val="minor"/>
    </font>
    <font>
      <i/>
      <sz val="10"/>
      <name val="Calibri"/>
      <family val="2"/>
      <scheme val="minor"/>
    </font>
    <font>
      <b/>
      <i/>
      <sz val="10"/>
      <name val="Calibri"/>
      <family val="2"/>
      <charset val="204"/>
      <scheme val="minor"/>
    </font>
    <font>
      <b/>
      <i/>
      <sz val="11"/>
      <color theme="1"/>
      <name val="Calibri"/>
      <family val="2"/>
      <charset val="204"/>
      <scheme val="minor"/>
    </font>
    <font>
      <b/>
      <i/>
      <sz val="9"/>
      <name val="Calibri"/>
      <family val="2"/>
      <charset val="204"/>
      <scheme val="minor"/>
    </font>
    <font>
      <b/>
      <i/>
      <sz val="10"/>
      <color theme="1"/>
      <name val="Calibri"/>
      <family val="2"/>
      <charset val="204"/>
      <scheme val="minor"/>
    </font>
    <font>
      <sz val="11"/>
      <color theme="0" tint="-0.499984740745262"/>
      <name val="Calibri"/>
      <family val="2"/>
      <scheme val="minor"/>
    </font>
    <font>
      <sz val="10"/>
      <color rgb="FF0070C0"/>
      <name val="Calibri"/>
      <family val="2"/>
      <scheme val="minor"/>
    </font>
    <font>
      <b/>
      <sz val="11"/>
      <color rgb="FFFF0000"/>
      <name val="Calibri"/>
      <family val="2"/>
      <charset val="204"/>
      <scheme val="minor"/>
    </font>
    <font>
      <b/>
      <sz val="14"/>
      <color rgb="FF7030A0"/>
      <name val="Calibri"/>
      <family val="2"/>
      <charset val="204"/>
      <scheme val="minor"/>
    </font>
    <font>
      <sz val="11"/>
      <color rgb="FF0070C0"/>
      <name val="Calibri"/>
      <family val="2"/>
      <charset val="204"/>
      <scheme val="minor"/>
    </font>
    <font>
      <b/>
      <sz val="11"/>
      <color rgb="FF00B050"/>
      <name val="Calibri"/>
      <family val="2"/>
      <charset val="204"/>
      <scheme val="minor"/>
    </font>
    <font>
      <sz val="11"/>
      <color rgb="FF00B050"/>
      <name val="Calibri"/>
      <family val="2"/>
      <charset val="204"/>
      <scheme val="minor"/>
    </font>
    <font>
      <b/>
      <sz val="14"/>
      <color theme="7"/>
      <name val="Calibri"/>
      <family val="2"/>
      <charset val="204"/>
      <scheme val="minor"/>
    </font>
    <font>
      <b/>
      <sz val="14"/>
      <color rgb="FFFF0000"/>
      <name val="Calibri"/>
      <family val="2"/>
      <charset val="204"/>
      <scheme val="minor"/>
    </font>
    <font>
      <sz val="12"/>
      <color theme="1"/>
      <name val="Calibri"/>
      <family val="2"/>
      <charset val="204"/>
      <scheme val="minor"/>
    </font>
    <font>
      <sz val="14"/>
      <color theme="1"/>
      <name val="Calibri"/>
      <family val="2"/>
      <scheme val="minor"/>
    </font>
    <font>
      <b/>
      <sz val="10"/>
      <color theme="7"/>
      <name val="Calibri"/>
      <family val="2"/>
      <charset val="204"/>
      <scheme val="minor"/>
    </font>
    <font>
      <i/>
      <sz val="10"/>
      <name val="Arial"/>
      <family val="2"/>
      <charset val="204"/>
    </font>
    <font>
      <i/>
      <sz val="10"/>
      <color theme="7"/>
      <name val="Calibri"/>
      <family val="2"/>
      <charset val="204"/>
      <scheme val="minor"/>
    </font>
    <font>
      <b/>
      <sz val="11"/>
      <color theme="0"/>
      <name val="Calibri"/>
      <family val="2"/>
      <scheme val="minor"/>
    </font>
    <font>
      <sz val="11"/>
      <color theme="0"/>
      <name val="Calibri"/>
      <family val="2"/>
      <charset val="204"/>
      <scheme val="minor"/>
    </font>
    <font>
      <b/>
      <sz val="11"/>
      <color rgb="FF057522"/>
      <name val="Calibri"/>
      <family val="2"/>
      <charset val="204"/>
      <scheme val="minor"/>
    </font>
    <font>
      <b/>
      <i/>
      <sz val="11"/>
      <color theme="1" tint="0.249977111117893"/>
      <name val="Calibri"/>
      <family val="2"/>
      <charset val="204"/>
      <scheme val="minor"/>
    </font>
    <font>
      <b/>
      <sz val="9"/>
      <color rgb="FFFF0000"/>
      <name val="Calibri"/>
      <family val="2"/>
      <charset val="204"/>
      <scheme val="minor"/>
    </font>
    <font>
      <sz val="16"/>
      <color theme="1"/>
      <name val="Calibri"/>
      <family val="2"/>
      <scheme val="minor"/>
    </font>
    <font>
      <i/>
      <sz val="12"/>
      <color theme="1"/>
      <name val="Calibri"/>
      <family val="2"/>
      <charset val="204"/>
      <scheme val="minor"/>
    </font>
    <font>
      <i/>
      <sz val="10"/>
      <color theme="5"/>
      <name val="Calibri"/>
      <family val="2"/>
      <charset val="204"/>
      <scheme val="minor"/>
    </font>
    <font>
      <b/>
      <sz val="12"/>
      <color theme="5" tint="-0.249977111117893"/>
      <name val="Calibri"/>
      <family val="2"/>
      <charset val="204"/>
      <scheme val="minor"/>
    </font>
    <font>
      <b/>
      <sz val="12"/>
      <color theme="7"/>
      <name val="Calibri"/>
      <family val="2"/>
      <charset val="204"/>
      <scheme val="minor"/>
    </font>
    <font>
      <b/>
      <sz val="10"/>
      <color theme="5" tint="-0.249977111117893"/>
      <name val="Calibri"/>
      <family val="2"/>
      <charset val="204"/>
      <scheme val="minor"/>
    </font>
    <font>
      <b/>
      <sz val="11"/>
      <color theme="7"/>
      <name val="Calibri"/>
      <family val="2"/>
      <charset val="204"/>
      <scheme val="minor"/>
    </font>
    <font>
      <sz val="11"/>
      <color rgb="FFFF0000"/>
      <name val="Calibri"/>
      <family val="2"/>
      <charset val="204"/>
      <scheme val="minor"/>
    </font>
    <font>
      <i/>
      <sz val="10"/>
      <color theme="1"/>
      <name val="Calibri"/>
      <family val="2"/>
      <charset val="204"/>
    </font>
    <font>
      <i/>
      <sz val="11"/>
      <color theme="1" tint="0.34998626667073579"/>
      <name val="Calibri"/>
      <family val="2"/>
      <charset val="204"/>
      <scheme val="minor"/>
    </font>
    <font>
      <i/>
      <sz val="9"/>
      <color theme="1" tint="0.34998626667073579"/>
      <name val="Calibri"/>
      <family val="2"/>
      <charset val="204"/>
      <scheme val="minor"/>
    </font>
    <font>
      <i/>
      <sz val="10"/>
      <color rgb="FFFF0000"/>
      <name val="Calibri"/>
      <family val="2"/>
      <charset val="204"/>
      <scheme val="minor"/>
    </font>
    <font>
      <b/>
      <i/>
      <sz val="11"/>
      <color rgb="FFC00000"/>
      <name val="Calibri"/>
      <family val="2"/>
      <charset val="204"/>
      <scheme val="minor"/>
    </font>
    <font>
      <sz val="9"/>
      <color rgb="FFFF0000"/>
      <name val="Calibri"/>
      <family val="2"/>
      <charset val="204"/>
      <scheme val="minor"/>
    </font>
    <font>
      <sz val="8"/>
      <name val="Calibri"/>
      <family val="2"/>
      <scheme val="minor"/>
    </font>
    <font>
      <i/>
      <sz val="8"/>
      <color rgb="FFFF0000"/>
      <name val="Calibri"/>
      <family val="2"/>
      <charset val="204"/>
      <scheme val="minor"/>
    </font>
    <font>
      <sz val="8"/>
      <color rgb="FFFF0000"/>
      <name val="Calibri"/>
      <family val="2"/>
      <charset val="204"/>
      <scheme val="minor"/>
    </font>
    <font>
      <sz val="9"/>
      <color rgb="FFFF0000"/>
      <name val="Calibri"/>
      <family val="2"/>
      <scheme val="minor"/>
    </font>
    <font>
      <i/>
      <sz val="11"/>
      <color theme="1" tint="0.249977111117893"/>
      <name val="Calibri"/>
      <family val="2"/>
      <scheme val="minor"/>
    </font>
    <font>
      <i/>
      <sz val="11"/>
      <color theme="1" tint="0.14999847407452621"/>
      <name val="Calibri"/>
      <family val="2"/>
      <charset val="204"/>
      <scheme val="minor"/>
    </font>
    <font>
      <i/>
      <sz val="9"/>
      <color theme="1" tint="0.14999847407452621"/>
      <name val="Calibri"/>
      <family val="2"/>
      <charset val="204"/>
      <scheme val="minor"/>
    </font>
    <font>
      <i/>
      <sz val="10"/>
      <color theme="1" tint="0.14999847407452621"/>
      <name val="Calibri"/>
      <family val="2"/>
      <charset val="204"/>
      <scheme val="minor"/>
    </font>
    <font>
      <b/>
      <i/>
      <sz val="9"/>
      <color theme="1" tint="0.14999847407452621"/>
      <name val="Calibri"/>
      <family val="2"/>
      <charset val="204"/>
      <scheme val="minor"/>
    </font>
    <font>
      <sz val="10"/>
      <color theme="1"/>
      <name val="Calibri"/>
      <family val="2"/>
      <charset val="204"/>
    </font>
    <font>
      <i/>
      <sz val="9"/>
      <color rgb="FFFF0000"/>
      <name val="Calibri"/>
      <family val="2"/>
      <charset val="204"/>
      <scheme val="minor"/>
    </font>
    <font>
      <sz val="8"/>
      <color rgb="FFFF0000"/>
      <name val="Calibri"/>
      <family val="2"/>
      <scheme val="minor"/>
    </font>
    <font>
      <sz val="8"/>
      <color theme="1"/>
      <name val="Calibri"/>
      <family val="2"/>
      <scheme val="minor"/>
    </font>
    <font>
      <i/>
      <sz val="11"/>
      <name val="Calibri"/>
      <family val="2"/>
      <charset val="204"/>
      <scheme val="minor"/>
    </font>
    <font>
      <i/>
      <sz val="9"/>
      <name val="Calibri"/>
      <family val="2"/>
      <charset val="204"/>
      <scheme val="minor"/>
    </font>
    <font>
      <b/>
      <sz val="11"/>
      <color theme="1" tint="0.249977111117893"/>
      <name val="Calibri"/>
      <family val="2"/>
      <charset val="204"/>
      <scheme val="minor"/>
    </font>
    <font>
      <sz val="9"/>
      <name val="Calibri"/>
      <family val="2"/>
      <scheme val="minor"/>
    </font>
    <font>
      <b/>
      <sz val="8"/>
      <color theme="7"/>
      <name val="Calibri"/>
      <family val="2"/>
      <charset val="204"/>
      <scheme val="minor"/>
    </font>
  </fonts>
  <fills count="51">
    <fill>
      <patternFill patternType="none"/>
    </fill>
    <fill>
      <patternFill patternType="gray125"/>
    </fill>
    <fill>
      <patternFill patternType="solid">
        <fgColor theme="0"/>
        <bgColor indexed="64"/>
      </patternFill>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27"/>
      </patternFill>
    </fill>
    <fill>
      <patternFill patternType="solid">
        <fgColor indexed="47"/>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24"/>
      </patternFill>
    </fill>
    <fill>
      <patternFill patternType="solid">
        <fgColor indexed="30"/>
      </patternFill>
    </fill>
    <fill>
      <patternFill patternType="solid">
        <fgColor indexed="16"/>
      </patternFill>
    </fill>
    <fill>
      <patternFill patternType="solid">
        <fgColor indexed="36"/>
      </patternFill>
    </fill>
    <fill>
      <patternFill patternType="solid">
        <fgColor indexed="50"/>
      </patternFill>
    </fill>
    <fill>
      <patternFill patternType="solid">
        <fgColor indexed="49"/>
      </patternFill>
    </fill>
    <fill>
      <patternFill patternType="solid">
        <fgColor indexed="52"/>
      </patternFill>
    </fill>
    <fill>
      <patternFill patternType="gray0625">
        <fgColor indexed="10"/>
        <bgColor indexed="9"/>
      </patternFill>
    </fill>
    <fill>
      <patternFill patternType="solid">
        <fgColor indexed="18"/>
        <bgColor indexed="64"/>
      </patternFill>
    </fill>
    <fill>
      <patternFill patternType="lightGray">
        <fgColor indexed="14"/>
        <bgColor indexed="9"/>
      </patternFill>
    </fill>
    <fill>
      <patternFill patternType="solid">
        <fgColor indexed="9"/>
        <bgColor indexed="64"/>
      </patternFill>
    </fill>
    <fill>
      <patternFill patternType="lightGray">
        <fgColor indexed="12"/>
        <bgColor indexed="9"/>
      </patternFill>
    </fill>
    <fill>
      <patternFill patternType="solid">
        <fgColor indexed="22"/>
        <bgColor indexed="64"/>
      </patternFill>
    </fill>
    <fill>
      <patternFill patternType="solid">
        <fgColor indexed="11"/>
        <bgColor indexed="9"/>
      </patternFill>
    </fill>
    <fill>
      <patternFill patternType="solid">
        <fgColor indexed="42"/>
        <bgColor indexed="64"/>
      </patternFill>
    </fill>
    <fill>
      <patternFill patternType="solid">
        <fgColor indexed="10"/>
      </patternFill>
    </fill>
    <fill>
      <patternFill patternType="lightGray">
        <fgColor indexed="22"/>
        <bgColor indexed="9"/>
      </patternFill>
    </fill>
    <fill>
      <patternFill patternType="solid">
        <fgColor indexed="62"/>
      </patternFill>
    </fill>
    <fill>
      <patternFill patternType="solid">
        <fgColor indexed="54"/>
      </patternFill>
    </fill>
    <fill>
      <patternFill patternType="solid">
        <fgColor indexed="25"/>
      </patternFill>
    </fill>
    <fill>
      <patternFill patternType="solid">
        <fgColor indexed="53"/>
      </patternFill>
    </fill>
    <fill>
      <patternFill patternType="solid">
        <fgColor indexed="55"/>
      </patternFill>
    </fill>
    <fill>
      <patternFill patternType="solid">
        <fgColor indexed="43"/>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35117"/>
        <bgColor indexed="64"/>
      </patternFill>
    </fill>
    <fill>
      <patternFill patternType="solid">
        <fgColor theme="0"/>
        <bgColor rgb="FF000000"/>
      </patternFill>
    </fill>
    <fill>
      <patternFill patternType="solid">
        <fgColor theme="0" tint="-0.14999847407452621"/>
        <bgColor rgb="FF000000"/>
      </patternFill>
    </fill>
    <fill>
      <patternFill patternType="solid">
        <fgColor rgb="FFFFFF00"/>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s>
  <borders count="48">
    <border>
      <left/>
      <right/>
      <top/>
      <bottom/>
      <diagonal/>
    </border>
    <border>
      <left/>
      <right/>
      <top style="thin">
        <color indexed="64"/>
      </top>
      <bottom style="thin">
        <color indexed="64"/>
      </bottom>
      <diagonal/>
    </border>
    <border>
      <left/>
      <right/>
      <top/>
      <bottom style="thin">
        <color indexed="64"/>
      </bottom>
      <diagonal/>
    </border>
    <border>
      <left style="medium">
        <color indexed="9"/>
      </left>
      <right style="medium">
        <color indexed="9"/>
      </right>
      <top style="medium">
        <color indexed="9"/>
      </top>
      <bottom style="medium">
        <color indexed="9"/>
      </bottom>
      <diagonal/>
    </border>
    <border>
      <left/>
      <right style="thin">
        <color indexed="8"/>
      </right>
      <top style="thin">
        <color indexed="8"/>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24"/>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24"/>
      </bottom>
      <diagonal/>
    </border>
    <border>
      <left/>
      <right/>
      <top/>
      <bottom style="medium">
        <color indexed="30"/>
      </bottom>
      <diagonal/>
    </border>
    <border>
      <left/>
      <right/>
      <top style="thin">
        <color indexed="24"/>
      </top>
      <bottom style="double">
        <color indexed="24"/>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25"/>
      </bottom>
      <diagonal/>
    </border>
    <border>
      <left/>
      <right/>
      <top/>
      <bottom style="double">
        <color indexed="52"/>
      </bottom>
      <diagonal/>
    </border>
    <border>
      <left/>
      <right style="thin">
        <color theme="0"/>
      </right>
      <top style="thin">
        <color theme="0"/>
      </top>
      <bottom style="thin">
        <color theme="0"/>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style="medium">
        <color rgb="FF7030A0"/>
      </right>
      <top/>
      <bottom/>
      <diagonal/>
    </border>
    <border>
      <left/>
      <right style="medium">
        <color rgb="FF7030A0"/>
      </right>
      <top style="thin">
        <color indexed="64"/>
      </top>
      <bottom style="thin">
        <color indexed="64"/>
      </bottom>
      <diagonal/>
    </border>
    <border>
      <left/>
      <right style="medium">
        <color rgb="FF7030A0"/>
      </right>
      <top style="thin">
        <color indexed="64"/>
      </top>
      <bottom/>
      <diagonal/>
    </border>
    <border>
      <left style="medium">
        <color theme="7" tint="-0.249977111117893"/>
      </left>
      <right/>
      <top/>
      <bottom/>
      <diagonal/>
    </border>
    <border>
      <left/>
      <right style="medium">
        <color theme="7"/>
      </right>
      <top/>
      <bottom/>
      <diagonal/>
    </border>
    <border>
      <left/>
      <right style="medium">
        <color theme="7"/>
      </right>
      <top style="thin">
        <color indexed="64"/>
      </top>
      <bottom style="thin">
        <color indexed="64"/>
      </bottom>
      <diagonal/>
    </border>
    <border>
      <left style="thick">
        <color theme="7"/>
      </left>
      <right/>
      <top/>
      <bottom/>
      <diagonal/>
    </border>
    <border>
      <left style="thick">
        <color theme="7"/>
      </left>
      <right/>
      <top style="thin">
        <color indexed="64"/>
      </top>
      <bottom style="thin">
        <color indexed="64"/>
      </bottom>
      <diagonal/>
    </border>
    <border>
      <left style="medium">
        <color theme="7"/>
      </left>
      <right/>
      <top/>
      <bottom/>
      <diagonal/>
    </border>
    <border>
      <left style="medium">
        <color theme="7"/>
      </left>
      <right/>
      <top style="thin">
        <color indexed="64"/>
      </top>
      <bottom style="thin">
        <color indexed="64"/>
      </bottom>
      <diagonal/>
    </border>
    <border>
      <left style="medium">
        <color theme="7"/>
      </left>
      <right/>
      <top/>
      <bottom style="thin">
        <color indexed="64"/>
      </bottom>
      <diagonal/>
    </border>
    <border>
      <left style="thin">
        <color theme="7"/>
      </left>
      <right/>
      <top/>
      <bottom/>
      <diagonal/>
    </border>
    <border>
      <left style="thin">
        <color theme="7"/>
      </left>
      <right/>
      <top style="thin">
        <color indexed="64"/>
      </top>
      <bottom style="thin">
        <color indexed="64"/>
      </bottom>
      <diagonal/>
    </border>
    <border>
      <left style="medium">
        <color theme="5" tint="-0.249977111117893"/>
      </left>
      <right/>
      <top/>
      <bottom/>
      <diagonal/>
    </border>
    <border>
      <left style="medium">
        <color theme="5" tint="-0.249977111117893"/>
      </left>
      <right/>
      <top style="thin">
        <color indexed="64"/>
      </top>
      <bottom style="thin">
        <color indexed="64"/>
      </bottom>
      <diagonal/>
    </border>
    <border>
      <left style="medium">
        <color theme="5" tint="-0.249977111117893"/>
      </left>
      <right/>
      <top/>
      <bottom style="thin">
        <color indexed="64"/>
      </bottom>
      <diagonal/>
    </border>
    <border>
      <left style="thick">
        <color theme="7"/>
      </left>
      <right/>
      <top style="thin">
        <color indexed="64"/>
      </top>
      <bottom/>
      <diagonal/>
    </border>
    <border>
      <left style="thick">
        <color theme="7"/>
      </left>
      <right/>
      <top/>
      <bottom style="thin">
        <color indexed="64"/>
      </bottom>
      <diagonal/>
    </border>
    <border>
      <left/>
      <right style="thin">
        <color theme="7"/>
      </right>
      <top/>
      <bottom/>
      <diagonal/>
    </border>
    <border>
      <left/>
      <right style="thin">
        <color theme="7"/>
      </right>
      <top style="thin">
        <color indexed="64"/>
      </top>
      <bottom style="thin">
        <color indexed="64"/>
      </bottom>
      <diagonal/>
    </border>
    <border>
      <left/>
      <right style="medium">
        <color theme="7"/>
      </right>
      <top/>
      <bottom style="thin">
        <color indexed="64"/>
      </bottom>
      <diagonal/>
    </border>
  </borders>
  <cellStyleXfs count="2014">
    <xf numFmtId="0" fontId="0" fillId="0" borderId="0"/>
    <xf numFmtId="0" fontId="15" fillId="0" borderId="0"/>
    <xf numFmtId="168" fontId="20" fillId="0" borderId="0" applyFont="0" applyFill="0" applyBorder="0" applyAlignment="0" applyProtection="0"/>
    <xf numFmtId="9" fontId="20" fillId="0" borderId="0" applyFont="0" applyFill="0" applyBorder="0" applyAlignment="0" applyProtection="0"/>
    <xf numFmtId="169" fontId="15" fillId="0" borderId="0" applyFont="0" applyFill="0" applyBorder="0" applyAlignment="0" applyProtection="0"/>
    <xf numFmtId="9" fontId="15" fillId="0" borderId="0" applyFont="0" applyFill="0" applyBorder="0" applyAlignment="0" applyProtection="0"/>
    <xf numFmtId="0" fontId="25" fillId="0" borderId="0">
      <alignment vertical="center"/>
    </xf>
    <xf numFmtId="0" fontId="15" fillId="0" borderId="0"/>
    <xf numFmtId="0" fontId="32" fillId="0" borderId="0" applyNumberFormat="0" applyFill="0" applyBorder="0" applyAlignment="0" applyProtection="0"/>
    <xf numFmtId="0" fontId="33" fillId="0" borderId="0"/>
    <xf numFmtId="0" fontId="34" fillId="0" borderId="0" applyNumberFormat="0" applyFill="0" applyBorder="0" applyAlignment="0" applyProtection="0"/>
    <xf numFmtId="0" fontId="35" fillId="0" borderId="0"/>
    <xf numFmtId="0" fontId="36" fillId="0" borderId="0">
      <alignment vertical="top"/>
    </xf>
    <xf numFmtId="0" fontId="37" fillId="0" borderId="0">
      <alignment vertical="top"/>
    </xf>
    <xf numFmtId="0" fontId="35" fillId="0" borderId="0" applyFont="0" applyFill="0" applyBorder="0" applyAlignment="0" applyProtection="0"/>
    <xf numFmtId="0" fontId="36" fillId="0" borderId="0">
      <alignment vertical="top"/>
    </xf>
    <xf numFmtId="0" fontId="37" fillId="0" borderId="0">
      <alignment vertical="top"/>
    </xf>
    <xf numFmtId="176" fontId="35" fillId="0" borderId="0" applyFont="0" applyFill="0" applyBorder="0" applyAlignment="0" applyProtection="0"/>
    <xf numFmtId="0" fontId="36" fillId="0" borderId="0">
      <alignment vertical="top"/>
    </xf>
    <xf numFmtId="0" fontId="37" fillId="0" borderId="0">
      <alignment vertical="top"/>
    </xf>
    <xf numFmtId="177" fontId="35" fillId="0" borderId="0" applyFont="0" applyFill="0" applyBorder="0" applyAlignment="0" applyProtection="0"/>
    <xf numFmtId="177"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7" fontId="35" fillId="0" borderId="0" applyFont="0" applyFill="0" applyBorder="0" applyAlignment="0" applyProtection="0"/>
    <xf numFmtId="178" fontId="35" fillId="0" borderId="0" applyFont="0" applyFill="0" applyBorder="0" applyAlignment="0" applyProtection="0"/>
    <xf numFmtId="177" fontId="35" fillId="0" borderId="0" applyFont="0" applyFill="0" applyBorder="0" applyAlignment="0" applyProtection="0"/>
    <xf numFmtId="178" fontId="35" fillId="0" borderId="0" applyFont="0" applyFill="0" applyBorder="0" applyAlignment="0" applyProtection="0"/>
    <xf numFmtId="39" fontId="35" fillId="0" borderId="0" applyFont="0" applyFill="0" applyBorder="0" applyAlignment="0" applyProtection="0"/>
    <xf numFmtId="0" fontId="36" fillId="0" borderId="0">
      <alignment vertical="top"/>
    </xf>
    <xf numFmtId="0" fontId="37" fillId="0" borderId="0">
      <alignment vertical="top"/>
    </xf>
    <xf numFmtId="0" fontId="36" fillId="0" borderId="0">
      <alignment vertical="top"/>
    </xf>
    <xf numFmtId="0" fontId="37" fillId="0" borderId="0">
      <alignment vertical="top"/>
    </xf>
    <xf numFmtId="0" fontId="36" fillId="0" borderId="0">
      <alignment vertical="top"/>
    </xf>
    <xf numFmtId="0" fontId="37" fillId="0" borderId="0">
      <alignment vertical="top"/>
    </xf>
    <xf numFmtId="0" fontId="36" fillId="0" borderId="0">
      <alignment vertical="top"/>
    </xf>
    <xf numFmtId="0" fontId="37" fillId="0" borderId="0">
      <alignment vertical="top"/>
    </xf>
    <xf numFmtId="0" fontId="35" fillId="0" borderId="0" applyFont="0" applyFill="0" applyBorder="0" applyAlignment="0" applyProtection="0"/>
    <xf numFmtId="0" fontId="35" fillId="0" borderId="0" applyFont="0" applyFill="0" applyBorder="0" applyAlignment="0" applyProtection="0"/>
    <xf numFmtId="0" fontId="36" fillId="0" borderId="0">
      <alignment vertical="top"/>
    </xf>
    <xf numFmtId="0" fontId="37" fillId="0" borderId="0">
      <alignment vertical="top"/>
    </xf>
    <xf numFmtId="179" fontId="35" fillId="0" borderId="0" applyFont="0" applyFill="0" applyBorder="0" applyAlignment="0" applyProtection="0"/>
    <xf numFmtId="180" fontId="35" fillId="0" borderId="0" applyFont="0" applyFill="0" applyBorder="0" applyAlignment="0" applyProtection="0"/>
    <xf numFmtId="180" fontId="35" fillId="0" borderId="0" applyFont="0" applyFill="0" applyBorder="0" applyAlignment="0" applyProtection="0"/>
    <xf numFmtId="0" fontId="38" fillId="0" borderId="0" applyFont="0" applyFill="0" applyBorder="0" applyAlignment="0" applyProtection="0"/>
    <xf numFmtId="180" fontId="35" fillId="0" borderId="0" applyFont="0" applyFill="0" applyBorder="0" applyAlignment="0" applyProtection="0"/>
    <xf numFmtId="0" fontId="38" fillId="0" borderId="0" applyFont="0" applyFill="0" applyBorder="0" applyAlignment="0" applyProtection="0"/>
    <xf numFmtId="0" fontId="36" fillId="0" borderId="0">
      <alignment vertical="top"/>
    </xf>
    <xf numFmtId="0" fontId="37" fillId="0" borderId="0">
      <alignment vertical="top"/>
    </xf>
    <xf numFmtId="0" fontId="36" fillId="0" borderId="0">
      <alignment vertical="top"/>
    </xf>
    <xf numFmtId="0" fontId="37" fillId="0" borderId="0">
      <alignment vertical="top"/>
    </xf>
    <xf numFmtId="181" fontId="35" fillId="0" borderId="0" applyFont="0" applyFill="0" applyBorder="0" applyAlignment="0" applyProtection="0"/>
    <xf numFmtId="181" fontId="35" fillId="0" borderId="0" applyFont="0" applyFill="0" applyBorder="0" applyAlignment="0" applyProtection="0"/>
    <xf numFmtId="0" fontId="38" fillId="0" borderId="0" applyFont="0" applyFill="0" applyBorder="0" applyAlignment="0" applyProtection="0"/>
    <xf numFmtId="181" fontId="35" fillId="0" borderId="0" applyFont="0" applyFill="0" applyBorder="0" applyAlignment="0" applyProtection="0"/>
    <xf numFmtId="0" fontId="38" fillId="0" borderId="0" applyFont="0" applyFill="0" applyBorder="0" applyAlignment="0" applyProtection="0"/>
    <xf numFmtId="182" fontId="35" fillId="0" borderId="0" applyFont="0" applyFill="0" applyBorder="0" applyAlignment="0" applyProtection="0"/>
    <xf numFmtId="182" fontId="35" fillId="0" borderId="0" applyFont="0" applyFill="0" applyBorder="0" applyAlignment="0" applyProtection="0"/>
    <xf numFmtId="0" fontId="38" fillId="0" borderId="0" applyFont="0" applyFill="0" applyBorder="0" applyAlignment="0" applyProtection="0"/>
    <xf numFmtId="182" fontId="35" fillId="0" borderId="0" applyFont="0" applyFill="0" applyBorder="0" applyAlignment="0" applyProtection="0"/>
    <xf numFmtId="0" fontId="38" fillId="0" borderId="0" applyFont="0" applyFill="0" applyBorder="0" applyAlignment="0" applyProtection="0"/>
    <xf numFmtId="0" fontId="36" fillId="0" borderId="0">
      <alignment vertical="top"/>
    </xf>
    <xf numFmtId="0" fontId="37" fillId="0" borderId="0">
      <alignment vertical="top"/>
    </xf>
    <xf numFmtId="0" fontId="36" fillId="0" borderId="0">
      <alignment vertical="top"/>
    </xf>
    <xf numFmtId="0" fontId="37" fillId="0" borderId="0">
      <alignment vertical="top"/>
    </xf>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6" fillId="0" borderId="0">
      <alignment vertical="top"/>
    </xf>
    <xf numFmtId="0" fontId="37" fillId="0" borderId="0">
      <alignment vertical="top"/>
    </xf>
    <xf numFmtId="0" fontId="35" fillId="0" borderId="0"/>
    <xf numFmtId="0" fontId="36" fillId="0" borderId="0">
      <alignment vertical="top"/>
    </xf>
    <xf numFmtId="0" fontId="35" fillId="0" borderId="0"/>
    <xf numFmtId="0" fontId="35" fillId="0" borderId="0"/>
    <xf numFmtId="183" fontId="39" fillId="3" borderId="0" applyNumberFormat="0" applyBorder="0" applyAlignment="0" applyProtection="0"/>
    <xf numFmtId="183" fontId="39" fillId="3" borderId="0" applyNumberFormat="0" applyBorder="0" applyAlignment="0" applyProtection="0"/>
    <xf numFmtId="183" fontId="39" fillId="3" borderId="0" applyNumberFormat="0" applyBorder="0" applyAlignment="0" applyProtection="0"/>
    <xf numFmtId="183" fontId="39" fillId="3" borderId="0" applyNumberFormat="0" applyBorder="0" applyAlignment="0" applyProtection="0"/>
    <xf numFmtId="183" fontId="39" fillId="3" borderId="0" applyNumberFormat="0" applyBorder="0" applyAlignment="0" applyProtection="0"/>
    <xf numFmtId="183" fontId="39" fillId="3" borderId="0" applyNumberFormat="0" applyBorder="0" applyAlignment="0" applyProtection="0"/>
    <xf numFmtId="183" fontId="39" fillId="3" borderId="0" applyNumberFormat="0" applyBorder="0" applyAlignment="0" applyProtection="0"/>
    <xf numFmtId="183" fontId="39" fillId="3" borderId="0" applyNumberFormat="0" applyBorder="0" applyAlignment="0" applyProtection="0"/>
    <xf numFmtId="183" fontId="39" fillId="3" borderId="0" applyNumberFormat="0" applyBorder="0" applyAlignment="0" applyProtection="0"/>
    <xf numFmtId="183" fontId="39" fillId="3" borderId="0" applyNumberFormat="0" applyBorder="0" applyAlignment="0" applyProtection="0"/>
    <xf numFmtId="184" fontId="39" fillId="4" borderId="0" applyNumberFormat="0" applyBorder="0" applyAlignment="0" applyProtection="0"/>
    <xf numFmtId="184" fontId="39" fillId="4" borderId="0" applyNumberFormat="0" applyBorder="0" applyAlignment="0" applyProtection="0"/>
    <xf numFmtId="185" fontId="39" fillId="4" borderId="0" applyNumberFormat="0" applyBorder="0" applyAlignment="0" applyProtection="0"/>
    <xf numFmtId="185" fontId="39" fillId="4" borderId="0" applyNumberFormat="0" applyBorder="0" applyAlignment="0" applyProtection="0"/>
    <xf numFmtId="184" fontId="39" fillId="4" borderId="0" applyNumberFormat="0" applyBorder="0" applyAlignment="0" applyProtection="0"/>
    <xf numFmtId="185" fontId="39" fillId="4" borderId="0" applyNumberFormat="0" applyBorder="0" applyAlignment="0" applyProtection="0"/>
    <xf numFmtId="183" fontId="39" fillId="3" borderId="0" applyNumberFormat="0" applyBorder="0" applyAlignment="0" applyProtection="0"/>
    <xf numFmtId="183" fontId="39" fillId="3" borderId="0" applyNumberFormat="0" applyBorder="0" applyAlignment="0" applyProtection="0"/>
    <xf numFmtId="183" fontId="39" fillId="3" borderId="0" applyNumberFormat="0" applyBorder="0" applyAlignment="0" applyProtection="0"/>
    <xf numFmtId="183" fontId="39" fillId="3" borderId="0" applyNumberFormat="0" applyBorder="0" applyAlignment="0" applyProtection="0"/>
    <xf numFmtId="183" fontId="39" fillId="3" borderId="0" applyNumberFormat="0" applyBorder="0" applyAlignment="0" applyProtection="0"/>
    <xf numFmtId="183" fontId="39" fillId="3" borderId="0" applyNumberFormat="0" applyBorder="0" applyAlignment="0" applyProtection="0"/>
    <xf numFmtId="183" fontId="39" fillId="5" borderId="0" applyNumberFormat="0" applyBorder="0" applyAlignment="0" applyProtection="0"/>
    <xf numFmtId="183" fontId="39" fillId="5" borderId="0" applyNumberFormat="0" applyBorder="0" applyAlignment="0" applyProtection="0"/>
    <xf numFmtId="183" fontId="39" fillId="5" borderId="0" applyNumberFormat="0" applyBorder="0" applyAlignment="0" applyProtection="0"/>
    <xf numFmtId="183" fontId="39" fillId="5" borderId="0" applyNumberFormat="0" applyBorder="0" applyAlignment="0" applyProtection="0"/>
    <xf numFmtId="183" fontId="39" fillId="5" borderId="0" applyNumberFormat="0" applyBorder="0" applyAlignment="0" applyProtection="0"/>
    <xf numFmtId="183" fontId="39" fillId="5" borderId="0" applyNumberFormat="0" applyBorder="0" applyAlignment="0" applyProtection="0"/>
    <xf numFmtId="183" fontId="39" fillId="5" borderId="0" applyNumberFormat="0" applyBorder="0" applyAlignment="0" applyProtection="0"/>
    <xf numFmtId="183" fontId="39" fillId="5" borderId="0" applyNumberFormat="0" applyBorder="0" applyAlignment="0" applyProtection="0"/>
    <xf numFmtId="183" fontId="39" fillId="5" borderId="0" applyNumberFormat="0" applyBorder="0" applyAlignment="0" applyProtection="0"/>
    <xf numFmtId="183" fontId="39" fillId="5" borderId="0" applyNumberFormat="0" applyBorder="0" applyAlignment="0" applyProtection="0"/>
    <xf numFmtId="184" fontId="39" fillId="6" borderId="0" applyNumberFormat="0" applyBorder="0" applyAlignment="0" applyProtection="0"/>
    <xf numFmtId="184" fontId="39" fillId="6" borderId="0" applyNumberFormat="0" applyBorder="0" applyAlignment="0" applyProtection="0"/>
    <xf numFmtId="185" fontId="39" fillId="6" borderId="0" applyNumberFormat="0" applyBorder="0" applyAlignment="0" applyProtection="0"/>
    <xf numFmtId="185" fontId="39" fillId="6" borderId="0" applyNumberFormat="0" applyBorder="0" applyAlignment="0" applyProtection="0"/>
    <xf numFmtId="184" fontId="39" fillId="6" borderId="0" applyNumberFormat="0" applyBorder="0" applyAlignment="0" applyProtection="0"/>
    <xf numFmtId="185" fontId="39" fillId="6" borderId="0" applyNumberFormat="0" applyBorder="0" applyAlignment="0" applyProtection="0"/>
    <xf numFmtId="183" fontId="39" fillId="5" borderId="0" applyNumberFormat="0" applyBorder="0" applyAlignment="0" applyProtection="0"/>
    <xf numFmtId="183" fontId="39" fillId="5" borderId="0" applyNumberFormat="0" applyBorder="0" applyAlignment="0" applyProtection="0"/>
    <xf numFmtId="183" fontId="39" fillId="5" borderId="0" applyNumberFormat="0" applyBorder="0" applyAlignment="0" applyProtection="0"/>
    <xf numFmtId="183" fontId="39" fillId="5" borderId="0" applyNumberFormat="0" applyBorder="0" applyAlignment="0" applyProtection="0"/>
    <xf numFmtId="183" fontId="39" fillId="5" borderId="0" applyNumberFormat="0" applyBorder="0" applyAlignment="0" applyProtection="0"/>
    <xf numFmtId="183" fontId="39" fillId="5" borderId="0" applyNumberFormat="0" applyBorder="0" applyAlignment="0" applyProtection="0"/>
    <xf numFmtId="183" fontId="39" fillId="7" borderId="0" applyNumberFormat="0" applyBorder="0" applyAlignment="0" applyProtection="0"/>
    <xf numFmtId="183" fontId="39" fillId="7" borderId="0" applyNumberFormat="0" applyBorder="0" applyAlignment="0" applyProtection="0"/>
    <xf numFmtId="183" fontId="39" fillId="7" borderId="0" applyNumberFormat="0" applyBorder="0" applyAlignment="0" applyProtection="0"/>
    <xf numFmtId="183" fontId="39" fillId="7" borderId="0" applyNumberFormat="0" applyBorder="0" applyAlignment="0" applyProtection="0"/>
    <xf numFmtId="183" fontId="39" fillId="7" borderId="0" applyNumberFormat="0" applyBorder="0" applyAlignment="0" applyProtection="0"/>
    <xf numFmtId="183" fontId="39" fillId="7" borderId="0" applyNumberFormat="0" applyBorder="0" applyAlignment="0" applyProtection="0"/>
    <xf numFmtId="183" fontId="39" fillId="7" borderId="0" applyNumberFormat="0" applyBorder="0" applyAlignment="0" applyProtection="0"/>
    <xf numFmtId="183" fontId="39" fillId="7" borderId="0" applyNumberFormat="0" applyBorder="0" applyAlignment="0" applyProtection="0"/>
    <xf numFmtId="183" fontId="39" fillId="7" borderId="0" applyNumberFormat="0" applyBorder="0" applyAlignment="0" applyProtection="0"/>
    <xf numFmtId="183" fontId="39" fillId="7" borderId="0" applyNumberFormat="0" applyBorder="0" applyAlignment="0" applyProtection="0"/>
    <xf numFmtId="184" fontId="39" fillId="8" borderId="0" applyNumberFormat="0" applyBorder="0" applyAlignment="0" applyProtection="0"/>
    <xf numFmtId="184" fontId="39" fillId="8" borderId="0" applyNumberFormat="0" applyBorder="0" applyAlignment="0" applyProtection="0"/>
    <xf numFmtId="185" fontId="39" fillId="8" borderId="0" applyNumberFormat="0" applyBorder="0" applyAlignment="0" applyProtection="0"/>
    <xf numFmtId="185" fontId="39" fillId="8" borderId="0" applyNumberFormat="0" applyBorder="0" applyAlignment="0" applyProtection="0"/>
    <xf numFmtId="184" fontId="39" fillId="8" borderId="0" applyNumberFormat="0" applyBorder="0" applyAlignment="0" applyProtection="0"/>
    <xf numFmtId="185" fontId="39" fillId="8" borderId="0" applyNumberFormat="0" applyBorder="0" applyAlignment="0" applyProtection="0"/>
    <xf numFmtId="183" fontId="39" fillId="7" borderId="0" applyNumberFormat="0" applyBorder="0" applyAlignment="0" applyProtection="0"/>
    <xf numFmtId="183" fontId="39" fillId="7" borderId="0" applyNumberFormat="0" applyBorder="0" applyAlignment="0" applyProtection="0"/>
    <xf numFmtId="183" fontId="39" fillId="7" borderId="0" applyNumberFormat="0" applyBorder="0" applyAlignment="0" applyProtection="0"/>
    <xf numFmtId="183" fontId="39" fillId="7" borderId="0" applyNumberFormat="0" applyBorder="0" applyAlignment="0" applyProtection="0"/>
    <xf numFmtId="183" fontId="39" fillId="7" borderId="0" applyNumberFormat="0" applyBorder="0" applyAlignment="0" applyProtection="0"/>
    <xf numFmtId="183" fontId="39" fillId="7" borderId="0" applyNumberFormat="0" applyBorder="0" applyAlignment="0" applyProtection="0"/>
    <xf numFmtId="183" fontId="39" fillId="9" borderId="0" applyNumberFormat="0" applyBorder="0" applyAlignment="0" applyProtection="0"/>
    <xf numFmtId="183" fontId="39" fillId="9" borderId="0" applyNumberFormat="0" applyBorder="0" applyAlignment="0" applyProtection="0"/>
    <xf numFmtId="183" fontId="39" fillId="9" borderId="0" applyNumberFormat="0" applyBorder="0" applyAlignment="0" applyProtection="0"/>
    <xf numFmtId="183" fontId="39" fillId="9" borderId="0" applyNumberFormat="0" applyBorder="0" applyAlignment="0" applyProtection="0"/>
    <xf numFmtId="183" fontId="39" fillId="9" borderId="0" applyNumberFormat="0" applyBorder="0" applyAlignment="0" applyProtection="0"/>
    <xf numFmtId="183" fontId="39" fillId="9" borderId="0" applyNumberFormat="0" applyBorder="0" applyAlignment="0" applyProtection="0"/>
    <xf numFmtId="183" fontId="39" fillId="9" borderId="0" applyNumberFormat="0" applyBorder="0" applyAlignment="0" applyProtection="0"/>
    <xf numFmtId="183" fontId="39" fillId="9" borderId="0" applyNumberFormat="0" applyBorder="0" applyAlignment="0" applyProtection="0"/>
    <xf numFmtId="183" fontId="39" fillId="9" borderId="0" applyNumberFormat="0" applyBorder="0" applyAlignment="0" applyProtection="0"/>
    <xf numFmtId="183" fontId="39" fillId="9" borderId="0" applyNumberFormat="0" applyBorder="0" applyAlignment="0" applyProtection="0"/>
    <xf numFmtId="184" fontId="39" fillId="10" borderId="0" applyNumberFormat="0" applyBorder="0" applyAlignment="0" applyProtection="0"/>
    <xf numFmtId="184" fontId="39" fillId="10" borderId="0" applyNumberFormat="0" applyBorder="0" applyAlignment="0" applyProtection="0"/>
    <xf numFmtId="185" fontId="39" fillId="10" borderId="0" applyNumberFormat="0" applyBorder="0" applyAlignment="0" applyProtection="0"/>
    <xf numFmtId="185" fontId="39" fillId="10" borderId="0" applyNumberFormat="0" applyBorder="0" applyAlignment="0" applyProtection="0"/>
    <xf numFmtId="184" fontId="39" fillId="10" borderId="0" applyNumberFormat="0" applyBorder="0" applyAlignment="0" applyProtection="0"/>
    <xf numFmtId="185" fontId="39" fillId="10" borderId="0" applyNumberFormat="0" applyBorder="0" applyAlignment="0" applyProtection="0"/>
    <xf numFmtId="183" fontId="39" fillId="9" borderId="0" applyNumberFormat="0" applyBorder="0" applyAlignment="0" applyProtection="0"/>
    <xf numFmtId="183" fontId="39" fillId="9" borderId="0" applyNumberFormat="0" applyBorder="0" applyAlignment="0" applyProtection="0"/>
    <xf numFmtId="183" fontId="39" fillId="9" borderId="0" applyNumberFormat="0" applyBorder="0" applyAlignment="0" applyProtection="0"/>
    <xf numFmtId="183" fontId="39" fillId="9" borderId="0" applyNumberFormat="0" applyBorder="0" applyAlignment="0" applyProtection="0"/>
    <xf numFmtId="183" fontId="39" fillId="9" borderId="0" applyNumberFormat="0" applyBorder="0" applyAlignment="0" applyProtection="0"/>
    <xf numFmtId="183" fontId="39" fillId="9" borderId="0" applyNumberFormat="0" applyBorder="0" applyAlignment="0" applyProtection="0"/>
    <xf numFmtId="183" fontId="39" fillId="3" borderId="0" applyNumberFormat="0" applyBorder="0" applyAlignment="0" applyProtection="0"/>
    <xf numFmtId="183" fontId="39" fillId="3" borderId="0" applyNumberFormat="0" applyBorder="0" applyAlignment="0" applyProtection="0"/>
    <xf numFmtId="183" fontId="39" fillId="3" borderId="0" applyNumberFormat="0" applyBorder="0" applyAlignment="0" applyProtection="0"/>
    <xf numFmtId="183" fontId="39" fillId="3" borderId="0" applyNumberFormat="0" applyBorder="0" applyAlignment="0" applyProtection="0"/>
    <xf numFmtId="183" fontId="39" fillId="3" borderId="0" applyNumberFormat="0" applyBorder="0" applyAlignment="0" applyProtection="0"/>
    <xf numFmtId="183" fontId="39" fillId="3" borderId="0" applyNumberFormat="0" applyBorder="0" applyAlignment="0" applyProtection="0"/>
    <xf numFmtId="183" fontId="39" fillId="3" borderId="0" applyNumberFormat="0" applyBorder="0" applyAlignment="0" applyProtection="0"/>
    <xf numFmtId="183" fontId="39" fillId="3" borderId="0" applyNumberFormat="0" applyBorder="0" applyAlignment="0" applyProtection="0"/>
    <xf numFmtId="183" fontId="39" fillId="3" borderId="0" applyNumberFormat="0" applyBorder="0" applyAlignment="0" applyProtection="0"/>
    <xf numFmtId="183" fontId="39" fillId="3" borderId="0" applyNumberFormat="0" applyBorder="0" applyAlignment="0" applyProtection="0"/>
    <xf numFmtId="184" fontId="39" fillId="11" borderId="0" applyNumberFormat="0" applyBorder="0" applyAlignment="0" applyProtection="0"/>
    <xf numFmtId="184" fontId="39" fillId="11" borderId="0" applyNumberFormat="0" applyBorder="0" applyAlignment="0" applyProtection="0"/>
    <xf numFmtId="185" fontId="39" fillId="11" borderId="0" applyNumberFormat="0" applyBorder="0" applyAlignment="0" applyProtection="0"/>
    <xf numFmtId="185" fontId="39" fillId="11" borderId="0" applyNumberFormat="0" applyBorder="0" applyAlignment="0" applyProtection="0"/>
    <xf numFmtId="184" fontId="39" fillId="11" borderId="0" applyNumberFormat="0" applyBorder="0" applyAlignment="0" applyProtection="0"/>
    <xf numFmtId="185" fontId="39" fillId="11" borderId="0" applyNumberFormat="0" applyBorder="0" applyAlignment="0" applyProtection="0"/>
    <xf numFmtId="183" fontId="39" fillId="3" borderId="0" applyNumberFormat="0" applyBorder="0" applyAlignment="0" applyProtection="0"/>
    <xf numFmtId="183" fontId="39" fillId="3" borderId="0" applyNumberFormat="0" applyBorder="0" applyAlignment="0" applyProtection="0"/>
    <xf numFmtId="183" fontId="39" fillId="3" borderId="0" applyNumberFormat="0" applyBorder="0" applyAlignment="0" applyProtection="0"/>
    <xf numFmtId="183" fontId="39" fillId="3" borderId="0" applyNumberFormat="0" applyBorder="0" applyAlignment="0" applyProtection="0"/>
    <xf numFmtId="183" fontId="39" fillId="3" borderId="0" applyNumberFormat="0" applyBorder="0" applyAlignment="0" applyProtection="0"/>
    <xf numFmtId="183" fontId="39" fillId="3" borderId="0" applyNumberFormat="0" applyBorder="0" applyAlignment="0" applyProtection="0"/>
    <xf numFmtId="183" fontId="39" fillId="7" borderId="0" applyNumberFormat="0" applyBorder="0" applyAlignment="0" applyProtection="0"/>
    <xf numFmtId="183" fontId="39" fillId="7" borderId="0" applyNumberFormat="0" applyBorder="0" applyAlignment="0" applyProtection="0"/>
    <xf numFmtId="183" fontId="39" fillId="7" borderId="0" applyNumberFormat="0" applyBorder="0" applyAlignment="0" applyProtection="0"/>
    <xf numFmtId="183" fontId="39" fillId="7" borderId="0" applyNumberFormat="0" applyBorder="0" applyAlignment="0" applyProtection="0"/>
    <xf numFmtId="183" fontId="39" fillId="7" borderId="0" applyNumberFormat="0" applyBorder="0" applyAlignment="0" applyProtection="0"/>
    <xf numFmtId="183" fontId="39" fillId="7" borderId="0" applyNumberFormat="0" applyBorder="0" applyAlignment="0" applyProtection="0"/>
    <xf numFmtId="183" fontId="39" fillId="7" borderId="0" applyNumberFormat="0" applyBorder="0" applyAlignment="0" applyProtection="0"/>
    <xf numFmtId="183" fontId="39" fillId="7" borderId="0" applyNumberFormat="0" applyBorder="0" applyAlignment="0" applyProtection="0"/>
    <xf numFmtId="183" fontId="39" fillId="7" borderId="0" applyNumberFormat="0" applyBorder="0" applyAlignment="0" applyProtection="0"/>
    <xf numFmtId="183" fontId="39" fillId="7" borderId="0" applyNumberFormat="0" applyBorder="0" applyAlignment="0" applyProtection="0"/>
    <xf numFmtId="184" fontId="39" fillId="12" borderId="0" applyNumberFormat="0" applyBorder="0" applyAlignment="0" applyProtection="0"/>
    <xf numFmtId="184" fontId="39" fillId="12" borderId="0" applyNumberFormat="0" applyBorder="0" applyAlignment="0" applyProtection="0"/>
    <xf numFmtId="185" fontId="39" fillId="12" borderId="0" applyNumberFormat="0" applyBorder="0" applyAlignment="0" applyProtection="0"/>
    <xf numFmtId="185" fontId="39" fillId="12" borderId="0" applyNumberFormat="0" applyBorder="0" applyAlignment="0" applyProtection="0"/>
    <xf numFmtId="184" fontId="39" fillId="12" borderId="0" applyNumberFormat="0" applyBorder="0" applyAlignment="0" applyProtection="0"/>
    <xf numFmtId="185" fontId="39" fillId="12" borderId="0" applyNumberFormat="0" applyBorder="0" applyAlignment="0" applyProtection="0"/>
    <xf numFmtId="183" fontId="39" fillId="7" borderId="0" applyNumberFormat="0" applyBorder="0" applyAlignment="0" applyProtection="0"/>
    <xf numFmtId="183" fontId="39" fillId="7" borderId="0" applyNumberFormat="0" applyBorder="0" applyAlignment="0" applyProtection="0"/>
    <xf numFmtId="183" fontId="39" fillId="7" borderId="0" applyNumberFormat="0" applyBorder="0" applyAlignment="0" applyProtection="0"/>
    <xf numFmtId="183" fontId="39" fillId="7" borderId="0" applyNumberFormat="0" applyBorder="0" applyAlignment="0" applyProtection="0"/>
    <xf numFmtId="183" fontId="39" fillId="7" borderId="0" applyNumberFormat="0" applyBorder="0" applyAlignment="0" applyProtection="0"/>
    <xf numFmtId="183" fontId="39" fillId="7" borderId="0" applyNumberFormat="0" applyBorder="0" applyAlignment="0" applyProtection="0"/>
    <xf numFmtId="183" fontId="39" fillId="3" borderId="0" applyNumberFormat="0" applyBorder="0" applyAlignment="0" applyProtection="0"/>
    <xf numFmtId="183" fontId="39" fillId="3" borderId="0" applyNumberFormat="0" applyBorder="0" applyAlignment="0" applyProtection="0"/>
    <xf numFmtId="183" fontId="39" fillId="3" borderId="0" applyNumberFormat="0" applyBorder="0" applyAlignment="0" applyProtection="0"/>
    <xf numFmtId="183" fontId="39" fillId="3" borderId="0" applyNumberFormat="0" applyBorder="0" applyAlignment="0" applyProtection="0"/>
    <xf numFmtId="183" fontId="39" fillId="3" borderId="0" applyNumberFormat="0" applyBorder="0" applyAlignment="0" applyProtection="0"/>
    <xf numFmtId="183" fontId="39" fillId="3" borderId="0" applyNumberFormat="0" applyBorder="0" applyAlignment="0" applyProtection="0"/>
    <xf numFmtId="183" fontId="39" fillId="3" borderId="0" applyNumberFormat="0" applyBorder="0" applyAlignment="0" applyProtection="0"/>
    <xf numFmtId="183" fontId="39" fillId="3" borderId="0" applyNumberFormat="0" applyBorder="0" applyAlignment="0" applyProtection="0"/>
    <xf numFmtId="184" fontId="39" fillId="3" borderId="0" applyNumberFormat="0" applyBorder="0" applyAlignment="0" applyProtection="0"/>
    <xf numFmtId="185" fontId="39" fillId="3" borderId="0" applyNumberFormat="0" applyBorder="0" applyAlignment="0" applyProtection="0"/>
    <xf numFmtId="183" fontId="39" fillId="3" borderId="0" applyNumberFormat="0" applyBorder="0" applyAlignment="0" applyProtection="0"/>
    <xf numFmtId="183" fontId="39" fillId="3" borderId="0" applyNumberFormat="0" applyBorder="0" applyAlignment="0" applyProtection="0"/>
    <xf numFmtId="183" fontId="39" fillId="3" borderId="0" applyNumberFormat="0" applyBorder="0" applyAlignment="0" applyProtection="0"/>
    <xf numFmtId="183" fontId="39" fillId="3" borderId="0" applyNumberFormat="0" applyBorder="0" applyAlignment="0" applyProtection="0"/>
    <xf numFmtId="183" fontId="39" fillId="3" borderId="0" applyNumberFormat="0" applyBorder="0" applyAlignment="0" applyProtection="0"/>
    <xf numFmtId="183" fontId="39" fillId="3" borderId="0" applyNumberFormat="0" applyBorder="0" applyAlignment="0" applyProtection="0"/>
    <xf numFmtId="183" fontId="39" fillId="3" borderId="0" applyNumberFormat="0" applyBorder="0" applyAlignment="0" applyProtection="0"/>
    <xf numFmtId="183" fontId="39" fillId="5" borderId="0" applyNumberFormat="0" applyBorder="0" applyAlignment="0" applyProtection="0"/>
    <xf numFmtId="183" fontId="39" fillId="5" borderId="0" applyNumberFormat="0" applyBorder="0" applyAlignment="0" applyProtection="0"/>
    <xf numFmtId="183" fontId="39" fillId="5" borderId="0" applyNumberFormat="0" applyBorder="0" applyAlignment="0" applyProtection="0"/>
    <xf numFmtId="183" fontId="39" fillId="5" borderId="0" applyNumberFormat="0" applyBorder="0" applyAlignment="0" applyProtection="0"/>
    <xf numFmtId="183" fontId="39" fillId="5" borderId="0" applyNumberFormat="0" applyBorder="0" applyAlignment="0" applyProtection="0"/>
    <xf numFmtId="183" fontId="39" fillId="5" borderId="0" applyNumberFormat="0" applyBorder="0" applyAlignment="0" applyProtection="0"/>
    <xf numFmtId="183" fontId="39" fillId="5" borderId="0" applyNumberFormat="0" applyBorder="0" applyAlignment="0" applyProtection="0"/>
    <xf numFmtId="183" fontId="39" fillId="5" borderId="0" applyNumberFormat="0" applyBorder="0" applyAlignment="0" applyProtection="0"/>
    <xf numFmtId="184" fontId="39" fillId="5" borderId="0" applyNumberFormat="0" applyBorder="0" applyAlignment="0" applyProtection="0"/>
    <xf numFmtId="185" fontId="39" fillId="5" borderId="0" applyNumberFormat="0" applyBorder="0" applyAlignment="0" applyProtection="0"/>
    <xf numFmtId="183" fontId="39" fillId="5" borderId="0" applyNumberFormat="0" applyBorder="0" applyAlignment="0" applyProtection="0"/>
    <xf numFmtId="183" fontId="39" fillId="5" borderId="0" applyNumberFormat="0" applyBorder="0" applyAlignment="0" applyProtection="0"/>
    <xf numFmtId="183" fontId="39" fillId="5" borderId="0" applyNumberFormat="0" applyBorder="0" applyAlignment="0" applyProtection="0"/>
    <xf numFmtId="183" fontId="39" fillId="5" borderId="0" applyNumberFormat="0" applyBorder="0" applyAlignment="0" applyProtection="0"/>
    <xf numFmtId="183" fontId="39" fillId="5" borderId="0" applyNumberFormat="0" applyBorder="0" applyAlignment="0" applyProtection="0"/>
    <xf numFmtId="183" fontId="39" fillId="5" borderId="0" applyNumberFormat="0" applyBorder="0" applyAlignment="0" applyProtection="0"/>
    <xf numFmtId="183" fontId="39" fillId="5" borderId="0" applyNumberFormat="0" applyBorder="0" applyAlignment="0" applyProtection="0"/>
    <xf numFmtId="183" fontId="39" fillId="13" borderId="0" applyNumberFormat="0" applyBorder="0" applyAlignment="0" applyProtection="0"/>
    <xf numFmtId="183" fontId="39" fillId="13" borderId="0" applyNumberFormat="0" applyBorder="0" applyAlignment="0" applyProtection="0"/>
    <xf numFmtId="183" fontId="39" fillId="13" borderId="0" applyNumberFormat="0" applyBorder="0" applyAlignment="0" applyProtection="0"/>
    <xf numFmtId="183" fontId="39" fillId="13" borderId="0" applyNumberFormat="0" applyBorder="0" applyAlignment="0" applyProtection="0"/>
    <xf numFmtId="183" fontId="39" fillId="13" borderId="0" applyNumberFormat="0" applyBorder="0" applyAlignment="0" applyProtection="0"/>
    <xf numFmtId="183" fontId="39" fillId="13" borderId="0" applyNumberFormat="0" applyBorder="0" applyAlignment="0" applyProtection="0"/>
    <xf numFmtId="183" fontId="39" fillId="13" borderId="0" applyNumberFormat="0" applyBorder="0" applyAlignment="0" applyProtection="0"/>
    <xf numFmtId="183" fontId="39" fillId="13" borderId="0" applyNumberFormat="0" applyBorder="0" applyAlignment="0" applyProtection="0"/>
    <xf numFmtId="183" fontId="39" fillId="13" borderId="0" applyNumberFormat="0" applyBorder="0" applyAlignment="0" applyProtection="0"/>
    <xf numFmtId="183" fontId="39" fillId="13" borderId="0" applyNumberFormat="0" applyBorder="0" applyAlignment="0" applyProtection="0"/>
    <xf numFmtId="184" fontId="39" fillId="14" borderId="0" applyNumberFormat="0" applyBorder="0" applyAlignment="0" applyProtection="0"/>
    <xf numFmtId="184" fontId="39" fillId="14" borderId="0" applyNumberFormat="0" applyBorder="0" applyAlignment="0" applyProtection="0"/>
    <xf numFmtId="185" fontId="39" fillId="14" borderId="0" applyNumberFormat="0" applyBorder="0" applyAlignment="0" applyProtection="0"/>
    <xf numFmtId="185" fontId="39" fillId="14" borderId="0" applyNumberFormat="0" applyBorder="0" applyAlignment="0" applyProtection="0"/>
    <xf numFmtId="184" fontId="39" fillId="14" borderId="0" applyNumberFormat="0" applyBorder="0" applyAlignment="0" applyProtection="0"/>
    <xf numFmtId="185" fontId="39" fillId="14" borderId="0" applyNumberFormat="0" applyBorder="0" applyAlignment="0" applyProtection="0"/>
    <xf numFmtId="183" fontId="39" fillId="13" borderId="0" applyNumberFormat="0" applyBorder="0" applyAlignment="0" applyProtection="0"/>
    <xf numFmtId="183" fontId="39" fillId="13" borderId="0" applyNumberFormat="0" applyBorder="0" applyAlignment="0" applyProtection="0"/>
    <xf numFmtId="183" fontId="39" fillId="13" borderId="0" applyNumberFormat="0" applyBorder="0" applyAlignment="0" applyProtection="0"/>
    <xf numFmtId="183" fontId="39" fillId="13" borderId="0" applyNumberFormat="0" applyBorder="0" applyAlignment="0" applyProtection="0"/>
    <xf numFmtId="183" fontId="39" fillId="13" borderId="0" applyNumberFormat="0" applyBorder="0" applyAlignment="0" applyProtection="0"/>
    <xf numFmtId="183" fontId="39" fillId="13" borderId="0" applyNumberFormat="0" applyBorder="0" applyAlignment="0" applyProtection="0"/>
    <xf numFmtId="183" fontId="39" fillId="15" borderId="0" applyNumberFormat="0" applyBorder="0" applyAlignment="0" applyProtection="0"/>
    <xf numFmtId="183" fontId="39" fillId="15" borderId="0" applyNumberFormat="0" applyBorder="0" applyAlignment="0" applyProtection="0"/>
    <xf numFmtId="183" fontId="39" fillId="15" borderId="0" applyNumberFormat="0" applyBorder="0" applyAlignment="0" applyProtection="0"/>
    <xf numFmtId="183" fontId="39" fillId="15" borderId="0" applyNumberFormat="0" applyBorder="0" applyAlignment="0" applyProtection="0"/>
    <xf numFmtId="183" fontId="39" fillId="15" borderId="0" applyNumberFormat="0" applyBorder="0" applyAlignment="0" applyProtection="0"/>
    <xf numFmtId="183" fontId="39" fillId="15" borderId="0" applyNumberFormat="0" applyBorder="0" applyAlignment="0" applyProtection="0"/>
    <xf numFmtId="183" fontId="39" fillId="15" borderId="0" applyNumberFormat="0" applyBorder="0" applyAlignment="0" applyProtection="0"/>
    <xf numFmtId="183" fontId="39" fillId="15" borderId="0" applyNumberFormat="0" applyBorder="0" applyAlignment="0" applyProtection="0"/>
    <xf numFmtId="183" fontId="39" fillId="15" borderId="0" applyNumberFormat="0" applyBorder="0" applyAlignment="0" applyProtection="0"/>
    <xf numFmtId="183" fontId="39" fillId="15" borderId="0" applyNumberFormat="0" applyBorder="0" applyAlignment="0" applyProtection="0"/>
    <xf numFmtId="184" fontId="39" fillId="10" borderId="0" applyNumberFormat="0" applyBorder="0" applyAlignment="0" applyProtection="0"/>
    <xf numFmtId="184" fontId="39" fillId="10" borderId="0" applyNumberFormat="0" applyBorder="0" applyAlignment="0" applyProtection="0"/>
    <xf numFmtId="185" fontId="39" fillId="10" borderId="0" applyNumberFormat="0" applyBorder="0" applyAlignment="0" applyProtection="0"/>
    <xf numFmtId="185" fontId="39" fillId="10" borderId="0" applyNumberFormat="0" applyBorder="0" applyAlignment="0" applyProtection="0"/>
    <xf numFmtId="184" fontId="39" fillId="10" borderId="0" applyNumberFormat="0" applyBorder="0" applyAlignment="0" applyProtection="0"/>
    <xf numFmtId="185" fontId="39" fillId="10" borderId="0" applyNumberFormat="0" applyBorder="0" applyAlignment="0" applyProtection="0"/>
    <xf numFmtId="183" fontId="39" fillId="15" borderId="0" applyNumberFormat="0" applyBorder="0" applyAlignment="0" applyProtection="0"/>
    <xf numFmtId="183" fontId="39" fillId="15" borderId="0" applyNumberFormat="0" applyBorder="0" applyAlignment="0" applyProtection="0"/>
    <xf numFmtId="183" fontId="39" fillId="15" borderId="0" applyNumberFormat="0" applyBorder="0" applyAlignment="0" applyProtection="0"/>
    <xf numFmtId="183" fontId="39" fillId="15" borderId="0" applyNumberFormat="0" applyBorder="0" applyAlignment="0" applyProtection="0"/>
    <xf numFmtId="183" fontId="39" fillId="15" borderId="0" applyNumberFormat="0" applyBorder="0" applyAlignment="0" applyProtection="0"/>
    <xf numFmtId="183" fontId="39" fillId="15" borderId="0" applyNumberFormat="0" applyBorder="0" applyAlignment="0" applyProtection="0"/>
    <xf numFmtId="183" fontId="39" fillId="3" borderId="0" applyNumberFormat="0" applyBorder="0" applyAlignment="0" applyProtection="0"/>
    <xf numFmtId="183" fontId="39" fillId="3" borderId="0" applyNumberFormat="0" applyBorder="0" applyAlignment="0" applyProtection="0"/>
    <xf numFmtId="183" fontId="39" fillId="3" borderId="0" applyNumberFormat="0" applyBorder="0" applyAlignment="0" applyProtection="0"/>
    <xf numFmtId="183" fontId="39" fillId="3" borderId="0" applyNumberFormat="0" applyBorder="0" applyAlignment="0" applyProtection="0"/>
    <xf numFmtId="183" fontId="39" fillId="3" borderId="0" applyNumberFormat="0" applyBorder="0" applyAlignment="0" applyProtection="0"/>
    <xf numFmtId="183" fontId="39" fillId="3" borderId="0" applyNumberFormat="0" applyBorder="0" applyAlignment="0" applyProtection="0"/>
    <xf numFmtId="183" fontId="39" fillId="3" borderId="0" applyNumberFormat="0" applyBorder="0" applyAlignment="0" applyProtection="0"/>
    <xf numFmtId="183" fontId="39" fillId="3" borderId="0" applyNumberFormat="0" applyBorder="0" applyAlignment="0" applyProtection="0"/>
    <xf numFmtId="184" fontId="39" fillId="3" borderId="0" applyNumberFormat="0" applyBorder="0" applyAlignment="0" applyProtection="0"/>
    <xf numFmtId="185" fontId="39" fillId="3" borderId="0" applyNumberFormat="0" applyBorder="0" applyAlignment="0" applyProtection="0"/>
    <xf numFmtId="183" fontId="39" fillId="3" borderId="0" applyNumberFormat="0" applyBorder="0" applyAlignment="0" applyProtection="0"/>
    <xf numFmtId="183" fontId="39" fillId="3" borderId="0" applyNumberFormat="0" applyBorder="0" applyAlignment="0" applyProtection="0"/>
    <xf numFmtId="183" fontId="39" fillId="3" borderId="0" applyNumberFormat="0" applyBorder="0" applyAlignment="0" applyProtection="0"/>
    <xf numFmtId="183" fontId="39" fillId="3" borderId="0" applyNumberFormat="0" applyBorder="0" applyAlignment="0" applyProtection="0"/>
    <xf numFmtId="183" fontId="39" fillId="3" borderId="0" applyNumberFormat="0" applyBorder="0" applyAlignment="0" applyProtection="0"/>
    <xf numFmtId="183" fontId="39" fillId="3" borderId="0" applyNumberFormat="0" applyBorder="0" applyAlignment="0" applyProtection="0"/>
    <xf numFmtId="183" fontId="39" fillId="3" borderId="0" applyNumberFormat="0" applyBorder="0" applyAlignment="0" applyProtection="0"/>
    <xf numFmtId="183" fontId="39" fillId="12" borderId="0" applyNumberFormat="0" applyBorder="0" applyAlignment="0" applyProtection="0"/>
    <xf numFmtId="183" fontId="39" fillId="12" borderId="0" applyNumberFormat="0" applyBorder="0" applyAlignment="0" applyProtection="0"/>
    <xf numFmtId="183" fontId="39" fillId="12" borderId="0" applyNumberFormat="0" applyBorder="0" applyAlignment="0" applyProtection="0"/>
    <xf numFmtId="183" fontId="39" fillId="12" borderId="0" applyNumberFormat="0" applyBorder="0" applyAlignment="0" applyProtection="0"/>
    <xf numFmtId="183" fontId="39" fillId="12" borderId="0" applyNumberFormat="0" applyBorder="0" applyAlignment="0" applyProtection="0"/>
    <xf numFmtId="183" fontId="39" fillId="12" borderId="0" applyNumberFormat="0" applyBorder="0" applyAlignment="0" applyProtection="0"/>
    <xf numFmtId="183" fontId="39" fillId="12" borderId="0" applyNumberFormat="0" applyBorder="0" applyAlignment="0" applyProtection="0"/>
    <xf numFmtId="183" fontId="39" fillId="12" borderId="0" applyNumberFormat="0" applyBorder="0" applyAlignment="0" applyProtection="0"/>
    <xf numFmtId="183" fontId="39" fillId="12" borderId="0" applyNumberFormat="0" applyBorder="0" applyAlignment="0" applyProtection="0"/>
    <xf numFmtId="183" fontId="39" fillId="12" borderId="0" applyNumberFormat="0" applyBorder="0" applyAlignment="0" applyProtection="0"/>
    <xf numFmtId="184" fontId="39" fillId="16" borderId="0" applyNumberFormat="0" applyBorder="0" applyAlignment="0" applyProtection="0"/>
    <xf numFmtId="184" fontId="39" fillId="16" borderId="0" applyNumberFormat="0" applyBorder="0" applyAlignment="0" applyProtection="0"/>
    <xf numFmtId="185" fontId="39" fillId="16" borderId="0" applyNumberFormat="0" applyBorder="0" applyAlignment="0" applyProtection="0"/>
    <xf numFmtId="185" fontId="39" fillId="16" borderId="0" applyNumberFormat="0" applyBorder="0" applyAlignment="0" applyProtection="0"/>
    <xf numFmtId="184" fontId="39" fillId="16" borderId="0" applyNumberFormat="0" applyBorder="0" applyAlignment="0" applyProtection="0"/>
    <xf numFmtId="185" fontId="39" fillId="16" borderId="0" applyNumberFormat="0" applyBorder="0" applyAlignment="0" applyProtection="0"/>
    <xf numFmtId="183" fontId="39" fillId="12" borderId="0" applyNumberFormat="0" applyBorder="0" applyAlignment="0" applyProtection="0"/>
    <xf numFmtId="183" fontId="39" fillId="12" borderId="0" applyNumberFormat="0" applyBorder="0" applyAlignment="0" applyProtection="0"/>
    <xf numFmtId="183" fontId="39" fillId="12" borderId="0" applyNumberFormat="0" applyBorder="0" applyAlignment="0" applyProtection="0"/>
    <xf numFmtId="183" fontId="39" fillId="12" borderId="0" applyNumberFormat="0" applyBorder="0" applyAlignment="0" applyProtection="0"/>
    <xf numFmtId="183" fontId="39" fillId="12" borderId="0" applyNumberFormat="0" applyBorder="0" applyAlignment="0" applyProtection="0"/>
    <xf numFmtId="183" fontId="39" fillId="12" borderId="0" applyNumberFormat="0" applyBorder="0" applyAlignment="0" applyProtection="0"/>
    <xf numFmtId="183" fontId="40" fillId="17" borderId="0" applyNumberFormat="0" applyBorder="0" applyAlignment="0" applyProtection="0"/>
    <xf numFmtId="183" fontId="40" fillId="17" borderId="0" applyNumberFormat="0" applyBorder="0" applyAlignment="0" applyProtection="0"/>
    <xf numFmtId="183" fontId="40" fillId="17" borderId="0" applyNumberFormat="0" applyBorder="0" applyAlignment="0" applyProtection="0"/>
    <xf numFmtId="183" fontId="40" fillId="17" borderId="0" applyNumberFormat="0" applyBorder="0" applyAlignment="0" applyProtection="0"/>
    <xf numFmtId="183" fontId="40" fillId="17" borderId="0" applyNumberFormat="0" applyBorder="0" applyAlignment="0" applyProtection="0"/>
    <xf numFmtId="183" fontId="40" fillId="17" borderId="0" applyNumberFormat="0" applyBorder="0" applyAlignment="0" applyProtection="0"/>
    <xf numFmtId="183" fontId="40" fillId="17" borderId="0" applyNumberFormat="0" applyBorder="0" applyAlignment="0" applyProtection="0"/>
    <xf numFmtId="183" fontId="40" fillId="17" borderId="0" applyNumberFormat="0" applyBorder="0" applyAlignment="0" applyProtection="0"/>
    <xf numFmtId="183" fontId="40" fillId="17" borderId="0" applyNumberFormat="0" applyBorder="0" applyAlignment="0" applyProtection="0"/>
    <xf numFmtId="183" fontId="40" fillId="17" borderId="0" applyNumberFormat="0" applyBorder="0" applyAlignment="0" applyProtection="0"/>
    <xf numFmtId="184" fontId="40" fillId="18" borderId="0" applyNumberFormat="0" applyBorder="0" applyAlignment="0" applyProtection="0"/>
    <xf numFmtId="184" fontId="40" fillId="18" borderId="0" applyNumberFormat="0" applyBorder="0" applyAlignment="0" applyProtection="0"/>
    <xf numFmtId="185" fontId="40" fillId="18" borderId="0" applyNumberFormat="0" applyBorder="0" applyAlignment="0" applyProtection="0"/>
    <xf numFmtId="185" fontId="40" fillId="18" borderId="0" applyNumberFormat="0" applyBorder="0" applyAlignment="0" applyProtection="0"/>
    <xf numFmtId="184" fontId="40" fillId="18" borderId="0" applyNumberFormat="0" applyBorder="0" applyAlignment="0" applyProtection="0"/>
    <xf numFmtId="185" fontId="40" fillId="18" borderId="0" applyNumberFormat="0" applyBorder="0" applyAlignment="0" applyProtection="0"/>
    <xf numFmtId="183" fontId="40" fillId="17" borderId="0" applyNumberFormat="0" applyBorder="0" applyAlignment="0" applyProtection="0"/>
    <xf numFmtId="183" fontId="40" fillId="17" borderId="0" applyNumberFormat="0" applyBorder="0" applyAlignment="0" applyProtection="0"/>
    <xf numFmtId="183" fontId="40" fillId="17" borderId="0" applyNumberFormat="0" applyBorder="0" applyAlignment="0" applyProtection="0"/>
    <xf numFmtId="183" fontId="40" fillId="17" borderId="0" applyNumberFormat="0" applyBorder="0" applyAlignment="0" applyProtection="0"/>
    <xf numFmtId="183" fontId="40" fillId="17" borderId="0" applyNumberFormat="0" applyBorder="0" applyAlignment="0" applyProtection="0"/>
    <xf numFmtId="183" fontId="40" fillId="17" borderId="0" applyNumberFormat="0" applyBorder="0" applyAlignment="0" applyProtection="0"/>
    <xf numFmtId="183" fontId="40" fillId="19" borderId="0" applyNumberFormat="0" applyBorder="0" applyAlignment="0" applyProtection="0"/>
    <xf numFmtId="183" fontId="40" fillId="19" borderId="0" applyNumberFormat="0" applyBorder="0" applyAlignment="0" applyProtection="0"/>
    <xf numFmtId="183" fontId="40" fillId="19" borderId="0" applyNumberFormat="0" applyBorder="0" applyAlignment="0" applyProtection="0"/>
    <xf numFmtId="183" fontId="40" fillId="19" borderId="0" applyNumberFormat="0" applyBorder="0" applyAlignment="0" applyProtection="0"/>
    <xf numFmtId="183" fontId="40" fillId="19" borderId="0" applyNumberFormat="0" applyBorder="0" applyAlignment="0" applyProtection="0"/>
    <xf numFmtId="183" fontId="40" fillId="19" borderId="0" applyNumberFormat="0" applyBorder="0" applyAlignment="0" applyProtection="0"/>
    <xf numFmtId="183" fontId="40" fillId="19" borderId="0" applyNumberFormat="0" applyBorder="0" applyAlignment="0" applyProtection="0"/>
    <xf numFmtId="183" fontId="40" fillId="19" borderId="0" applyNumberFormat="0" applyBorder="0" applyAlignment="0" applyProtection="0"/>
    <xf numFmtId="183" fontId="40" fillId="19" borderId="0" applyNumberFormat="0" applyBorder="0" applyAlignment="0" applyProtection="0"/>
    <xf numFmtId="183" fontId="40" fillId="19" borderId="0" applyNumberFormat="0" applyBorder="0" applyAlignment="0" applyProtection="0"/>
    <xf numFmtId="184" fontId="40" fillId="5" borderId="0" applyNumberFormat="0" applyBorder="0" applyAlignment="0" applyProtection="0"/>
    <xf numFmtId="184" fontId="40" fillId="5" borderId="0" applyNumberFormat="0" applyBorder="0" applyAlignment="0" applyProtection="0"/>
    <xf numFmtId="185" fontId="40" fillId="5" borderId="0" applyNumberFormat="0" applyBorder="0" applyAlignment="0" applyProtection="0"/>
    <xf numFmtId="185" fontId="40" fillId="5" borderId="0" applyNumberFormat="0" applyBorder="0" applyAlignment="0" applyProtection="0"/>
    <xf numFmtId="184" fontId="40" fillId="5" borderId="0" applyNumberFormat="0" applyBorder="0" applyAlignment="0" applyProtection="0"/>
    <xf numFmtId="185" fontId="40" fillId="5" borderId="0" applyNumberFormat="0" applyBorder="0" applyAlignment="0" applyProtection="0"/>
    <xf numFmtId="183" fontId="40" fillId="19" borderId="0" applyNumberFormat="0" applyBorder="0" applyAlignment="0" applyProtection="0"/>
    <xf numFmtId="183" fontId="40" fillId="19" borderId="0" applyNumberFormat="0" applyBorder="0" applyAlignment="0" applyProtection="0"/>
    <xf numFmtId="183" fontId="40" fillId="19" borderId="0" applyNumberFormat="0" applyBorder="0" applyAlignment="0" applyProtection="0"/>
    <xf numFmtId="183" fontId="40" fillId="19" borderId="0" applyNumberFormat="0" applyBorder="0" applyAlignment="0" applyProtection="0"/>
    <xf numFmtId="183" fontId="40" fillId="19" borderId="0" applyNumberFormat="0" applyBorder="0" applyAlignment="0" applyProtection="0"/>
    <xf numFmtId="183" fontId="40" fillId="19" borderId="0" applyNumberFormat="0" applyBorder="0" applyAlignment="0" applyProtection="0"/>
    <xf numFmtId="183" fontId="40" fillId="13" borderId="0" applyNumberFormat="0" applyBorder="0" applyAlignment="0" applyProtection="0"/>
    <xf numFmtId="183" fontId="40" fillId="13" borderId="0" applyNumberFormat="0" applyBorder="0" applyAlignment="0" applyProtection="0"/>
    <xf numFmtId="183" fontId="40" fillId="13" borderId="0" applyNumberFormat="0" applyBorder="0" applyAlignment="0" applyProtection="0"/>
    <xf numFmtId="183" fontId="40" fillId="13" borderId="0" applyNumberFormat="0" applyBorder="0" applyAlignment="0" applyProtection="0"/>
    <xf numFmtId="183" fontId="40" fillId="13" borderId="0" applyNumberFormat="0" applyBorder="0" applyAlignment="0" applyProtection="0"/>
    <xf numFmtId="183" fontId="40" fillId="13" borderId="0" applyNumberFormat="0" applyBorder="0" applyAlignment="0" applyProtection="0"/>
    <xf numFmtId="183" fontId="40" fillId="13" borderId="0" applyNumberFormat="0" applyBorder="0" applyAlignment="0" applyProtection="0"/>
    <xf numFmtId="183" fontId="40" fillId="13" borderId="0" applyNumberFormat="0" applyBorder="0" applyAlignment="0" applyProtection="0"/>
    <xf numFmtId="183" fontId="40" fillId="13" borderId="0" applyNumberFormat="0" applyBorder="0" applyAlignment="0" applyProtection="0"/>
    <xf numFmtId="183" fontId="40" fillId="13" borderId="0" applyNumberFormat="0" applyBorder="0" applyAlignment="0" applyProtection="0"/>
    <xf numFmtId="184" fontId="40" fillId="14" borderId="0" applyNumberFormat="0" applyBorder="0" applyAlignment="0" applyProtection="0"/>
    <xf numFmtId="184" fontId="40" fillId="14" borderId="0" applyNumberFormat="0" applyBorder="0" applyAlignment="0" applyProtection="0"/>
    <xf numFmtId="185" fontId="40" fillId="14" borderId="0" applyNumberFormat="0" applyBorder="0" applyAlignment="0" applyProtection="0"/>
    <xf numFmtId="185" fontId="40" fillId="14" borderId="0" applyNumberFormat="0" applyBorder="0" applyAlignment="0" applyProtection="0"/>
    <xf numFmtId="184" fontId="40" fillId="14" borderId="0" applyNumberFormat="0" applyBorder="0" applyAlignment="0" applyProtection="0"/>
    <xf numFmtId="185" fontId="40" fillId="14" borderId="0" applyNumberFormat="0" applyBorder="0" applyAlignment="0" applyProtection="0"/>
    <xf numFmtId="183" fontId="40" fillId="13" borderId="0" applyNumberFormat="0" applyBorder="0" applyAlignment="0" applyProtection="0"/>
    <xf numFmtId="183" fontId="40" fillId="13" borderId="0" applyNumberFormat="0" applyBorder="0" applyAlignment="0" applyProtection="0"/>
    <xf numFmtId="183" fontId="40" fillId="13" borderId="0" applyNumberFormat="0" applyBorder="0" applyAlignment="0" applyProtection="0"/>
    <xf numFmtId="183" fontId="40" fillId="13" borderId="0" applyNumberFormat="0" applyBorder="0" applyAlignment="0" applyProtection="0"/>
    <xf numFmtId="183" fontId="40" fillId="13" borderId="0" applyNumberFormat="0" applyBorder="0" applyAlignment="0" applyProtection="0"/>
    <xf numFmtId="183" fontId="40" fillId="13" borderId="0" applyNumberFormat="0" applyBorder="0" applyAlignment="0" applyProtection="0"/>
    <xf numFmtId="183" fontId="40" fillId="15" borderId="0" applyNumberFormat="0" applyBorder="0" applyAlignment="0" applyProtection="0"/>
    <xf numFmtId="183" fontId="40" fillId="15" borderId="0" applyNumberFormat="0" applyBorder="0" applyAlignment="0" applyProtection="0"/>
    <xf numFmtId="183" fontId="40" fillId="15" borderId="0" applyNumberFormat="0" applyBorder="0" applyAlignment="0" applyProtection="0"/>
    <xf numFmtId="183" fontId="40" fillId="15" borderId="0" applyNumberFormat="0" applyBorder="0" applyAlignment="0" applyProtection="0"/>
    <xf numFmtId="183" fontId="40" fillId="15" borderId="0" applyNumberFormat="0" applyBorder="0" applyAlignment="0" applyProtection="0"/>
    <xf numFmtId="183" fontId="40" fillId="15" borderId="0" applyNumberFormat="0" applyBorder="0" applyAlignment="0" applyProtection="0"/>
    <xf numFmtId="183" fontId="40" fillId="15" borderId="0" applyNumberFormat="0" applyBorder="0" applyAlignment="0" applyProtection="0"/>
    <xf numFmtId="183" fontId="40" fillId="15" borderId="0" applyNumberFormat="0" applyBorder="0" applyAlignment="0" applyProtection="0"/>
    <xf numFmtId="183" fontId="40" fillId="15" borderId="0" applyNumberFormat="0" applyBorder="0" applyAlignment="0" applyProtection="0"/>
    <xf numFmtId="183" fontId="40" fillId="15" borderId="0" applyNumberFormat="0" applyBorder="0" applyAlignment="0" applyProtection="0"/>
    <xf numFmtId="184" fontId="40" fillId="20" borderId="0" applyNumberFormat="0" applyBorder="0" applyAlignment="0" applyProtection="0"/>
    <xf numFmtId="184" fontId="40" fillId="20" borderId="0" applyNumberFormat="0" applyBorder="0" applyAlignment="0" applyProtection="0"/>
    <xf numFmtId="185" fontId="40" fillId="20" borderId="0" applyNumberFormat="0" applyBorder="0" applyAlignment="0" applyProtection="0"/>
    <xf numFmtId="185" fontId="40" fillId="20" borderId="0" applyNumberFormat="0" applyBorder="0" applyAlignment="0" applyProtection="0"/>
    <xf numFmtId="184" fontId="40" fillId="20" borderId="0" applyNumberFormat="0" applyBorder="0" applyAlignment="0" applyProtection="0"/>
    <xf numFmtId="185" fontId="40" fillId="20" borderId="0" applyNumberFormat="0" applyBorder="0" applyAlignment="0" applyProtection="0"/>
    <xf numFmtId="183" fontId="40" fillId="15" borderId="0" applyNumberFormat="0" applyBorder="0" applyAlignment="0" applyProtection="0"/>
    <xf numFmtId="183" fontId="40" fillId="15" borderId="0" applyNumberFormat="0" applyBorder="0" applyAlignment="0" applyProtection="0"/>
    <xf numFmtId="183" fontId="40" fillId="15" borderId="0" applyNumberFormat="0" applyBorder="0" applyAlignment="0" applyProtection="0"/>
    <xf numFmtId="183" fontId="40" fillId="15" borderId="0" applyNumberFormat="0" applyBorder="0" applyAlignment="0" applyProtection="0"/>
    <xf numFmtId="183" fontId="40" fillId="15" borderId="0" applyNumberFormat="0" applyBorder="0" applyAlignment="0" applyProtection="0"/>
    <xf numFmtId="183" fontId="40" fillId="15" borderId="0" applyNumberFormat="0" applyBorder="0" applyAlignment="0" applyProtection="0"/>
    <xf numFmtId="183" fontId="40" fillId="21" borderId="0" applyNumberFormat="0" applyBorder="0" applyAlignment="0" applyProtection="0"/>
    <xf numFmtId="183" fontId="40" fillId="21" borderId="0" applyNumberFormat="0" applyBorder="0" applyAlignment="0" applyProtection="0"/>
    <xf numFmtId="183" fontId="40" fillId="21" borderId="0" applyNumberFormat="0" applyBorder="0" applyAlignment="0" applyProtection="0"/>
    <xf numFmtId="183" fontId="40" fillId="21" borderId="0" applyNumberFormat="0" applyBorder="0" applyAlignment="0" applyProtection="0"/>
    <xf numFmtId="183" fontId="40" fillId="21" borderId="0" applyNumberFormat="0" applyBorder="0" applyAlignment="0" applyProtection="0"/>
    <xf numFmtId="183" fontId="40" fillId="21" borderId="0" applyNumberFormat="0" applyBorder="0" applyAlignment="0" applyProtection="0"/>
    <xf numFmtId="183" fontId="40" fillId="21" borderId="0" applyNumberFormat="0" applyBorder="0" applyAlignment="0" applyProtection="0"/>
    <xf numFmtId="183" fontId="40" fillId="21" borderId="0" applyNumberFormat="0" applyBorder="0" applyAlignment="0" applyProtection="0"/>
    <xf numFmtId="183" fontId="40" fillId="21" borderId="0" applyNumberFormat="0" applyBorder="0" applyAlignment="0" applyProtection="0"/>
    <xf numFmtId="183" fontId="40" fillId="21" borderId="0" applyNumberFormat="0" applyBorder="0" applyAlignment="0" applyProtection="0"/>
    <xf numFmtId="184" fontId="40" fillId="22" borderId="0" applyNumberFormat="0" applyBorder="0" applyAlignment="0" applyProtection="0"/>
    <xf numFmtId="184" fontId="40" fillId="22" borderId="0" applyNumberFormat="0" applyBorder="0" applyAlignment="0" applyProtection="0"/>
    <xf numFmtId="185" fontId="40" fillId="22" borderId="0" applyNumberFormat="0" applyBorder="0" applyAlignment="0" applyProtection="0"/>
    <xf numFmtId="185" fontId="40" fillId="22" borderId="0" applyNumberFormat="0" applyBorder="0" applyAlignment="0" applyProtection="0"/>
    <xf numFmtId="184" fontId="40" fillId="22" borderId="0" applyNumberFormat="0" applyBorder="0" applyAlignment="0" applyProtection="0"/>
    <xf numFmtId="185" fontId="40" fillId="22" borderId="0" applyNumberFormat="0" applyBorder="0" applyAlignment="0" applyProtection="0"/>
    <xf numFmtId="183" fontId="40" fillId="21" borderId="0" applyNumberFormat="0" applyBorder="0" applyAlignment="0" applyProtection="0"/>
    <xf numFmtId="183" fontId="40" fillId="21" borderId="0" applyNumberFormat="0" applyBorder="0" applyAlignment="0" applyProtection="0"/>
    <xf numFmtId="183" fontId="40" fillId="21" borderId="0" applyNumberFormat="0" applyBorder="0" applyAlignment="0" applyProtection="0"/>
    <xf numFmtId="183" fontId="40" fillId="21" borderId="0" applyNumberFormat="0" applyBorder="0" applyAlignment="0" applyProtection="0"/>
    <xf numFmtId="183" fontId="40" fillId="21" borderId="0" applyNumberFormat="0" applyBorder="0" applyAlignment="0" applyProtection="0"/>
    <xf numFmtId="183" fontId="40" fillId="21" borderId="0" applyNumberFormat="0" applyBorder="0" applyAlignment="0" applyProtection="0"/>
    <xf numFmtId="183" fontId="40" fillId="12" borderId="0" applyNumberFormat="0" applyBorder="0" applyAlignment="0" applyProtection="0"/>
    <xf numFmtId="183" fontId="40" fillId="12" borderId="0" applyNumberFormat="0" applyBorder="0" applyAlignment="0" applyProtection="0"/>
    <xf numFmtId="183" fontId="40" fillId="12" borderId="0" applyNumberFormat="0" applyBorder="0" applyAlignment="0" applyProtection="0"/>
    <xf numFmtId="183" fontId="40" fillId="12" borderId="0" applyNumberFormat="0" applyBorder="0" applyAlignment="0" applyProtection="0"/>
    <xf numFmtId="183" fontId="40" fillId="12" borderId="0" applyNumberFormat="0" applyBorder="0" applyAlignment="0" applyProtection="0"/>
    <xf numFmtId="183" fontId="40" fillId="12" borderId="0" applyNumberFormat="0" applyBorder="0" applyAlignment="0" applyProtection="0"/>
    <xf numFmtId="183" fontId="40" fillId="12" borderId="0" applyNumberFormat="0" applyBorder="0" applyAlignment="0" applyProtection="0"/>
    <xf numFmtId="183" fontId="40" fillId="12" borderId="0" applyNumberFormat="0" applyBorder="0" applyAlignment="0" applyProtection="0"/>
    <xf numFmtId="183" fontId="40" fillId="12" borderId="0" applyNumberFormat="0" applyBorder="0" applyAlignment="0" applyProtection="0"/>
    <xf numFmtId="183" fontId="40" fillId="12" borderId="0" applyNumberFormat="0" applyBorder="0" applyAlignment="0" applyProtection="0"/>
    <xf numFmtId="184" fontId="40" fillId="23" borderId="0" applyNumberFormat="0" applyBorder="0" applyAlignment="0" applyProtection="0"/>
    <xf numFmtId="184" fontId="40" fillId="23" borderId="0" applyNumberFormat="0" applyBorder="0" applyAlignment="0" applyProtection="0"/>
    <xf numFmtId="185" fontId="40" fillId="23" borderId="0" applyNumberFormat="0" applyBorder="0" applyAlignment="0" applyProtection="0"/>
    <xf numFmtId="185" fontId="40" fillId="23" borderId="0" applyNumberFormat="0" applyBorder="0" applyAlignment="0" applyProtection="0"/>
    <xf numFmtId="184" fontId="40" fillId="23" borderId="0" applyNumberFormat="0" applyBorder="0" applyAlignment="0" applyProtection="0"/>
    <xf numFmtId="185" fontId="40" fillId="23" borderId="0" applyNumberFormat="0" applyBorder="0" applyAlignment="0" applyProtection="0"/>
    <xf numFmtId="183" fontId="40" fillId="12" borderId="0" applyNumberFormat="0" applyBorder="0" applyAlignment="0" applyProtection="0"/>
    <xf numFmtId="183" fontId="40" fillId="12" borderId="0" applyNumberFormat="0" applyBorder="0" applyAlignment="0" applyProtection="0"/>
    <xf numFmtId="183" fontId="40" fillId="12" borderId="0" applyNumberFormat="0" applyBorder="0" applyAlignment="0" applyProtection="0"/>
    <xf numFmtId="183" fontId="40" fillId="12" borderId="0" applyNumberFormat="0" applyBorder="0" applyAlignment="0" applyProtection="0"/>
    <xf numFmtId="183" fontId="40" fillId="12" borderId="0" applyNumberFormat="0" applyBorder="0" applyAlignment="0" applyProtection="0"/>
    <xf numFmtId="183" fontId="40" fillId="12" borderId="0" applyNumberFormat="0" applyBorder="0" applyAlignment="0" applyProtection="0"/>
    <xf numFmtId="186" fontId="41" fillId="24" borderId="0" applyNumberFormat="0" applyFont="0" applyBorder="0" applyAlignment="0">
      <alignment horizontal="right"/>
    </xf>
    <xf numFmtId="186" fontId="42" fillId="24" borderId="0" applyNumberFormat="0" applyFont="0" applyBorder="0" applyAlignment="0">
      <alignment horizontal="right"/>
    </xf>
    <xf numFmtId="187" fontId="43" fillId="24" borderId="1" applyFont="0">
      <alignment horizontal="right"/>
    </xf>
    <xf numFmtId="187" fontId="44" fillId="24" borderId="1" applyFont="0">
      <alignment horizontal="right"/>
    </xf>
    <xf numFmtId="0" fontId="45" fillId="0" borderId="0" applyNumberFormat="0" applyFill="0" applyBorder="0" applyAlignment="0" applyProtection="0"/>
    <xf numFmtId="0" fontId="46" fillId="0" borderId="0" applyNumberFormat="0" applyFill="0" applyBorder="0" applyAlignment="0" applyProtection="0"/>
    <xf numFmtId="188" fontId="47" fillId="0" borderId="0" applyNumberFormat="0" applyFill="0" applyBorder="0" applyAlignment="0" applyProtection="0"/>
    <xf numFmtId="0" fontId="48" fillId="0" borderId="0" applyNumberFormat="0" applyFill="0" applyBorder="0" applyAlignment="0"/>
    <xf numFmtId="1" fontId="49" fillId="25" borderId="3">
      <alignment horizontal="center"/>
    </xf>
    <xf numFmtId="2" fontId="45" fillId="26" borderId="0" applyNumberFormat="0" applyFont="0" applyBorder="0" applyAlignment="0" applyProtection="0"/>
    <xf numFmtId="2" fontId="46" fillId="26" borderId="0" applyNumberFormat="0" applyFont="0" applyBorder="0" applyAlignment="0" applyProtection="0"/>
    <xf numFmtId="189" fontId="35" fillId="0" borderId="0"/>
    <xf numFmtId="38" fontId="50" fillId="0" borderId="0">
      <alignment horizontal="center"/>
      <protection locked="0"/>
    </xf>
    <xf numFmtId="3" fontId="51" fillId="0" borderId="0" applyFont="0" applyFill="0" applyBorder="0" applyAlignment="0" applyProtection="0"/>
    <xf numFmtId="3" fontId="52" fillId="0" borderId="0" applyFont="0" applyFill="0" applyBorder="0" applyAlignment="0" applyProtection="0"/>
    <xf numFmtId="0" fontId="53" fillId="0" borderId="0" applyNumberFormat="0" applyFill="0" applyBorder="0">
      <alignment horizontal="right"/>
    </xf>
    <xf numFmtId="167" fontId="54" fillId="0" borderId="4">
      <protection locked="0"/>
    </xf>
    <xf numFmtId="190" fontId="35" fillId="0" borderId="0"/>
    <xf numFmtId="191" fontId="55" fillId="0" borderId="0" applyFont="0" applyFill="0" applyBorder="0" applyAlignment="0" applyProtection="0">
      <alignment horizontal="right"/>
    </xf>
    <xf numFmtId="191" fontId="56" fillId="0" borderId="0" applyFont="0" applyFill="0" applyBorder="0" applyAlignment="0" applyProtection="0">
      <alignment horizontal="right"/>
    </xf>
    <xf numFmtId="184" fontId="57" fillId="27" borderId="0">
      <protection locked="0"/>
    </xf>
    <xf numFmtId="185" fontId="57" fillId="27" borderId="0">
      <protection locked="0"/>
    </xf>
    <xf numFmtId="192" fontId="45" fillId="28" borderId="5" applyNumberFormat="0" applyFont="0" applyBorder="0" applyAlignment="0" applyProtection="0">
      <alignment horizontal="right"/>
    </xf>
    <xf numFmtId="192" fontId="46" fillId="28" borderId="5" applyNumberFormat="0" applyFont="0" applyBorder="0" applyAlignment="0" applyProtection="0">
      <alignment horizontal="right"/>
    </xf>
    <xf numFmtId="192" fontId="46" fillId="28" borderId="5" applyNumberFormat="0" applyFont="0" applyBorder="0" applyAlignment="0" applyProtection="0">
      <alignment horizontal="right"/>
    </xf>
    <xf numFmtId="192" fontId="45" fillId="28" borderId="5" applyNumberFormat="0" applyFont="0" applyBorder="0" applyAlignment="0" applyProtection="0">
      <alignment horizontal="right"/>
    </xf>
    <xf numFmtId="0" fontId="58" fillId="0" borderId="1" applyFont="0" applyFill="0" applyBorder="0" applyAlignment="0" applyProtection="0">
      <alignment horizontal="center"/>
    </xf>
    <xf numFmtId="1" fontId="45" fillId="0" borderId="0" applyNumberFormat="0" applyBorder="0" applyAlignment="0" applyProtection="0"/>
    <xf numFmtId="1" fontId="46" fillId="0" borderId="0" applyNumberFormat="0" applyBorder="0" applyAlignment="0" applyProtection="0"/>
    <xf numFmtId="193" fontId="59" fillId="0" borderId="0">
      <alignment vertical="center"/>
    </xf>
    <xf numFmtId="166" fontId="35" fillId="0" borderId="0"/>
    <xf numFmtId="1" fontId="60" fillId="29" borderId="3">
      <alignment horizontal="center" vertical="center"/>
    </xf>
    <xf numFmtId="1" fontId="61" fillId="29" borderId="3">
      <alignment horizontal="center" vertical="center"/>
    </xf>
    <xf numFmtId="49" fontId="62" fillId="0" borderId="0">
      <alignment horizontal="right"/>
    </xf>
    <xf numFmtId="49" fontId="63" fillId="0" borderId="0">
      <alignment horizontal="right"/>
    </xf>
    <xf numFmtId="49" fontId="64" fillId="0" borderId="0">
      <alignment horizontal="right"/>
    </xf>
    <xf numFmtId="193" fontId="65" fillId="0" borderId="0">
      <alignment vertical="center"/>
    </xf>
    <xf numFmtId="0" fontId="66" fillId="0" borderId="0"/>
    <xf numFmtId="0" fontId="67" fillId="0" borderId="0"/>
    <xf numFmtId="0" fontId="68" fillId="0" borderId="0"/>
    <xf numFmtId="0" fontId="69" fillId="0" borderId="0"/>
    <xf numFmtId="0" fontId="70" fillId="0" borderId="0"/>
    <xf numFmtId="0" fontId="71" fillId="0" borderId="0" applyNumberFormat="0" applyFill="0" applyBorder="0" applyAlignment="0" applyProtection="0">
      <alignment vertical="top"/>
      <protection locked="0"/>
    </xf>
    <xf numFmtId="0" fontId="72" fillId="30" borderId="0" applyNumberFormat="0" applyFont="0" applyBorder="0" applyAlignment="0" applyProtection="0"/>
    <xf numFmtId="0" fontId="73" fillId="30" borderId="0" applyNumberFormat="0" applyFont="0" applyBorder="0" applyAlignment="0" applyProtection="0"/>
    <xf numFmtId="0" fontId="74" fillId="0" borderId="0">
      <alignment horizontal="center" vertical="center"/>
    </xf>
    <xf numFmtId="0" fontId="75" fillId="0" borderId="0">
      <alignment horizontal="center" vertical="center"/>
    </xf>
    <xf numFmtId="0" fontId="76" fillId="0" borderId="0"/>
    <xf numFmtId="0" fontId="36" fillId="0" borderId="0">
      <alignment vertical="top"/>
    </xf>
    <xf numFmtId="0" fontId="37" fillId="0" borderId="0">
      <alignment vertical="top"/>
    </xf>
    <xf numFmtId="194" fontId="35" fillId="0" borderId="0" applyFont="0" applyFill="0" applyBorder="0" applyAlignment="0" applyProtection="0"/>
    <xf numFmtId="164" fontId="35" fillId="0" borderId="0" applyFont="0" applyFill="0" applyBorder="0" applyAlignment="0" applyProtection="0"/>
    <xf numFmtId="184" fontId="25" fillId="31" borderId="0" applyFill="0" applyProtection="0"/>
    <xf numFmtId="185" fontId="25" fillId="31" borderId="0" applyFill="0" applyProtection="0"/>
    <xf numFmtId="185" fontId="25" fillId="31" borderId="0" applyFill="0" applyProtection="0"/>
    <xf numFmtId="195" fontId="25" fillId="31" borderId="0" applyFill="0" applyProtection="0"/>
    <xf numFmtId="195" fontId="25" fillId="31" borderId="0" applyFill="0" applyProtection="0"/>
    <xf numFmtId="195" fontId="25" fillId="31" borderId="0" applyFill="0" applyProtection="0"/>
    <xf numFmtId="195" fontId="25" fillId="31" borderId="0" applyFill="0" applyProtection="0"/>
    <xf numFmtId="195" fontId="25" fillId="31" borderId="0" applyFill="0" applyProtection="0"/>
    <xf numFmtId="195" fontId="25" fillId="31" borderId="0" applyFill="0" applyProtection="0"/>
    <xf numFmtId="195" fontId="25" fillId="31" borderId="0" applyFill="0" applyProtection="0"/>
    <xf numFmtId="195" fontId="25" fillId="31" borderId="0" applyFill="0" applyProtection="0"/>
    <xf numFmtId="185" fontId="25" fillId="31" borderId="0" applyFill="0" applyProtection="0"/>
    <xf numFmtId="185" fontId="25" fillId="31" borderId="0" applyFill="0" applyProtection="0"/>
    <xf numFmtId="184" fontId="25" fillId="31" borderId="0" applyFill="0" applyProtection="0"/>
    <xf numFmtId="174" fontId="25" fillId="31" borderId="0"/>
    <xf numFmtId="196" fontId="35" fillId="0" borderId="0"/>
    <xf numFmtId="49" fontId="77" fillId="27" borderId="0" applyProtection="0">
      <alignment horizontal="left"/>
    </xf>
    <xf numFmtId="197" fontId="35" fillId="0" borderId="0"/>
    <xf numFmtId="0" fontId="25" fillId="0" borderId="0"/>
    <xf numFmtId="0" fontId="35" fillId="0" borderId="0"/>
    <xf numFmtId="0" fontId="35" fillId="0" borderId="0"/>
    <xf numFmtId="0" fontId="35" fillId="0" borderId="0"/>
    <xf numFmtId="2" fontId="72" fillId="0" borderId="0" applyBorder="0" applyProtection="0"/>
    <xf numFmtId="2" fontId="73" fillId="0" borderId="0" applyBorder="0" applyProtection="0"/>
    <xf numFmtId="0" fontId="78" fillId="0" borderId="0"/>
    <xf numFmtId="0" fontId="79" fillId="0" borderId="0"/>
    <xf numFmtId="0" fontId="80" fillId="0" borderId="6"/>
    <xf numFmtId="198" fontId="35" fillId="0" borderId="0"/>
    <xf numFmtId="0" fontId="81" fillId="0" borderId="0" applyNumberFormat="0" applyFill="0" applyBorder="0">
      <alignment horizontal="left"/>
    </xf>
    <xf numFmtId="0" fontId="82" fillId="0" borderId="0" applyNumberFormat="0" applyFill="0" applyBorder="0">
      <alignment horizontal="left"/>
    </xf>
    <xf numFmtId="0" fontId="83" fillId="0" borderId="0"/>
    <xf numFmtId="173" fontId="72" fillId="32" borderId="7" applyNumberFormat="0" applyFont="0" applyBorder="0" applyAlignment="0" applyProtection="0">
      <alignment horizontal="center"/>
    </xf>
    <xf numFmtId="173" fontId="73" fillId="32" borderId="7" applyNumberFormat="0" applyFont="0" applyBorder="0" applyAlignment="0" applyProtection="0">
      <alignment horizontal="center"/>
    </xf>
    <xf numFmtId="0" fontId="84" fillId="0" borderId="0" applyNumberFormat="0" applyAlignment="0" applyProtection="0"/>
    <xf numFmtId="1" fontId="83" fillId="33" borderId="0" applyNumberFormat="0" applyFont="0" applyBorder="0" applyAlignment="0">
      <alignment horizontal="left"/>
    </xf>
    <xf numFmtId="0" fontId="35" fillId="0" borderId="0"/>
    <xf numFmtId="0" fontId="36" fillId="0" borderId="0">
      <alignment vertical="top"/>
    </xf>
    <xf numFmtId="0" fontId="36" fillId="0" borderId="0">
      <alignment vertical="top"/>
    </xf>
    <xf numFmtId="0" fontId="37" fillId="0" borderId="0">
      <alignment vertical="top"/>
    </xf>
    <xf numFmtId="199" fontId="85" fillId="0" borderId="0" applyNumberFormat="0" applyFill="0" applyBorder="0" applyAlignment="0" applyProtection="0">
      <alignment horizontal="right" vertical="center" wrapText="1"/>
    </xf>
    <xf numFmtId="0" fontId="86" fillId="0" borderId="0" applyNumberFormat="0" applyFill="0" applyBorder="0" applyAlignment="0" applyProtection="0"/>
    <xf numFmtId="0" fontId="87" fillId="0" borderId="0" applyNumberFormat="0" applyFill="0" applyBorder="0" applyAlignment="0" applyProtection="0">
      <protection locked="0"/>
    </xf>
    <xf numFmtId="0" fontId="88" fillId="0" borderId="5" applyNumberFormat="0" applyFill="0" applyProtection="0">
      <alignment horizontal="right"/>
    </xf>
    <xf numFmtId="0" fontId="89" fillId="0" borderId="5" applyNumberFormat="0" applyFill="0" applyProtection="0">
      <alignment horizontal="right"/>
    </xf>
    <xf numFmtId="0" fontId="89" fillId="0" borderId="5" applyNumberFormat="0" applyFill="0" applyProtection="0">
      <alignment horizontal="right"/>
    </xf>
    <xf numFmtId="0" fontId="88" fillId="0" borderId="5" applyNumberFormat="0" applyFill="0" applyProtection="0">
      <alignment horizontal="right"/>
    </xf>
    <xf numFmtId="0" fontId="88" fillId="0" borderId="8" applyNumberFormat="0" applyProtection="0">
      <alignment horizontal="right"/>
    </xf>
    <xf numFmtId="0" fontId="89" fillId="0" borderId="8" applyNumberFormat="0" applyProtection="0">
      <alignment horizontal="right"/>
    </xf>
    <xf numFmtId="0" fontId="90" fillId="0" borderId="2" applyNumberFormat="0" applyFill="0" applyProtection="0"/>
    <xf numFmtId="0" fontId="91" fillId="0" borderId="2" applyNumberFormat="0" applyFill="0" applyProtection="0"/>
    <xf numFmtId="0" fontId="92" fillId="0" borderId="0">
      <alignment vertical="center"/>
    </xf>
    <xf numFmtId="0" fontId="93" fillId="0" borderId="0">
      <alignment vertical="center"/>
    </xf>
    <xf numFmtId="0" fontId="59" fillId="0" borderId="0">
      <alignment vertical="center"/>
    </xf>
    <xf numFmtId="0" fontId="59" fillId="0" borderId="0">
      <alignment vertical="center"/>
    </xf>
    <xf numFmtId="0" fontId="65" fillId="0" borderId="0">
      <alignment vertical="center"/>
    </xf>
    <xf numFmtId="0" fontId="94" fillId="0" borderId="0">
      <alignment vertical="center"/>
    </xf>
    <xf numFmtId="166" fontId="35" fillId="0" borderId="0"/>
    <xf numFmtId="200" fontId="35" fillId="0" borderId="0" applyFont="0" applyFill="0" applyBorder="0" applyAlignment="0" applyProtection="0"/>
    <xf numFmtId="201" fontId="35" fillId="0" borderId="0" applyFont="0" applyFill="0" applyBorder="0" applyAlignment="0" applyProtection="0"/>
    <xf numFmtId="1" fontId="95" fillId="0" borderId="1" applyFill="0" applyProtection="0">
      <alignment horizontal="right"/>
    </xf>
    <xf numFmtId="1" fontId="96" fillId="0" borderId="1" applyFill="0" applyProtection="0">
      <alignment horizontal="right"/>
    </xf>
    <xf numFmtId="183" fontId="40" fillId="17" borderId="0" applyNumberFormat="0" applyBorder="0" applyAlignment="0" applyProtection="0"/>
    <xf numFmtId="183" fontId="40" fillId="17" borderId="0" applyNumberFormat="0" applyBorder="0" applyAlignment="0" applyProtection="0"/>
    <xf numFmtId="183" fontId="40" fillId="17" borderId="0" applyNumberFormat="0" applyBorder="0" applyAlignment="0" applyProtection="0"/>
    <xf numFmtId="183" fontId="40" fillId="17" borderId="0" applyNumberFormat="0" applyBorder="0" applyAlignment="0" applyProtection="0"/>
    <xf numFmtId="183" fontId="40" fillId="17" borderId="0" applyNumberFormat="0" applyBorder="0" applyAlignment="0" applyProtection="0"/>
    <xf numFmtId="183" fontId="40" fillId="17" borderId="0" applyNumberFormat="0" applyBorder="0" applyAlignment="0" applyProtection="0"/>
    <xf numFmtId="183" fontId="40" fillId="17" borderId="0" applyNumberFormat="0" applyBorder="0" applyAlignment="0" applyProtection="0"/>
    <xf numFmtId="183" fontId="40" fillId="17" borderId="0" applyNumberFormat="0" applyBorder="0" applyAlignment="0" applyProtection="0"/>
    <xf numFmtId="183" fontId="40" fillId="17" borderId="0" applyNumberFormat="0" applyBorder="0" applyAlignment="0" applyProtection="0"/>
    <xf numFmtId="183" fontId="40" fillId="17" borderId="0" applyNumberFormat="0" applyBorder="0" applyAlignment="0" applyProtection="0"/>
    <xf numFmtId="184" fontId="40" fillId="34" borderId="0" applyNumberFormat="0" applyBorder="0" applyAlignment="0" applyProtection="0"/>
    <xf numFmtId="184" fontId="40" fillId="34" borderId="0" applyNumberFormat="0" applyBorder="0" applyAlignment="0" applyProtection="0"/>
    <xf numFmtId="185" fontId="40" fillId="34" borderId="0" applyNumberFormat="0" applyBorder="0" applyAlignment="0" applyProtection="0"/>
    <xf numFmtId="185" fontId="40" fillId="34" borderId="0" applyNumberFormat="0" applyBorder="0" applyAlignment="0" applyProtection="0"/>
    <xf numFmtId="184" fontId="40" fillId="34" borderId="0" applyNumberFormat="0" applyBorder="0" applyAlignment="0" applyProtection="0"/>
    <xf numFmtId="185" fontId="40" fillId="34" borderId="0" applyNumberFormat="0" applyBorder="0" applyAlignment="0" applyProtection="0"/>
    <xf numFmtId="183" fontId="40" fillId="17" borderId="0" applyNumberFormat="0" applyBorder="0" applyAlignment="0" applyProtection="0"/>
    <xf numFmtId="183" fontId="40" fillId="17" borderId="0" applyNumberFormat="0" applyBorder="0" applyAlignment="0" applyProtection="0"/>
    <xf numFmtId="183" fontId="40" fillId="17" borderId="0" applyNumberFormat="0" applyBorder="0" applyAlignment="0" applyProtection="0"/>
    <xf numFmtId="183" fontId="40" fillId="17" borderId="0" applyNumberFormat="0" applyBorder="0" applyAlignment="0" applyProtection="0"/>
    <xf numFmtId="183" fontId="40" fillId="17" borderId="0" applyNumberFormat="0" applyBorder="0" applyAlignment="0" applyProtection="0"/>
    <xf numFmtId="183" fontId="40" fillId="17" borderId="0" applyNumberFormat="0" applyBorder="0" applyAlignment="0" applyProtection="0"/>
    <xf numFmtId="183" fontId="40" fillId="19" borderId="0" applyNumberFormat="0" applyBorder="0" applyAlignment="0" applyProtection="0"/>
    <xf numFmtId="183" fontId="40" fillId="19" borderId="0" applyNumberFormat="0" applyBorder="0" applyAlignment="0" applyProtection="0"/>
    <xf numFmtId="183" fontId="40" fillId="19" borderId="0" applyNumberFormat="0" applyBorder="0" applyAlignment="0" applyProtection="0"/>
    <xf numFmtId="183" fontId="40" fillId="19" borderId="0" applyNumberFormat="0" applyBorder="0" applyAlignment="0" applyProtection="0"/>
    <xf numFmtId="183" fontId="40" fillId="19" borderId="0" applyNumberFormat="0" applyBorder="0" applyAlignment="0" applyProtection="0"/>
    <xf numFmtId="183" fontId="40" fillId="19" borderId="0" applyNumberFormat="0" applyBorder="0" applyAlignment="0" applyProtection="0"/>
    <xf numFmtId="183" fontId="40" fillId="19" borderId="0" applyNumberFormat="0" applyBorder="0" applyAlignment="0" applyProtection="0"/>
    <xf numFmtId="183" fontId="40" fillId="19" borderId="0" applyNumberFormat="0" applyBorder="0" applyAlignment="0" applyProtection="0"/>
    <xf numFmtId="183" fontId="40" fillId="19" borderId="0" applyNumberFormat="0" applyBorder="0" applyAlignment="0" applyProtection="0"/>
    <xf numFmtId="183" fontId="40" fillId="19" borderId="0" applyNumberFormat="0" applyBorder="0" applyAlignment="0" applyProtection="0"/>
    <xf numFmtId="184" fontId="40" fillId="32" borderId="0" applyNumberFormat="0" applyBorder="0" applyAlignment="0" applyProtection="0"/>
    <xf numFmtId="184" fontId="40" fillId="32" borderId="0" applyNumberFormat="0" applyBorder="0" applyAlignment="0" applyProtection="0"/>
    <xf numFmtId="185" fontId="40" fillId="32" borderId="0" applyNumberFormat="0" applyBorder="0" applyAlignment="0" applyProtection="0"/>
    <xf numFmtId="185" fontId="40" fillId="32" borderId="0" applyNumberFormat="0" applyBorder="0" applyAlignment="0" applyProtection="0"/>
    <xf numFmtId="184" fontId="40" fillId="32" borderId="0" applyNumberFormat="0" applyBorder="0" applyAlignment="0" applyProtection="0"/>
    <xf numFmtId="185" fontId="40" fillId="32" borderId="0" applyNumberFormat="0" applyBorder="0" applyAlignment="0" applyProtection="0"/>
    <xf numFmtId="183" fontId="40" fillId="19" borderId="0" applyNumberFormat="0" applyBorder="0" applyAlignment="0" applyProtection="0"/>
    <xf numFmtId="183" fontId="40" fillId="19" borderId="0" applyNumberFormat="0" applyBorder="0" applyAlignment="0" applyProtection="0"/>
    <xf numFmtId="183" fontId="40" fillId="19" borderId="0" applyNumberFormat="0" applyBorder="0" applyAlignment="0" applyProtection="0"/>
    <xf numFmtId="183" fontId="40" fillId="19" borderId="0" applyNumberFormat="0" applyBorder="0" applyAlignment="0" applyProtection="0"/>
    <xf numFmtId="183" fontId="40" fillId="19" borderId="0" applyNumberFormat="0" applyBorder="0" applyAlignment="0" applyProtection="0"/>
    <xf numFmtId="183" fontId="40" fillId="19" borderId="0" applyNumberFormat="0" applyBorder="0" applyAlignment="0" applyProtection="0"/>
    <xf numFmtId="183" fontId="40" fillId="13" borderId="0" applyNumberFormat="0" applyBorder="0" applyAlignment="0" applyProtection="0"/>
    <xf numFmtId="183" fontId="40" fillId="13" borderId="0" applyNumberFormat="0" applyBorder="0" applyAlignment="0" applyProtection="0"/>
    <xf numFmtId="183" fontId="40" fillId="13" borderId="0" applyNumberFormat="0" applyBorder="0" applyAlignment="0" applyProtection="0"/>
    <xf numFmtId="183" fontId="40" fillId="13" borderId="0" applyNumberFormat="0" applyBorder="0" applyAlignment="0" applyProtection="0"/>
    <xf numFmtId="183" fontId="40" fillId="13" borderId="0" applyNumberFormat="0" applyBorder="0" applyAlignment="0" applyProtection="0"/>
    <xf numFmtId="183" fontId="40" fillId="13" borderId="0" applyNumberFormat="0" applyBorder="0" applyAlignment="0" applyProtection="0"/>
    <xf numFmtId="183" fontId="40" fillId="13" borderId="0" applyNumberFormat="0" applyBorder="0" applyAlignment="0" applyProtection="0"/>
    <xf numFmtId="183" fontId="40" fillId="13" borderId="0" applyNumberFormat="0" applyBorder="0" applyAlignment="0" applyProtection="0"/>
    <xf numFmtId="184" fontId="40" fillId="13" borderId="0" applyNumberFormat="0" applyBorder="0" applyAlignment="0" applyProtection="0"/>
    <xf numFmtId="185" fontId="40" fillId="13" borderId="0" applyNumberFormat="0" applyBorder="0" applyAlignment="0" applyProtection="0"/>
    <xf numFmtId="183" fontId="40" fillId="13" borderId="0" applyNumberFormat="0" applyBorder="0" applyAlignment="0" applyProtection="0"/>
    <xf numFmtId="183" fontId="40" fillId="13" borderId="0" applyNumberFormat="0" applyBorder="0" applyAlignment="0" applyProtection="0"/>
    <xf numFmtId="183" fontId="40" fillId="13" borderId="0" applyNumberFormat="0" applyBorder="0" applyAlignment="0" applyProtection="0"/>
    <xf numFmtId="183" fontId="40" fillId="13" borderId="0" applyNumberFormat="0" applyBorder="0" applyAlignment="0" applyProtection="0"/>
    <xf numFmtId="183" fontId="40" fillId="13" borderId="0" applyNumberFormat="0" applyBorder="0" applyAlignment="0" applyProtection="0"/>
    <xf numFmtId="183" fontId="40" fillId="13" borderId="0" applyNumberFormat="0" applyBorder="0" applyAlignment="0" applyProtection="0"/>
    <xf numFmtId="183" fontId="40" fillId="13" borderId="0" applyNumberFormat="0" applyBorder="0" applyAlignment="0" applyProtection="0"/>
    <xf numFmtId="183" fontId="40" fillId="35" borderId="0" applyNumberFormat="0" applyBorder="0" applyAlignment="0" applyProtection="0"/>
    <xf numFmtId="183" fontId="40" fillId="35" borderId="0" applyNumberFormat="0" applyBorder="0" applyAlignment="0" applyProtection="0"/>
    <xf numFmtId="183" fontId="40" fillId="35" borderId="0" applyNumberFormat="0" applyBorder="0" applyAlignment="0" applyProtection="0"/>
    <xf numFmtId="183" fontId="40" fillId="35" borderId="0" applyNumberFormat="0" applyBorder="0" applyAlignment="0" applyProtection="0"/>
    <xf numFmtId="183" fontId="40" fillId="35" borderId="0" applyNumberFormat="0" applyBorder="0" applyAlignment="0" applyProtection="0"/>
    <xf numFmtId="183" fontId="40" fillId="35" borderId="0" applyNumberFormat="0" applyBorder="0" applyAlignment="0" applyProtection="0"/>
    <xf numFmtId="183" fontId="40" fillId="35" borderId="0" applyNumberFormat="0" applyBorder="0" applyAlignment="0" applyProtection="0"/>
    <xf numFmtId="183" fontId="40" fillId="35" borderId="0" applyNumberFormat="0" applyBorder="0" applyAlignment="0" applyProtection="0"/>
    <xf numFmtId="183" fontId="40" fillId="35" borderId="0" applyNumberFormat="0" applyBorder="0" applyAlignment="0" applyProtection="0"/>
    <xf numFmtId="183" fontId="40" fillId="35" borderId="0" applyNumberFormat="0" applyBorder="0" applyAlignment="0" applyProtection="0"/>
    <xf numFmtId="184" fontId="40" fillId="20" borderId="0" applyNumberFormat="0" applyBorder="0" applyAlignment="0" applyProtection="0"/>
    <xf numFmtId="184" fontId="40" fillId="20" borderId="0" applyNumberFormat="0" applyBorder="0" applyAlignment="0" applyProtection="0"/>
    <xf numFmtId="185" fontId="40" fillId="20" borderId="0" applyNumberFormat="0" applyBorder="0" applyAlignment="0" applyProtection="0"/>
    <xf numFmtId="185" fontId="40" fillId="20" borderId="0" applyNumberFormat="0" applyBorder="0" applyAlignment="0" applyProtection="0"/>
    <xf numFmtId="184" fontId="40" fillId="20" borderId="0" applyNumberFormat="0" applyBorder="0" applyAlignment="0" applyProtection="0"/>
    <xf numFmtId="185" fontId="40" fillId="20" borderId="0" applyNumberFormat="0" applyBorder="0" applyAlignment="0" applyProtection="0"/>
    <xf numFmtId="183" fontId="40" fillId="35" borderId="0" applyNumberFormat="0" applyBorder="0" applyAlignment="0" applyProtection="0"/>
    <xf numFmtId="183" fontId="40" fillId="35" borderId="0" applyNumberFormat="0" applyBorder="0" applyAlignment="0" applyProtection="0"/>
    <xf numFmtId="183" fontId="40" fillId="35" borderId="0" applyNumberFormat="0" applyBorder="0" applyAlignment="0" applyProtection="0"/>
    <xf numFmtId="183" fontId="40" fillId="35" borderId="0" applyNumberFormat="0" applyBorder="0" applyAlignment="0" applyProtection="0"/>
    <xf numFmtId="183" fontId="40" fillId="35" borderId="0" applyNumberFormat="0" applyBorder="0" applyAlignment="0" applyProtection="0"/>
    <xf numFmtId="183" fontId="40" fillId="35" borderId="0" applyNumberFormat="0" applyBorder="0" applyAlignment="0" applyProtection="0"/>
    <xf numFmtId="183" fontId="40" fillId="22" borderId="0" applyNumberFormat="0" applyBorder="0" applyAlignment="0" applyProtection="0"/>
    <xf numFmtId="183" fontId="40" fillId="22" borderId="0" applyNumberFormat="0" applyBorder="0" applyAlignment="0" applyProtection="0"/>
    <xf numFmtId="183" fontId="40" fillId="22" borderId="0" applyNumberFormat="0" applyBorder="0" applyAlignment="0" applyProtection="0"/>
    <xf numFmtId="183" fontId="40" fillId="22" borderId="0" applyNumberFormat="0" applyBorder="0" applyAlignment="0" applyProtection="0"/>
    <xf numFmtId="183" fontId="40" fillId="22" borderId="0" applyNumberFormat="0" applyBorder="0" applyAlignment="0" applyProtection="0"/>
    <xf numFmtId="183" fontId="40" fillId="22" borderId="0" applyNumberFormat="0" applyBorder="0" applyAlignment="0" applyProtection="0"/>
    <xf numFmtId="183" fontId="40" fillId="22" borderId="0" applyNumberFormat="0" applyBorder="0" applyAlignment="0" applyProtection="0"/>
    <xf numFmtId="183" fontId="40" fillId="22" borderId="0" applyNumberFormat="0" applyBorder="0" applyAlignment="0" applyProtection="0"/>
    <xf numFmtId="184" fontId="40" fillId="22" borderId="0" applyNumberFormat="0" applyBorder="0" applyAlignment="0" applyProtection="0"/>
    <xf numFmtId="185" fontId="40" fillId="22" borderId="0" applyNumberFormat="0" applyBorder="0" applyAlignment="0" applyProtection="0"/>
    <xf numFmtId="183" fontId="40" fillId="22" borderId="0" applyNumberFormat="0" applyBorder="0" applyAlignment="0" applyProtection="0"/>
    <xf numFmtId="183" fontId="40" fillId="22" borderId="0" applyNumberFormat="0" applyBorder="0" applyAlignment="0" applyProtection="0"/>
    <xf numFmtId="183" fontId="40" fillId="22" borderId="0" applyNumberFormat="0" applyBorder="0" applyAlignment="0" applyProtection="0"/>
    <xf numFmtId="183" fontId="40" fillId="22" borderId="0" applyNumberFormat="0" applyBorder="0" applyAlignment="0" applyProtection="0"/>
    <xf numFmtId="183" fontId="40" fillId="22" borderId="0" applyNumberFormat="0" applyBorder="0" applyAlignment="0" applyProtection="0"/>
    <xf numFmtId="183" fontId="40" fillId="22" borderId="0" applyNumberFormat="0" applyBorder="0" applyAlignment="0" applyProtection="0"/>
    <xf numFmtId="183" fontId="40" fillId="22" borderId="0" applyNumberFormat="0" applyBorder="0" applyAlignment="0" applyProtection="0"/>
    <xf numFmtId="183" fontId="40" fillId="36" borderId="0" applyNumberFormat="0" applyBorder="0" applyAlignment="0" applyProtection="0"/>
    <xf numFmtId="183" fontId="40" fillId="36" borderId="0" applyNumberFormat="0" applyBorder="0" applyAlignment="0" applyProtection="0"/>
    <xf numFmtId="183" fontId="40" fillId="36" borderId="0" applyNumberFormat="0" applyBorder="0" applyAlignment="0" applyProtection="0"/>
    <xf numFmtId="183" fontId="40" fillId="36" borderId="0" applyNumberFormat="0" applyBorder="0" applyAlignment="0" applyProtection="0"/>
    <xf numFmtId="183" fontId="40" fillId="36" borderId="0" applyNumberFormat="0" applyBorder="0" applyAlignment="0" applyProtection="0"/>
    <xf numFmtId="183" fontId="40" fillId="36" borderId="0" applyNumberFormat="0" applyBorder="0" applyAlignment="0" applyProtection="0"/>
    <xf numFmtId="183" fontId="40" fillId="36" borderId="0" applyNumberFormat="0" applyBorder="0" applyAlignment="0" applyProtection="0"/>
    <xf numFmtId="183" fontId="40" fillId="36" borderId="0" applyNumberFormat="0" applyBorder="0" applyAlignment="0" applyProtection="0"/>
    <xf numFmtId="183" fontId="40" fillId="36" borderId="0" applyNumberFormat="0" applyBorder="0" applyAlignment="0" applyProtection="0"/>
    <xf numFmtId="183" fontId="40" fillId="36" borderId="0" applyNumberFormat="0" applyBorder="0" applyAlignment="0" applyProtection="0"/>
    <xf numFmtId="184" fontId="40" fillId="37" borderId="0" applyNumberFormat="0" applyBorder="0" applyAlignment="0" applyProtection="0"/>
    <xf numFmtId="184" fontId="40" fillId="37" borderId="0" applyNumberFormat="0" applyBorder="0" applyAlignment="0" applyProtection="0"/>
    <xf numFmtId="185" fontId="40" fillId="37" borderId="0" applyNumberFormat="0" applyBorder="0" applyAlignment="0" applyProtection="0"/>
    <xf numFmtId="185" fontId="40" fillId="37" borderId="0" applyNumberFormat="0" applyBorder="0" applyAlignment="0" applyProtection="0"/>
    <xf numFmtId="184" fontId="40" fillId="37" borderId="0" applyNumberFormat="0" applyBorder="0" applyAlignment="0" applyProtection="0"/>
    <xf numFmtId="185" fontId="40" fillId="37" borderId="0" applyNumberFormat="0" applyBorder="0" applyAlignment="0" applyProtection="0"/>
    <xf numFmtId="183" fontId="40" fillId="36" borderId="0" applyNumberFormat="0" applyBorder="0" applyAlignment="0" applyProtection="0"/>
    <xf numFmtId="183" fontId="40" fillId="36" borderId="0" applyNumberFormat="0" applyBorder="0" applyAlignment="0" applyProtection="0"/>
    <xf numFmtId="183" fontId="40" fillId="36" borderId="0" applyNumberFormat="0" applyBorder="0" applyAlignment="0" applyProtection="0"/>
    <xf numFmtId="183" fontId="40" fillId="36" borderId="0" applyNumberFormat="0" applyBorder="0" applyAlignment="0" applyProtection="0"/>
    <xf numFmtId="183" fontId="40" fillId="36" borderId="0" applyNumberFormat="0" applyBorder="0" applyAlignment="0" applyProtection="0"/>
    <xf numFmtId="183" fontId="40" fillId="36" borderId="0" applyNumberFormat="0" applyBorder="0" applyAlignment="0" applyProtection="0"/>
    <xf numFmtId="183" fontId="97" fillId="12" borderId="9" applyNumberFormat="0" applyAlignment="0" applyProtection="0"/>
    <xf numFmtId="183" fontId="97" fillId="12" borderId="9" applyNumberFormat="0" applyAlignment="0" applyProtection="0"/>
    <xf numFmtId="183" fontId="97" fillId="12" borderId="9" applyNumberFormat="0" applyAlignment="0" applyProtection="0"/>
    <xf numFmtId="183" fontId="97" fillId="12" borderId="9" applyNumberFormat="0" applyAlignment="0" applyProtection="0"/>
    <xf numFmtId="183" fontId="97" fillId="12" borderId="9" applyNumberFormat="0" applyAlignment="0" applyProtection="0"/>
    <xf numFmtId="183" fontId="97" fillId="12" borderId="9" applyNumberFormat="0" applyAlignment="0" applyProtection="0"/>
    <xf numFmtId="183" fontId="97" fillId="12" borderId="9" applyNumberFormat="0" applyAlignment="0" applyProtection="0"/>
    <xf numFmtId="183" fontId="97" fillId="12" borderId="9" applyNumberFormat="0" applyAlignment="0" applyProtection="0"/>
    <xf numFmtId="183" fontId="97" fillId="12" borderId="9" applyNumberFormat="0" applyAlignment="0" applyProtection="0"/>
    <xf numFmtId="183" fontId="97" fillId="12" borderId="9" applyNumberFormat="0" applyAlignment="0" applyProtection="0"/>
    <xf numFmtId="184" fontId="97" fillId="12" borderId="9" applyNumberFormat="0" applyAlignment="0" applyProtection="0"/>
    <xf numFmtId="184" fontId="97" fillId="12" borderId="9" applyNumberFormat="0" applyAlignment="0" applyProtection="0"/>
    <xf numFmtId="184" fontId="97" fillId="12" borderId="9" applyNumberFormat="0" applyAlignment="0" applyProtection="0"/>
    <xf numFmtId="185" fontId="97" fillId="12" borderId="9" applyNumberFormat="0" applyAlignment="0" applyProtection="0"/>
    <xf numFmtId="185" fontId="97" fillId="12" borderId="9" applyNumberFormat="0" applyAlignment="0" applyProtection="0"/>
    <xf numFmtId="184" fontId="97" fillId="12" borderId="9" applyNumberFormat="0" applyAlignment="0" applyProtection="0"/>
    <xf numFmtId="184" fontId="97" fillId="12" borderId="9" applyNumberFormat="0" applyAlignment="0" applyProtection="0"/>
    <xf numFmtId="185" fontId="97" fillId="12" borderId="9" applyNumberFormat="0" applyAlignment="0" applyProtection="0"/>
    <xf numFmtId="185" fontId="97" fillId="12" borderId="9" applyNumberFormat="0" applyAlignment="0" applyProtection="0"/>
    <xf numFmtId="184" fontId="97" fillId="12" borderId="9" applyNumberFormat="0" applyAlignment="0" applyProtection="0"/>
    <xf numFmtId="184" fontId="97" fillId="12" borderId="9" applyNumberFormat="0" applyAlignment="0" applyProtection="0"/>
    <xf numFmtId="184" fontId="97" fillId="12" borderId="9" applyNumberFormat="0" applyAlignment="0" applyProtection="0"/>
    <xf numFmtId="185" fontId="97" fillId="12" borderId="9" applyNumberFormat="0" applyAlignment="0" applyProtection="0"/>
    <xf numFmtId="185" fontId="97" fillId="12" borderId="9" applyNumberFormat="0" applyAlignment="0" applyProtection="0"/>
    <xf numFmtId="184" fontId="97" fillId="12" borderId="9" applyNumberFormat="0" applyAlignment="0" applyProtection="0"/>
    <xf numFmtId="183" fontId="97" fillId="12" borderId="9" applyNumberFormat="0" applyAlignment="0" applyProtection="0"/>
    <xf numFmtId="183" fontId="97" fillId="12" borderId="9" applyNumberFormat="0" applyAlignment="0" applyProtection="0"/>
    <xf numFmtId="183" fontId="97" fillId="12" borderId="9" applyNumberFormat="0" applyAlignment="0" applyProtection="0"/>
    <xf numFmtId="183" fontId="97" fillId="12" borderId="9" applyNumberFormat="0" applyAlignment="0" applyProtection="0"/>
    <xf numFmtId="183" fontId="97" fillId="12" borderId="9" applyNumberFormat="0" applyAlignment="0" applyProtection="0"/>
    <xf numFmtId="183" fontId="97" fillId="12" borderId="9" applyNumberFormat="0" applyAlignment="0" applyProtection="0"/>
    <xf numFmtId="183" fontId="98" fillId="9" borderId="10" applyNumberFormat="0" applyAlignment="0" applyProtection="0"/>
    <xf numFmtId="183" fontId="98" fillId="9" borderId="10" applyNumberFormat="0" applyAlignment="0" applyProtection="0"/>
    <xf numFmtId="183" fontId="98" fillId="9" borderId="10" applyNumberFormat="0" applyAlignment="0" applyProtection="0"/>
    <xf numFmtId="183" fontId="98" fillId="9" borderId="10" applyNumberFormat="0" applyAlignment="0" applyProtection="0"/>
    <xf numFmtId="183" fontId="98" fillId="9" borderId="10" applyNumberFormat="0" applyAlignment="0" applyProtection="0"/>
    <xf numFmtId="183" fontId="98" fillId="9" borderId="10" applyNumberFormat="0" applyAlignment="0" applyProtection="0"/>
    <xf numFmtId="183" fontId="98" fillId="9" borderId="10" applyNumberFormat="0" applyAlignment="0" applyProtection="0"/>
    <xf numFmtId="183" fontId="98" fillId="9" borderId="10" applyNumberFormat="0" applyAlignment="0" applyProtection="0"/>
    <xf numFmtId="183" fontId="98" fillId="9" borderId="10" applyNumberFormat="0" applyAlignment="0" applyProtection="0"/>
    <xf numFmtId="183" fontId="98" fillId="9" borderId="10" applyNumberFormat="0" applyAlignment="0" applyProtection="0"/>
    <xf numFmtId="184" fontId="98" fillId="15" borderId="10" applyNumberFormat="0" applyAlignment="0" applyProtection="0"/>
    <xf numFmtId="184" fontId="98" fillId="15" borderId="10" applyNumberFormat="0" applyAlignment="0" applyProtection="0"/>
    <xf numFmtId="184" fontId="98" fillId="15" borderId="10" applyNumberFormat="0" applyAlignment="0" applyProtection="0"/>
    <xf numFmtId="185" fontId="98" fillId="15" borderId="10" applyNumberFormat="0" applyAlignment="0" applyProtection="0"/>
    <xf numFmtId="185" fontId="98" fillId="15" borderId="10" applyNumberFormat="0" applyAlignment="0" applyProtection="0"/>
    <xf numFmtId="184" fontId="98" fillId="15" borderId="10" applyNumberFormat="0" applyAlignment="0" applyProtection="0"/>
    <xf numFmtId="184" fontId="98" fillId="15" borderId="10" applyNumberFormat="0" applyAlignment="0" applyProtection="0"/>
    <xf numFmtId="185" fontId="98" fillId="15" borderId="10" applyNumberFormat="0" applyAlignment="0" applyProtection="0"/>
    <xf numFmtId="185" fontId="98" fillId="15" borderId="10" applyNumberFormat="0" applyAlignment="0" applyProtection="0"/>
    <xf numFmtId="184" fontId="98" fillId="15" borderId="10" applyNumberFormat="0" applyAlignment="0" applyProtection="0"/>
    <xf numFmtId="184" fontId="98" fillId="15" borderId="10" applyNumberFormat="0" applyAlignment="0" applyProtection="0"/>
    <xf numFmtId="184" fontId="98" fillId="15" borderId="10" applyNumberFormat="0" applyAlignment="0" applyProtection="0"/>
    <xf numFmtId="185" fontId="98" fillId="15" borderId="10" applyNumberFormat="0" applyAlignment="0" applyProtection="0"/>
    <xf numFmtId="185" fontId="98" fillId="15" borderId="10" applyNumberFormat="0" applyAlignment="0" applyProtection="0"/>
    <xf numFmtId="184" fontId="98" fillId="15" borderId="10" applyNumberFormat="0" applyAlignment="0" applyProtection="0"/>
    <xf numFmtId="183" fontId="98" fillId="9" borderId="10" applyNumberFormat="0" applyAlignment="0" applyProtection="0"/>
    <xf numFmtId="183" fontId="98" fillId="9" borderId="10" applyNumberFormat="0" applyAlignment="0" applyProtection="0"/>
    <xf numFmtId="183" fontId="98" fillId="9" borderId="10" applyNumberFormat="0" applyAlignment="0" applyProtection="0"/>
    <xf numFmtId="183" fontId="98" fillId="9" borderId="10" applyNumberFormat="0" applyAlignment="0" applyProtection="0"/>
    <xf numFmtId="183" fontId="98" fillId="9" borderId="10" applyNumberFormat="0" applyAlignment="0" applyProtection="0"/>
    <xf numFmtId="183" fontId="98" fillId="9" borderId="10" applyNumberFormat="0" applyAlignment="0" applyProtection="0"/>
    <xf numFmtId="183" fontId="99" fillId="9" borderId="9" applyNumberFormat="0" applyAlignment="0" applyProtection="0"/>
    <xf numFmtId="183" fontId="99" fillId="9" borderId="9" applyNumberFormat="0" applyAlignment="0" applyProtection="0"/>
    <xf numFmtId="183" fontId="99" fillId="9" borderId="9" applyNumberFormat="0" applyAlignment="0" applyProtection="0"/>
    <xf numFmtId="183" fontId="99" fillId="9" borderId="9" applyNumberFormat="0" applyAlignment="0" applyProtection="0"/>
    <xf numFmtId="183" fontId="99" fillId="9" borderId="9" applyNumberFormat="0" applyAlignment="0" applyProtection="0"/>
    <xf numFmtId="183" fontId="99" fillId="9" borderId="9" applyNumberFormat="0" applyAlignment="0" applyProtection="0"/>
    <xf numFmtId="183" fontId="99" fillId="9" borderId="9" applyNumberFormat="0" applyAlignment="0" applyProtection="0"/>
    <xf numFmtId="183" fontId="99" fillId="9" borderId="9" applyNumberFormat="0" applyAlignment="0" applyProtection="0"/>
    <xf numFmtId="183" fontId="99" fillId="9" borderId="9" applyNumberFormat="0" applyAlignment="0" applyProtection="0"/>
    <xf numFmtId="183" fontId="99" fillId="9" borderId="9" applyNumberFormat="0" applyAlignment="0" applyProtection="0"/>
    <xf numFmtId="184" fontId="100" fillId="15" borderId="9" applyNumberFormat="0" applyAlignment="0" applyProtection="0"/>
    <xf numFmtId="184" fontId="100" fillId="15" borderId="9" applyNumberFormat="0" applyAlignment="0" applyProtection="0"/>
    <xf numFmtId="184" fontId="100" fillId="15" borderId="9" applyNumberFormat="0" applyAlignment="0" applyProtection="0"/>
    <xf numFmtId="185" fontId="100" fillId="15" borderId="9" applyNumberFormat="0" applyAlignment="0" applyProtection="0"/>
    <xf numFmtId="185" fontId="100" fillId="15" borderId="9" applyNumberFormat="0" applyAlignment="0" applyProtection="0"/>
    <xf numFmtId="184" fontId="100" fillId="15" borderId="9" applyNumberFormat="0" applyAlignment="0" applyProtection="0"/>
    <xf numFmtId="184" fontId="100" fillId="15" borderId="9" applyNumberFormat="0" applyAlignment="0" applyProtection="0"/>
    <xf numFmtId="185" fontId="100" fillId="15" borderId="9" applyNumberFormat="0" applyAlignment="0" applyProtection="0"/>
    <xf numFmtId="185" fontId="100" fillId="15" borderId="9" applyNumberFormat="0" applyAlignment="0" applyProtection="0"/>
    <xf numFmtId="184" fontId="100" fillId="15" borderId="9" applyNumberFormat="0" applyAlignment="0" applyProtection="0"/>
    <xf numFmtId="184" fontId="100" fillId="15" borderId="9" applyNumberFormat="0" applyAlignment="0" applyProtection="0"/>
    <xf numFmtId="184" fontId="100" fillId="15" borderId="9" applyNumberFormat="0" applyAlignment="0" applyProtection="0"/>
    <xf numFmtId="185" fontId="100" fillId="15" borderId="9" applyNumberFormat="0" applyAlignment="0" applyProtection="0"/>
    <xf numFmtId="185" fontId="100" fillId="15" borderId="9" applyNumberFormat="0" applyAlignment="0" applyProtection="0"/>
    <xf numFmtId="184" fontId="100" fillId="15" borderId="9" applyNumberFormat="0" applyAlignment="0" applyProtection="0"/>
    <xf numFmtId="183" fontId="99" fillId="9" borderId="9" applyNumberFormat="0" applyAlignment="0" applyProtection="0"/>
    <xf numFmtId="183" fontId="99" fillId="9" borderId="9" applyNumberFormat="0" applyAlignment="0" applyProtection="0"/>
    <xf numFmtId="183" fontId="99" fillId="9" borderId="9" applyNumberFormat="0" applyAlignment="0" applyProtection="0"/>
    <xf numFmtId="183" fontId="99" fillId="9" borderId="9" applyNumberFormat="0" applyAlignment="0" applyProtection="0"/>
    <xf numFmtId="183" fontId="99" fillId="9" borderId="9" applyNumberFormat="0" applyAlignment="0" applyProtection="0"/>
    <xf numFmtId="183" fontId="99" fillId="9" borderId="9" applyNumberFormat="0" applyAlignment="0" applyProtection="0"/>
    <xf numFmtId="184" fontId="25" fillId="0" borderId="0"/>
    <xf numFmtId="183" fontId="33" fillId="0" borderId="0"/>
    <xf numFmtId="183" fontId="33" fillId="0" borderId="0"/>
    <xf numFmtId="183" fontId="33" fillId="0" borderId="0"/>
    <xf numFmtId="183" fontId="33" fillId="0" borderId="0"/>
    <xf numFmtId="183" fontId="33" fillId="0" borderId="0"/>
    <xf numFmtId="183" fontId="33" fillId="0" borderId="0"/>
    <xf numFmtId="183" fontId="33" fillId="0" borderId="0"/>
    <xf numFmtId="183" fontId="33" fillId="0" borderId="0"/>
    <xf numFmtId="202" fontId="25" fillId="0" borderId="0"/>
    <xf numFmtId="202" fontId="25" fillId="0" borderId="0"/>
    <xf numFmtId="202" fontId="25" fillId="0" borderId="0"/>
    <xf numFmtId="202" fontId="25" fillId="0" borderId="0"/>
    <xf numFmtId="184" fontId="25" fillId="0" borderId="0"/>
    <xf numFmtId="185" fontId="25" fillId="0" borderId="0"/>
    <xf numFmtId="185" fontId="25" fillId="0" borderId="0"/>
    <xf numFmtId="184" fontId="25" fillId="0" borderId="0"/>
    <xf numFmtId="184" fontId="25" fillId="0" borderId="0"/>
    <xf numFmtId="185" fontId="25" fillId="0" borderId="0"/>
    <xf numFmtId="185" fontId="25" fillId="0" borderId="0"/>
    <xf numFmtId="183" fontId="33" fillId="0" borderId="0"/>
    <xf numFmtId="183" fontId="33" fillId="0" borderId="0"/>
    <xf numFmtId="183" fontId="33" fillId="0" borderId="0"/>
    <xf numFmtId="183" fontId="33" fillId="0" borderId="0"/>
    <xf numFmtId="183" fontId="33" fillId="0" borderId="0"/>
    <xf numFmtId="183" fontId="33" fillId="0" borderId="0"/>
    <xf numFmtId="185" fontId="25" fillId="0" borderId="0"/>
    <xf numFmtId="183" fontId="101" fillId="0" borderId="11" applyNumberFormat="0" applyFill="0" applyAlignment="0" applyProtection="0"/>
    <xf numFmtId="183" fontId="101" fillId="0" borderId="11" applyNumberFormat="0" applyFill="0" applyAlignment="0" applyProtection="0"/>
    <xf numFmtId="183" fontId="101" fillId="0" borderId="11" applyNumberFormat="0" applyFill="0" applyAlignment="0" applyProtection="0"/>
    <xf numFmtId="183" fontId="101" fillId="0" borderId="11" applyNumberFormat="0" applyFill="0" applyAlignment="0" applyProtection="0"/>
    <xf numFmtId="183" fontId="101" fillId="0" borderId="11" applyNumberFormat="0" applyFill="0" applyAlignment="0" applyProtection="0"/>
    <xf numFmtId="183" fontId="101" fillId="0" borderId="11" applyNumberFormat="0" applyFill="0" applyAlignment="0" applyProtection="0"/>
    <xf numFmtId="183" fontId="101" fillId="0" borderId="11" applyNumberFormat="0" applyFill="0" applyAlignment="0" applyProtection="0"/>
    <xf numFmtId="183" fontId="101" fillId="0" borderId="11" applyNumberFormat="0" applyFill="0" applyAlignment="0" applyProtection="0"/>
    <xf numFmtId="183" fontId="101" fillId="0" borderId="11" applyNumberFormat="0" applyFill="0" applyAlignment="0" applyProtection="0"/>
    <xf numFmtId="183" fontId="101" fillId="0" borderId="11" applyNumberFormat="0" applyFill="0" applyAlignment="0" applyProtection="0"/>
    <xf numFmtId="184" fontId="102" fillId="0" borderId="12" applyNumberFormat="0" applyFill="0" applyAlignment="0" applyProtection="0"/>
    <xf numFmtId="184" fontId="102" fillId="0" borderId="12" applyNumberFormat="0" applyFill="0" applyAlignment="0" applyProtection="0"/>
    <xf numFmtId="185" fontId="102" fillId="0" borderId="12" applyNumberFormat="0" applyFill="0" applyAlignment="0" applyProtection="0"/>
    <xf numFmtId="185" fontId="102" fillId="0" borderId="12" applyNumberFormat="0" applyFill="0" applyAlignment="0" applyProtection="0"/>
    <xf numFmtId="184" fontId="102" fillId="0" borderId="12" applyNumberFormat="0" applyFill="0" applyAlignment="0" applyProtection="0"/>
    <xf numFmtId="185" fontId="102" fillId="0" borderId="12" applyNumberFormat="0" applyFill="0" applyAlignment="0" applyProtection="0"/>
    <xf numFmtId="183" fontId="101" fillId="0" borderId="11" applyNumberFormat="0" applyFill="0" applyAlignment="0" applyProtection="0"/>
    <xf numFmtId="183" fontId="101" fillId="0" borderId="11" applyNumberFormat="0" applyFill="0" applyAlignment="0" applyProtection="0"/>
    <xf numFmtId="183" fontId="101" fillId="0" borderId="11" applyNumberFormat="0" applyFill="0" applyAlignment="0" applyProtection="0"/>
    <xf numFmtId="183" fontId="101" fillId="0" borderId="11" applyNumberFormat="0" applyFill="0" applyAlignment="0" applyProtection="0"/>
    <xf numFmtId="183" fontId="101" fillId="0" borderId="11" applyNumberFormat="0" applyFill="0" applyAlignment="0" applyProtection="0"/>
    <xf numFmtId="183" fontId="101" fillId="0" borderId="11" applyNumberFormat="0" applyFill="0" applyAlignment="0" applyProtection="0"/>
    <xf numFmtId="183" fontId="103" fillId="0" borderId="13" applyNumberFormat="0" applyFill="0" applyAlignment="0" applyProtection="0"/>
    <xf numFmtId="183" fontId="103" fillId="0" borderId="13" applyNumberFormat="0" applyFill="0" applyAlignment="0" applyProtection="0"/>
    <xf numFmtId="183" fontId="103" fillId="0" borderId="13" applyNumberFormat="0" applyFill="0" applyAlignment="0" applyProtection="0"/>
    <xf numFmtId="183" fontId="103" fillId="0" borderId="13" applyNumberFormat="0" applyFill="0" applyAlignment="0" applyProtection="0"/>
    <xf numFmtId="183" fontId="103" fillId="0" borderId="13" applyNumberFormat="0" applyFill="0" applyAlignment="0" applyProtection="0"/>
    <xf numFmtId="183" fontId="103" fillId="0" borderId="13" applyNumberFormat="0" applyFill="0" applyAlignment="0" applyProtection="0"/>
    <xf numFmtId="183" fontId="103" fillId="0" borderId="13" applyNumberFormat="0" applyFill="0" applyAlignment="0" applyProtection="0"/>
    <xf numFmtId="183" fontId="103" fillId="0" borderId="13" applyNumberFormat="0" applyFill="0" applyAlignment="0" applyProtection="0"/>
    <xf numFmtId="183" fontId="103" fillId="0" borderId="13" applyNumberFormat="0" applyFill="0" applyAlignment="0" applyProtection="0"/>
    <xf numFmtId="183" fontId="103" fillId="0" borderId="13" applyNumberFormat="0" applyFill="0" applyAlignment="0" applyProtection="0"/>
    <xf numFmtId="184" fontId="104" fillId="0" borderId="14" applyNumberFormat="0" applyFill="0" applyAlignment="0" applyProtection="0"/>
    <xf numFmtId="184" fontId="104" fillId="0" borderId="14" applyNumberFormat="0" applyFill="0" applyAlignment="0" applyProtection="0"/>
    <xf numFmtId="185" fontId="104" fillId="0" borderId="14" applyNumberFormat="0" applyFill="0" applyAlignment="0" applyProtection="0"/>
    <xf numFmtId="185" fontId="104" fillId="0" borderId="14" applyNumberFormat="0" applyFill="0" applyAlignment="0" applyProtection="0"/>
    <xf numFmtId="184" fontId="104" fillId="0" borderId="14" applyNumberFormat="0" applyFill="0" applyAlignment="0" applyProtection="0"/>
    <xf numFmtId="185" fontId="104" fillId="0" borderId="14" applyNumberFormat="0" applyFill="0" applyAlignment="0" applyProtection="0"/>
    <xf numFmtId="183" fontId="103" fillId="0" borderId="13" applyNumberFormat="0" applyFill="0" applyAlignment="0" applyProtection="0"/>
    <xf numFmtId="183" fontId="103" fillId="0" borderId="13" applyNumberFormat="0" applyFill="0" applyAlignment="0" applyProtection="0"/>
    <xf numFmtId="183" fontId="103" fillId="0" borderId="13" applyNumberFormat="0" applyFill="0" applyAlignment="0" applyProtection="0"/>
    <xf numFmtId="183" fontId="103" fillId="0" borderId="13" applyNumberFormat="0" applyFill="0" applyAlignment="0" applyProtection="0"/>
    <xf numFmtId="183" fontId="103" fillId="0" borderId="13" applyNumberFormat="0" applyFill="0" applyAlignment="0" applyProtection="0"/>
    <xf numFmtId="183" fontId="103" fillId="0" borderId="13" applyNumberFormat="0" applyFill="0" applyAlignment="0" applyProtection="0"/>
    <xf numFmtId="183" fontId="105" fillId="0" borderId="15" applyNumberFormat="0" applyFill="0" applyAlignment="0" applyProtection="0"/>
    <xf numFmtId="183" fontId="105" fillId="0" borderId="15" applyNumberFormat="0" applyFill="0" applyAlignment="0" applyProtection="0"/>
    <xf numFmtId="183" fontId="105" fillId="0" borderId="15" applyNumberFormat="0" applyFill="0" applyAlignment="0" applyProtection="0"/>
    <xf numFmtId="183" fontId="105" fillId="0" borderId="15" applyNumberFormat="0" applyFill="0" applyAlignment="0" applyProtection="0"/>
    <xf numFmtId="183" fontId="105" fillId="0" borderId="15" applyNumberFormat="0" applyFill="0" applyAlignment="0" applyProtection="0"/>
    <xf numFmtId="183" fontId="105" fillId="0" borderId="15" applyNumberFormat="0" applyFill="0" applyAlignment="0" applyProtection="0"/>
    <xf numFmtId="183" fontId="105" fillId="0" borderId="15" applyNumberFormat="0" applyFill="0" applyAlignment="0" applyProtection="0"/>
    <xf numFmtId="183" fontId="105" fillId="0" borderId="15" applyNumberFormat="0" applyFill="0" applyAlignment="0" applyProtection="0"/>
    <xf numFmtId="183" fontId="105" fillId="0" borderId="15" applyNumberFormat="0" applyFill="0" applyAlignment="0" applyProtection="0"/>
    <xf numFmtId="183" fontId="105" fillId="0" borderId="15" applyNumberFormat="0" applyFill="0" applyAlignment="0" applyProtection="0"/>
    <xf numFmtId="184" fontId="106" fillId="0" borderId="16" applyNumberFormat="0" applyFill="0" applyAlignment="0" applyProtection="0"/>
    <xf numFmtId="184" fontId="106" fillId="0" borderId="16" applyNumberFormat="0" applyFill="0" applyAlignment="0" applyProtection="0"/>
    <xf numFmtId="185" fontId="106" fillId="0" borderId="16" applyNumberFormat="0" applyFill="0" applyAlignment="0" applyProtection="0"/>
    <xf numFmtId="185" fontId="106" fillId="0" borderId="16" applyNumberFormat="0" applyFill="0" applyAlignment="0" applyProtection="0"/>
    <xf numFmtId="184" fontId="106" fillId="0" borderId="16" applyNumberFormat="0" applyFill="0" applyAlignment="0" applyProtection="0"/>
    <xf numFmtId="185" fontId="106" fillId="0" borderId="16" applyNumberFormat="0" applyFill="0" applyAlignment="0" applyProtection="0"/>
    <xf numFmtId="183" fontId="105" fillId="0" borderId="15" applyNumberFormat="0" applyFill="0" applyAlignment="0" applyProtection="0"/>
    <xf numFmtId="183" fontId="105" fillId="0" borderId="15" applyNumberFormat="0" applyFill="0" applyAlignment="0" applyProtection="0"/>
    <xf numFmtId="183" fontId="105" fillId="0" borderId="15" applyNumberFormat="0" applyFill="0" applyAlignment="0" applyProtection="0"/>
    <xf numFmtId="183" fontId="105" fillId="0" borderId="15" applyNumberFormat="0" applyFill="0" applyAlignment="0" applyProtection="0"/>
    <xf numFmtId="183" fontId="105" fillId="0" borderId="15" applyNumberFormat="0" applyFill="0" applyAlignment="0" applyProtection="0"/>
    <xf numFmtId="183" fontId="105" fillId="0" borderId="15" applyNumberFormat="0" applyFill="0" applyAlignment="0" applyProtection="0"/>
    <xf numFmtId="183" fontId="105" fillId="0" borderId="0" applyNumberFormat="0" applyFill="0" applyBorder="0" applyAlignment="0" applyProtection="0"/>
    <xf numFmtId="183" fontId="105" fillId="0" borderId="0" applyNumberFormat="0" applyFill="0" applyBorder="0" applyAlignment="0" applyProtection="0"/>
    <xf numFmtId="183" fontId="105" fillId="0" borderId="0" applyNumberFormat="0" applyFill="0" applyBorder="0" applyAlignment="0" applyProtection="0"/>
    <xf numFmtId="183" fontId="105" fillId="0" borderId="0" applyNumberFormat="0" applyFill="0" applyBorder="0" applyAlignment="0" applyProtection="0"/>
    <xf numFmtId="183" fontId="105" fillId="0" borderId="0" applyNumberFormat="0" applyFill="0" applyBorder="0" applyAlignment="0" applyProtection="0"/>
    <xf numFmtId="183" fontId="105" fillId="0" borderId="0" applyNumberFormat="0" applyFill="0" applyBorder="0" applyAlignment="0" applyProtection="0"/>
    <xf numFmtId="183" fontId="105" fillId="0" borderId="0" applyNumberFormat="0" applyFill="0" applyBorder="0" applyAlignment="0" applyProtection="0"/>
    <xf numFmtId="183" fontId="105" fillId="0" borderId="0" applyNumberFormat="0" applyFill="0" applyBorder="0" applyAlignment="0" applyProtection="0"/>
    <xf numFmtId="183" fontId="105" fillId="0" borderId="0" applyNumberFormat="0" applyFill="0" applyBorder="0" applyAlignment="0" applyProtection="0"/>
    <xf numFmtId="183" fontId="105" fillId="0" borderId="0" applyNumberFormat="0" applyFill="0" applyBorder="0" applyAlignment="0" applyProtection="0"/>
    <xf numFmtId="184" fontId="106" fillId="0" borderId="0" applyNumberFormat="0" applyFill="0" applyBorder="0" applyAlignment="0" applyProtection="0"/>
    <xf numFmtId="184" fontId="106" fillId="0" borderId="0" applyNumberFormat="0" applyFill="0" applyBorder="0" applyAlignment="0" applyProtection="0"/>
    <xf numFmtId="185" fontId="106" fillId="0" borderId="0" applyNumberFormat="0" applyFill="0" applyBorder="0" applyAlignment="0" applyProtection="0"/>
    <xf numFmtId="185" fontId="106" fillId="0" borderId="0" applyNumberFormat="0" applyFill="0" applyBorder="0" applyAlignment="0" applyProtection="0"/>
    <xf numFmtId="184" fontId="106" fillId="0" borderId="0" applyNumberFormat="0" applyFill="0" applyBorder="0" applyAlignment="0" applyProtection="0"/>
    <xf numFmtId="185" fontId="106" fillId="0" borderId="0" applyNumberFormat="0" applyFill="0" applyBorder="0" applyAlignment="0" applyProtection="0"/>
    <xf numFmtId="183" fontId="105" fillId="0" borderId="0" applyNumberFormat="0" applyFill="0" applyBorder="0" applyAlignment="0" applyProtection="0"/>
    <xf numFmtId="183" fontId="105" fillId="0" borderId="0" applyNumberFormat="0" applyFill="0" applyBorder="0" applyAlignment="0" applyProtection="0"/>
    <xf numFmtId="183" fontId="105" fillId="0" borderId="0" applyNumberFormat="0" applyFill="0" applyBorder="0" applyAlignment="0" applyProtection="0"/>
    <xf numFmtId="183" fontId="105" fillId="0" borderId="0" applyNumberFormat="0" applyFill="0" applyBorder="0" applyAlignment="0" applyProtection="0"/>
    <xf numFmtId="183" fontId="105" fillId="0" borderId="0" applyNumberFormat="0" applyFill="0" applyBorder="0" applyAlignment="0" applyProtection="0"/>
    <xf numFmtId="183" fontId="105" fillId="0" borderId="0" applyNumberFormat="0" applyFill="0" applyBorder="0" applyAlignment="0" applyProtection="0"/>
    <xf numFmtId="183" fontId="107" fillId="0" borderId="17" applyNumberFormat="0" applyFill="0" applyAlignment="0" applyProtection="0"/>
    <xf numFmtId="183" fontId="107" fillId="0" borderId="17" applyNumberFormat="0" applyFill="0" applyAlignment="0" applyProtection="0"/>
    <xf numFmtId="183" fontId="107" fillId="0" borderId="17" applyNumberFormat="0" applyFill="0" applyAlignment="0" applyProtection="0"/>
    <xf numFmtId="183" fontId="107" fillId="0" borderId="17" applyNumberFormat="0" applyFill="0" applyAlignment="0" applyProtection="0"/>
    <xf numFmtId="183" fontId="107" fillId="0" borderId="17" applyNumberFormat="0" applyFill="0" applyAlignment="0" applyProtection="0"/>
    <xf numFmtId="183" fontId="107" fillId="0" borderId="17" applyNumberFormat="0" applyFill="0" applyAlignment="0" applyProtection="0"/>
    <xf numFmtId="183" fontId="107" fillId="0" borderId="17" applyNumberFormat="0" applyFill="0" applyAlignment="0" applyProtection="0"/>
    <xf numFmtId="183" fontId="107" fillId="0" borderId="17" applyNumberFormat="0" applyFill="0" applyAlignment="0" applyProtection="0"/>
    <xf numFmtId="183" fontId="107" fillId="0" borderId="17" applyNumberFormat="0" applyFill="0" applyAlignment="0" applyProtection="0"/>
    <xf numFmtId="183" fontId="107" fillId="0" borderId="17" applyNumberFormat="0" applyFill="0" applyAlignment="0" applyProtection="0"/>
    <xf numFmtId="184" fontId="107" fillId="0" borderId="18" applyNumberFormat="0" applyFill="0" applyAlignment="0" applyProtection="0"/>
    <xf numFmtId="184" fontId="107" fillId="0" borderId="18" applyNumberFormat="0" applyFill="0" applyAlignment="0" applyProtection="0"/>
    <xf numFmtId="184" fontId="107" fillId="0" borderId="18" applyNumberFormat="0" applyFill="0" applyAlignment="0" applyProtection="0"/>
    <xf numFmtId="185" fontId="107" fillId="0" borderId="18" applyNumberFormat="0" applyFill="0" applyAlignment="0" applyProtection="0"/>
    <xf numFmtId="185" fontId="107" fillId="0" borderId="18" applyNumberFormat="0" applyFill="0" applyAlignment="0" applyProtection="0"/>
    <xf numFmtId="184" fontId="107" fillId="0" borderId="18" applyNumberFormat="0" applyFill="0" applyAlignment="0" applyProtection="0"/>
    <xf numFmtId="184" fontId="107" fillId="0" borderId="18" applyNumberFormat="0" applyFill="0" applyAlignment="0" applyProtection="0"/>
    <xf numFmtId="185" fontId="107" fillId="0" borderId="18" applyNumberFormat="0" applyFill="0" applyAlignment="0" applyProtection="0"/>
    <xf numFmtId="185" fontId="107" fillId="0" borderId="18" applyNumberFormat="0" applyFill="0" applyAlignment="0" applyProtection="0"/>
    <xf numFmtId="184" fontId="107" fillId="0" borderId="18" applyNumberFormat="0" applyFill="0" applyAlignment="0" applyProtection="0"/>
    <xf numFmtId="184" fontId="107" fillId="0" borderId="18" applyNumberFormat="0" applyFill="0" applyAlignment="0" applyProtection="0"/>
    <xf numFmtId="184" fontId="107" fillId="0" borderId="18" applyNumberFormat="0" applyFill="0" applyAlignment="0" applyProtection="0"/>
    <xf numFmtId="185" fontId="107" fillId="0" borderId="18" applyNumberFormat="0" applyFill="0" applyAlignment="0" applyProtection="0"/>
    <xf numFmtId="185" fontId="107" fillId="0" borderId="18" applyNumberFormat="0" applyFill="0" applyAlignment="0" applyProtection="0"/>
    <xf numFmtId="184" fontId="107" fillId="0" borderId="18" applyNumberFormat="0" applyFill="0" applyAlignment="0" applyProtection="0"/>
    <xf numFmtId="183" fontId="107" fillId="0" borderId="17" applyNumberFormat="0" applyFill="0" applyAlignment="0" applyProtection="0"/>
    <xf numFmtId="183" fontId="107" fillId="0" borderId="17" applyNumberFormat="0" applyFill="0" applyAlignment="0" applyProtection="0"/>
    <xf numFmtId="183" fontId="107" fillId="0" borderId="17" applyNumberFormat="0" applyFill="0" applyAlignment="0" applyProtection="0"/>
    <xf numFmtId="183" fontId="107" fillId="0" borderId="17" applyNumberFormat="0" applyFill="0" applyAlignment="0" applyProtection="0"/>
    <xf numFmtId="183" fontId="107" fillId="0" borderId="17" applyNumberFormat="0" applyFill="0" applyAlignment="0" applyProtection="0"/>
    <xf numFmtId="183" fontId="107" fillId="0" borderId="17" applyNumberFormat="0" applyFill="0" applyAlignment="0" applyProtection="0"/>
    <xf numFmtId="183" fontId="108" fillId="38" borderId="19" applyNumberFormat="0" applyAlignment="0" applyProtection="0"/>
    <xf numFmtId="183" fontId="108" fillId="38" borderId="19" applyNumberFormat="0" applyAlignment="0" applyProtection="0"/>
    <xf numFmtId="183" fontId="108" fillId="38" borderId="19" applyNumberFormat="0" applyAlignment="0" applyProtection="0"/>
    <xf numFmtId="183" fontId="108" fillId="38" borderId="19" applyNumberFormat="0" applyAlignment="0" applyProtection="0"/>
    <xf numFmtId="183" fontId="108" fillId="38" borderId="19" applyNumberFormat="0" applyAlignment="0" applyProtection="0"/>
    <xf numFmtId="183" fontId="108" fillId="38" borderId="19" applyNumberFormat="0" applyAlignment="0" applyProtection="0"/>
    <xf numFmtId="183" fontId="108" fillId="38" borderId="19" applyNumberFormat="0" applyAlignment="0" applyProtection="0"/>
    <xf numFmtId="183" fontId="108" fillId="38" borderId="19" applyNumberFormat="0" applyAlignment="0" applyProtection="0"/>
    <xf numFmtId="184" fontId="108" fillId="38" borderId="19" applyNumberFormat="0" applyAlignment="0" applyProtection="0"/>
    <xf numFmtId="185" fontId="108" fillId="38" borderId="19" applyNumberFormat="0" applyAlignment="0" applyProtection="0"/>
    <xf numFmtId="183" fontId="108" fillId="38" borderId="19" applyNumberFormat="0" applyAlignment="0" applyProtection="0"/>
    <xf numFmtId="183" fontId="108" fillId="38" borderId="19" applyNumberFormat="0" applyAlignment="0" applyProtection="0"/>
    <xf numFmtId="183" fontId="108" fillId="38" borderId="19" applyNumberFormat="0" applyAlignment="0" applyProtection="0"/>
    <xf numFmtId="183" fontId="108" fillId="38" borderId="19" applyNumberFormat="0" applyAlignment="0" applyProtection="0"/>
    <xf numFmtId="183" fontId="108" fillId="38" borderId="19" applyNumberFormat="0" applyAlignment="0" applyProtection="0"/>
    <xf numFmtId="183" fontId="108" fillId="38" borderId="19" applyNumberFormat="0" applyAlignment="0" applyProtection="0"/>
    <xf numFmtId="183" fontId="108" fillId="38" borderId="19" applyNumberFormat="0" applyAlignment="0" applyProtection="0"/>
    <xf numFmtId="183" fontId="109" fillId="0" borderId="0" applyNumberFormat="0" applyFill="0" applyBorder="0" applyAlignment="0" applyProtection="0"/>
    <xf numFmtId="183" fontId="109" fillId="0" borderId="0" applyNumberFormat="0" applyFill="0" applyBorder="0" applyAlignment="0" applyProtection="0"/>
    <xf numFmtId="183" fontId="109" fillId="0" borderId="0" applyNumberFormat="0" applyFill="0" applyBorder="0" applyAlignment="0" applyProtection="0"/>
    <xf numFmtId="183" fontId="109" fillId="0" borderId="0" applyNumberFormat="0" applyFill="0" applyBorder="0" applyAlignment="0" applyProtection="0"/>
    <xf numFmtId="183" fontId="109" fillId="0" borderId="0" applyNumberFormat="0" applyFill="0" applyBorder="0" applyAlignment="0" applyProtection="0"/>
    <xf numFmtId="183" fontId="109" fillId="0" borderId="0" applyNumberFormat="0" applyFill="0" applyBorder="0" applyAlignment="0" applyProtection="0"/>
    <xf numFmtId="183" fontId="109" fillId="0" borderId="0" applyNumberFormat="0" applyFill="0" applyBorder="0" applyAlignment="0" applyProtection="0"/>
    <xf numFmtId="183" fontId="109" fillId="0" borderId="0" applyNumberFormat="0" applyFill="0" applyBorder="0" applyAlignment="0" applyProtection="0"/>
    <xf numFmtId="183" fontId="109" fillId="0" borderId="0" applyNumberFormat="0" applyFill="0" applyBorder="0" applyAlignment="0" applyProtection="0"/>
    <xf numFmtId="183" fontId="109" fillId="0" borderId="0" applyNumberFormat="0" applyFill="0" applyBorder="0" applyAlignment="0" applyProtection="0"/>
    <xf numFmtId="184" fontId="110" fillId="0" borderId="0" applyNumberFormat="0" applyFill="0" applyBorder="0" applyAlignment="0" applyProtection="0"/>
    <xf numFmtId="184" fontId="110" fillId="0" borderId="0" applyNumberFormat="0" applyFill="0" applyBorder="0" applyAlignment="0" applyProtection="0"/>
    <xf numFmtId="185" fontId="110" fillId="0" borderId="0" applyNumberFormat="0" applyFill="0" applyBorder="0" applyAlignment="0" applyProtection="0"/>
    <xf numFmtId="185" fontId="110" fillId="0" borderId="0" applyNumberFormat="0" applyFill="0" applyBorder="0" applyAlignment="0" applyProtection="0"/>
    <xf numFmtId="184" fontId="110" fillId="0" borderId="0" applyNumberFormat="0" applyFill="0" applyBorder="0" applyAlignment="0" applyProtection="0"/>
    <xf numFmtId="185" fontId="110" fillId="0" borderId="0" applyNumberFormat="0" applyFill="0" applyBorder="0" applyAlignment="0" applyProtection="0"/>
    <xf numFmtId="183" fontId="109" fillId="0" borderId="0" applyNumberFormat="0" applyFill="0" applyBorder="0" applyAlignment="0" applyProtection="0"/>
    <xf numFmtId="183" fontId="109" fillId="0" borderId="0" applyNumberFormat="0" applyFill="0" applyBorder="0" applyAlignment="0" applyProtection="0"/>
    <xf numFmtId="183" fontId="109" fillId="0" borderId="0" applyNumberFormat="0" applyFill="0" applyBorder="0" applyAlignment="0" applyProtection="0"/>
    <xf numFmtId="183" fontId="109" fillId="0" borderId="0" applyNumberFormat="0" applyFill="0" applyBorder="0" applyAlignment="0" applyProtection="0"/>
    <xf numFmtId="183" fontId="109" fillId="0" borderId="0" applyNumberFormat="0" applyFill="0" applyBorder="0" applyAlignment="0" applyProtection="0"/>
    <xf numFmtId="183" fontId="109" fillId="0" borderId="0" applyNumberFormat="0" applyFill="0" applyBorder="0" applyAlignment="0" applyProtection="0"/>
    <xf numFmtId="183" fontId="111" fillId="39" borderId="0" applyNumberFormat="0" applyBorder="0" applyAlignment="0" applyProtection="0"/>
    <xf numFmtId="183" fontId="111" fillId="39" borderId="0" applyNumberFormat="0" applyBorder="0" applyAlignment="0" applyProtection="0"/>
    <xf numFmtId="183" fontId="111" fillId="39" borderId="0" applyNumberFormat="0" applyBorder="0" applyAlignment="0" applyProtection="0"/>
    <xf numFmtId="183" fontId="111" fillId="39" borderId="0" applyNumberFormat="0" applyBorder="0" applyAlignment="0" applyProtection="0"/>
    <xf numFmtId="183" fontId="111" fillId="39" borderId="0" applyNumberFormat="0" applyBorder="0" applyAlignment="0" applyProtection="0"/>
    <xf numFmtId="183" fontId="111" fillId="39" borderId="0" applyNumberFormat="0" applyBorder="0" applyAlignment="0" applyProtection="0"/>
    <xf numFmtId="183" fontId="111" fillId="39" borderId="0" applyNumberFormat="0" applyBorder="0" applyAlignment="0" applyProtection="0"/>
    <xf numFmtId="183" fontId="111" fillId="39" borderId="0" applyNumberFormat="0" applyBorder="0" applyAlignment="0" applyProtection="0"/>
    <xf numFmtId="184" fontId="111" fillId="39" borderId="0" applyNumberFormat="0" applyBorder="0" applyAlignment="0" applyProtection="0"/>
    <xf numFmtId="185" fontId="111" fillId="39" borderId="0" applyNumberFormat="0" applyBorder="0" applyAlignment="0" applyProtection="0"/>
    <xf numFmtId="183" fontId="111" fillId="39" borderId="0" applyNumberFormat="0" applyBorder="0" applyAlignment="0" applyProtection="0"/>
    <xf numFmtId="183" fontId="111" fillId="39" borderId="0" applyNumberFormat="0" applyBorder="0" applyAlignment="0" applyProtection="0"/>
    <xf numFmtId="183" fontId="111" fillId="39" borderId="0" applyNumberFormat="0" applyBorder="0" applyAlignment="0" applyProtection="0"/>
    <xf numFmtId="183" fontId="111" fillId="39" borderId="0" applyNumberFormat="0" applyBorder="0" applyAlignment="0" applyProtection="0"/>
    <xf numFmtId="183" fontId="111" fillId="39" borderId="0" applyNumberFormat="0" applyBorder="0" applyAlignment="0" applyProtection="0"/>
    <xf numFmtId="183" fontId="111" fillId="39" borderId="0" applyNumberFormat="0" applyBorder="0" applyAlignment="0" applyProtection="0"/>
    <xf numFmtId="183" fontId="111" fillId="39" borderId="0" applyNumberFormat="0" applyBorder="0" applyAlignment="0" applyProtection="0"/>
    <xf numFmtId="171" fontId="33" fillId="0" borderId="0"/>
    <xf numFmtId="171" fontId="15" fillId="0" borderId="0"/>
    <xf numFmtId="203" fontId="15" fillId="0" borderId="0"/>
    <xf numFmtId="203" fontId="15" fillId="0" borderId="0"/>
    <xf numFmtId="171" fontId="15" fillId="0" borderId="0"/>
    <xf numFmtId="184" fontId="15" fillId="0" borderId="0"/>
    <xf numFmtId="184" fontId="15" fillId="0" borderId="0"/>
    <xf numFmtId="185" fontId="15" fillId="0" borderId="0"/>
    <xf numFmtId="185" fontId="15" fillId="0" borderId="0"/>
    <xf numFmtId="184" fontId="15" fillId="0" borderId="0"/>
    <xf numFmtId="185" fontId="15" fillId="0" borderId="0"/>
    <xf numFmtId="185" fontId="15" fillId="0" borderId="0"/>
    <xf numFmtId="184" fontId="15" fillId="0" borderId="0"/>
    <xf numFmtId="184" fontId="39" fillId="0" borderId="0"/>
    <xf numFmtId="184" fontId="15" fillId="0" borderId="0"/>
    <xf numFmtId="184" fontId="15" fillId="0" borderId="0"/>
    <xf numFmtId="184" fontId="15" fillId="0" borderId="0"/>
    <xf numFmtId="185" fontId="15" fillId="0" borderId="0"/>
    <xf numFmtId="185" fontId="15" fillId="0" borderId="0"/>
    <xf numFmtId="184" fontId="15" fillId="0" borderId="0"/>
    <xf numFmtId="185" fontId="15" fillId="0" borderId="0"/>
    <xf numFmtId="185" fontId="15" fillId="0" borderId="0"/>
    <xf numFmtId="184" fontId="15" fillId="0" borderId="0"/>
    <xf numFmtId="184" fontId="39" fillId="0" borderId="0"/>
    <xf numFmtId="185" fontId="15" fillId="0" borderId="0"/>
    <xf numFmtId="185" fontId="15" fillId="0" borderId="0"/>
    <xf numFmtId="184" fontId="15" fillId="0" borderId="0"/>
    <xf numFmtId="184" fontId="33" fillId="0" borderId="0"/>
    <xf numFmtId="184" fontId="15" fillId="0" borderId="0"/>
    <xf numFmtId="185" fontId="15" fillId="0" borderId="0"/>
    <xf numFmtId="185" fontId="15" fillId="0" borderId="0"/>
    <xf numFmtId="184" fontId="15" fillId="0" borderId="0"/>
    <xf numFmtId="184" fontId="33" fillId="0" borderId="0"/>
    <xf numFmtId="185" fontId="33" fillId="0" borderId="0"/>
    <xf numFmtId="184" fontId="15" fillId="0" borderId="0"/>
    <xf numFmtId="185" fontId="33" fillId="0" borderId="0"/>
    <xf numFmtId="185" fontId="33" fillId="0" borderId="0"/>
    <xf numFmtId="0" fontId="33" fillId="0" borderId="0"/>
    <xf numFmtId="185" fontId="15" fillId="0" borderId="0"/>
    <xf numFmtId="185" fontId="15" fillId="0" borderId="0"/>
    <xf numFmtId="184" fontId="15" fillId="0" borderId="0"/>
    <xf numFmtId="184" fontId="15" fillId="0" borderId="0"/>
    <xf numFmtId="185" fontId="15" fillId="0" borderId="0"/>
    <xf numFmtId="185" fontId="15" fillId="0" borderId="0"/>
    <xf numFmtId="184" fontId="15" fillId="0" borderId="0"/>
    <xf numFmtId="204" fontId="33" fillId="0" borderId="0"/>
    <xf numFmtId="205" fontId="33" fillId="0" borderId="0"/>
    <xf numFmtId="206" fontId="33" fillId="0" borderId="0"/>
    <xf numFmtId="185" fontId="15" fillId="0" borderId="0"/>
    <xf numFmtId="185" fontId="15" fillId="0" borderId="0"/>
    <xf numFmtId="206" fontId="33" fillId="0" borderId="0"/>
    <xf numFmtId="185" fontId="15" fillId="0" borderId="0"/>
    <xf numFmtId="204" fontId="15" fillId="0" borderId="0"/>
    <xf numFmtId="204" fontId="15" fillId="0" borderId="0"/>
    <xf numFmtId="204" fontId="15" fillId="0" borderId="0"/>
    <xf numFmtId="204" fontId="15" fillId="0" borderId="0"/>
    <xf numFmtId="185" fontId="15" fillId="0" borderId="0"/>
    <xf numFmtId="184" fontId="33" fillId="0" borderId="0"/>
    <xf numFmtId="185" fontId="33" fillId="0" borderId="0"/>
    <xf numFmtId="184" fontId="33" fillId="0" borderId="0"/>
    <xf numFmtId="185" fontId="33" fillId="0" borderId="0"/>
    <xf numFmtId="184" fontId="33" fillId="0" borderId="0"/>
    <xf numFmtId="185" fontId="33" fillId="0" borderId="0"/>
    <xf numFmtId="184" fontId="33" fillId="0" borderId="0"/>
    <xf numFmtId="185" fontId="33" fillId="0" borderId="0"/>
    <xf numFmtId="185" fontId="15" fillId="0" borderId="0"/>
    <xf numFmtId="185" fontId="15" fillId="0" borderId="0"/>
    <xf numFmtId="185" fontId="15" fillId="0" borderId="0"/>
    <xf numFmtId="185" fontId="15" fillId="0" borderId="0"/>
    <xf numFmtId="185" fontId="15" fillId="0" borderId="0"/>
    <xf numFmtId="185" fontId="15" fillId="0" borderId="0"/>
    <xf numFmtId="185" fontId="33" fillId="0" borderId="0"/>
    <xf numFmtId="183" fontId="33" fillId="0" borderId="0"/>
    <xf numFmtId="183" fontId="33" fillId="0" borderId="0"/>
    <xf numFmtId="184" fontId="33"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207" fontId="33" fillId="0" borderId="0"/>
    <xf numFmtId="208" fontId="33" fillId="0" borderId="0"/>
    <xf numFmtId="184" fontId="25" fillId="0" borderId="0"/>
    <xf numFmtId="171" fontId="25" fillId="0" borderId="0"/>
    <xf numFmtId="171" fontId="25" fillId="0" borderId="0"/>
    <xf numFmtId="185" fontId="25" fillId="0" borderId="0"/>
    <xf numFmtId="185" fontId="25" fillId="0" borderId="0"/>
    <xf numFmtId="184" fontId="25" fillId="0" borderId="0"/>
    <xf numFmtId="171" fontId="25" fillId="0" borderId="0"/>
    <xf numFmtId="171" fontId="25" fillId="0" borderId="0"/>
    <xf numFmtId="185" fontId="33"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5" fontId="33" fillId="0" borderId="0"/>
    <xf numFmtId="0" fontId="25" fillId="0" borderId="0"/>
    <xf numFmtId="0" fontId="25" fillId="0" borderId="0"/>
    <xf numFmtId="183" fontId="33" fillId="0" borderId="0"/>
    <xf numFmtId="184" fontId="20"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5" fontId="20"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15" fillId="0" borderId="0"/>
    <xf numFmtId="183" fontId="15" fillId="0" borderId="0"/>
    <xf numFmtId="184" fontId="33" fillId="0" borderId="0"/>
    <xf numFmtId="185" fontId="33" fillId="0" borderId="0"/>
    <xf numFmtId="184" fontId="33" fillId="0" borderId="0"/>
    <xf numFmtId="185" fontId="33" fillId="0" borderId="0"/>
    <xf numFmtId="184" fontId="33" fillId="0" borderId="0"/>
    <xf numFmtId="185" fontId="33" fillId="0" borderId="0"/>
    <xf numFmtId="184" fontId="33" fillId="0" borderId="0"/>
    <xf numFmtId="185" fontId="33" fillId="0" borderId="0"/>
    <xf numFmtId="184" fontId="33" fillId="0" borderId="0"/>
    <xf numFmtId="185" fontId="33" fillId="0" borderId="0"/>
    <xf numFmtId="184" fontId="33" fillId="0" borderId="0"/>
    <xf numFmtId="185" fontId="33" fillId="0" borderId="0"/>
    <xf numFmtId="185" fontId="25" fillId="0" borderId="0"/>
    <xf numFmtId="206" fontId="33" fillId="0" borderId="0"/>
    <xf numFmtId="195" fontId="33" fillId="0" borderId="0"/>
    <xf numFmtId="195" fontId="33" fillId="0" borderId="0"/>
    <xf numFmtId="195" fontId="33" fillId="0" borderId="0"/>
    <xf numFmtId="206" fontId="33" fillId="0" borderId="0"/>
    <xf numFmtId="206" fontId="33" fillId="0" borderId="0"/>
    <xf numFmtId="204" fontId="112" fillId="0" borderId="0"/>
    <xf numFmtId="206" fontId="33" fillId="0" borderId="0"/>
    <xf numFmtId="206" fontId="33" fillId="0" borderId="0"/>
    <xf numFmtId="206" fontId="33" fillId="0" borderId="0"/>
    <xf numFmtId="206" fontId="33" fillId="0" borderId="0"/>
    <xf numFmtId="209" fontId="33" fillId="0" borderId="0"/>
    <xf numFmtId="185" fontId="33" fillId="0" borderId="0"/>
    <xf numFmtId="195" fontId="33" fillId="0" borderId="0"/>
    <xf numFmtId="0" fontId="15" fillId="0" borderId="0"/>
    <xf numFmtId="0" fontId="15" fillId="0" borderId="0"/>
    <xf numFmtId="184" fontId="33" fillId="0" borderId="0"/>
    <xf numFmtId="183" fontId="33" fillId="0" borderId="0"/>
    <xf numFmtId="183" fontId="33" fillId="0" borderId="0"/>
    <xf numFmtId="183" fontId="33" fillId="0" borderId="0"/>
    <xf numFmtId="183" fontId="33" fillId="0" borderId="0"/>
    <xf numFmtId="183" fontId="33" fillId="0" borderId="0"/>
    <xf numFmtId="183" fontId="33" fillId="0" borderId="0"/>
    <xf numFmtId="183" fontId="33" fillId="0" borderId="0"/>
    <xf numFmtId="183" fontId="33" fillId="0" borderId="0"/>
    <xf numFmtId="183" fontId="33" fillId="0" borderId="0"/>
    <xf numFmtId="0" fontId="33" fillId="0" borderId="0"/>
    <xf numFmtId="184" fontId="33" fillId="0" borderId="0"/>
    <xf numFmtId="207" fontId="33" fillId="0" borderId="0"/>
    <xf numFmtId="171" fontId="33" fillId="0" borderId="0"/>
    <xf numFmtId="171" fontId="33" fillId="0" borderId="0"/>
    <xf numFmtId="171" fontId="33" fillId="0" borderId="0"/>
    <xf numFmtId="171" fontId="33" fillId="0" borderId="0"/>
    <xf numFmtId="171" fontId="33" fillId="0" borderId="0"/>
    <xf numFmtId="171" fontId="33" fillId="0" borderId="0"/>
    <xf numFmtId="185" fontId="33" fillId="0" borderId="0"/>
    <xf numFmtId="184" fontId="20" fillId="0" borderId="0"/>
    <xf numFmtId="185" fontId="20" fillId="0" borderId="0"/>
    <xf numFmtId="209" fontId="33" fillId="0" borderId="0"/>
    <xf numFmtId="185" fontId="15" fillId="0" borderId="0"/>
    <xf numFmtId="185" fontId="15" fillId="0" borderId="0"/>
    <xf numFmtId="185" fontId="15" fillId="0" borderId="0"/>
    <xf numFmtId="185" fontId="15" fillId="0" borderId="0"/>
    <xf numFmtId="185" fontId="33" fillId="0" borderId="0"/>
    <xf numFmtId="183" fontId="33" fillId="0" borderId="0"/>
    <xf numFmtId="183" fontId="33" fillId="0" borderId="0"/>
    <xf numFmtId="184" fontId="33" fillId="0" borderId="0"/>
    <xf numFmtId="184" fontId="33" fillId="0" borderId="0"/>
    <xf numFmtId="206" fontId="33" fillId="0" borderId="0"/>
    <xf numFmtId="206" fontId="33" fillId="0" borderId="0"/>
    <xf numFmtId="209" fontId="33" fillId="0" borderId="0"/>
    <xf numFmtId="183" fontId="33" fillId="0" borderId="0"/>
    <xf numFmtId="183" fontId="33" fillId="0" borderId="0"/>
    <xf numFmtId="183" fontId="33" fillId="0" borderId="0"/>
    <xf numFmtId="183" fontId="33" fillId="0" borderId="0"/>
    <xf numFmtId="183" fontId="33" fillId="0" borderId="0"/>
    <xf numFmtId="183" fontId="33" fillId="0" borderId="0"/>
    <xf numFmtId="183" fontId="33" fillId="0" borderId="0"/>
    <xf numFmtId="184" fontId="33" fillId="0" borderId="0"/>
    <xf numFmtId="205" fontId="33" fillId="0" borderId="0"/>
    <xf numFmtId="205" fontId="33" fillId="0" borderId="0"/>
    <xf numFmtId="203" fontId="33" fillId="0" borderId="0"/>
    <xf numFmtId="185" fontId="33" fillId="0" borderId="0"/>
    <xf numFmtId="185" fontId="33" fillId="0" borderId="0"/>
    <xf numFmtId="210" fontId="33" fillId="0" borderId="0"/>
    <xf numFmtId="171" fontId="33" fillId="0" borderId="0"/>
    <xf numFmtId="185" fontId="33" fillId="0" borderId="0"/>
    <xf numFmtId="185" fontId="33" fillId="0" borderId="0"/>
    <xf numFmtId="185" fontId="33" fillId="0" borderId="0"/>
    <xf numFmtId="183" fontId="33" fillId="0" borderId="0"/>
    <xf numFmtId="183" fontId="33" fillId="0" borderId="0"/>
    <xf numFmtId="183" fontId="33" fillId="0" borderId="0"/>
    <xf numFmtId="0" fontId="33" fillId="0" borderId="0"/>
    <xf numFmtId="171" fontId="33" fillId="0" borderId="0"/>
    <xf numFmtId="206" fontId="33" fillId="0" borderId="0"/>
    <xf numFmtId="171" fontId="33" fillId="0" borderId="0"/>
    <xf numFmtId="206" fontId="33" fillId="0" borderId="0"/>
    <xf numFmtId="171" fontId="33" fillId="0" borderId="0"/>
    <xf numFmtId="206" fontId="33" fillId="0" borderId="0"/>
    <xf numFmtId="206" fontId="33" fillId="0" borderId="0"/>
    <xf numFmtId="206" fontId="33" fillId="0" borderId="0"/>
    <xf numFmtId="206" fontId="33" fillId="0" borderId="0"/>
    <xf numFmtId="184" fontId="33" fillId="0" borderId="0"/>
    <xf numFmtId="184"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4" fontId="15" fillId="0" borderId="0"/>
    <xf numFmtId="184" fontId="33" fillId="0" borderId="0"/>
    <xf numFmtId="171" fontId="33" fillId="0" borderId="0"/>
    <xf numFmtId="185" fontId="33" fillId="0" borderId="0"/>
    <xf numFmtId="184" fontId="15" fillId="0" borderId="0"/>
    <xf numFmtId="185" fontId="15" fillId="0" borderId="0"/>
    <xf numFmtId="185" fontId="15" fillId="0" borderId="0"/>
    <xf numFmtId="184" fontId="15" fillId="0" borderId="0"/>
    <xf numFmtId="184" fontId="20" fillId="0" borderId="0"/>
    <xf numFmtId="185" fontId="20" fillId="0" borderId="0"/>
    <xf numFmtId="185" fontId="15" fillId="0" borderId="0"/>
    <xf numFmtId="185"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4" fontId="39" fillId="0" borderId="0"/>
    <xf numFmtId="184"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4" fontId="15" fillId="0" borderId="0"/>
    <xf numFmtId="184" fontId="15" fillId="0" borderId="0"/>
    <xf numFmtId="185" fontId="15" fillId="0" borderId="0"/>
    <xf numFmtId="185" fontId="15" fillId="0" borderId="0"/>
    <xf numFmtId="184" fontId="15" fillId="0" borderId="0"/>
    <xf numFmtId="185" fontId="15" fillId="0" borderId="0"/>
    <xf numFmtId="185" fontId="15" fillId="0" borderId="0"/>
    <xf numFmtId="184" fontId="15" fillId="0" borderId="0"/>
    <xf numFmtId="184" fontId="39" fillId="0" borderId="0"/>
    <xf numFmtId="211" fontId="15" fillId="0" borderId="0"/>
    <xf numFmtId="211" fontId="15" fillId="0" borderId="0"/>
    <xf numFmtId="184" fontId="15" fillId="0" borderId="0"/>
    <xf numFmtId="184" fontId="15" fillId="0" borderId="0"/>
    <xf numFmtId="184" fontId="15" fillId="0" borderId="0"/>
    <xf numFmtId="185" fontId="15" fillId="0" borderId="0"/>
    <xf numFmtId="185" fontId="15" fillId="0" borderId="0"/>
    <xf numFmtId="184" fontId="15" fillId="0" borderId="0"/>
    <xf numFmtId="185" fontId="15" fillId="0" borderId="0"/>
    <xf numFmtId="185" fontId="15" fillId="0" borderId="0"/>
    <xf numFmtId="184" fontId="15" fillId="0" borderId="0"/>
    <xf numFmtId="184" fontId="39" fillId="0" borderId="0"/>
    <xf numFmtId="184" fontId="15" fillId="0" borderId="0"/>
    <xf numFmtId="185" fontId="15" fillId="0" borderId="0"/>
    <xf numFmtId="185" fontId="15" fillId="0" borderId="0"/>
    <xf numFmtId="184"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184" fontId="39" fillId="0" borderId="0"/>
    <xf numFmtId="184"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4" fontId="15" fillId="0" borderId="0"/>
    <xf numFmtId="184" fontId="15" fillId="0" borderId="0"/>
    <xf numFmtId="185" fontId="15" fillId="0" borderId="0"/>
    <xf numFmtId="185" fontId="15" fillId="0" borderId="0"/>
    <xf numFmtId="184" fontId="15" fillId="0" borderId="0"/>
    <xf numFmtId="185" fontId="15" fillId="0" borderId="0"/>
    <xf numFmtId="185"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4" fontId="39" fillId="0" borderId="0"/>
    <xf numFmtId="184" fontId="25" fillId="0" borderId="0"/>
    <xf numFmtId="208" fontId="25" fillId="0" borderId="0"/>
    <xf numFmtId="208" fontId="25" fillId="0" borderId="0"/>
    <xf numFmtId="208" fontId="25" fillId="0" borderId="0"/>
    <xf numFmtId="208" fontId="25" fillId="0" borderId="0"/>
    <xf numFmtId="208" fontId="25" fillId="0" borderId="0"/>
    <xf numFmtId="208" fontId="25" fillId="0" borderId="0"/>
    <xf numFmtId="208" fontId="25" fillId="0" borderId="0"/>
    <xf numFmtId="208" fontId="25" fillId="0" borderId="0"/>
    <xf numFmtId="208" fontId="25" fillId="0" borderId="0"/>
    <xf numFmtId="208" fontId="25" fillId="0" borderId="0"/>
    <xf numFmtId="208" fontId="25" fillId="0" borderId="0"/>
    <xf numFmtId="208" fontId="25" fillId="0" borderId="0"/>
    <xf numFmtId="208" fontId="25" fillId="0" borderId="0"/>
    <xf numFmtId="208" fontId="25" fillId="0" borderId="0"/>
    <xf numFmtId="208" fontId="25" fillId="0" borderId="0"/>
    <xf numFmtId="208" fontId="25" fillId="0" borderId="0"/>
    <xf numFmtId="173" fontId="25" fillId="0" borderId="0"/>
    <xf numFmtId="173" fontId="25" fillId="0" borderId="0"/>
    <xf numFmtId="184" fontId="25" fillId="0" borderId="0"/>
    <xf numFmtId="185" fontId="25" fillId="0" borderId="0"/>
    <xf numFmtId="168" fontId="25" fillId="0" borderId="0"/>
    <xf numFmtId="168" fontId="25" fillId="0" borderId="0"/>
    <xf numFmtId="173" fontId="25" fillId="0" borderId="0"/>
    <xf numFmtId="173" fontId="25" fillId="0" borderId="0"/>
    <xf numFmtId="185" fontId="25" fillId="0" borderId="0"/>
    <xf numFmtId="208" fontId="25" fillId="0" borderId="0"/>
    <xf numFmtId="208" fontId="25" fillId="0" borderId="0"/>
    <xf numFmtId="208" fontId="25" fillId="0" borderId="0"/>
    <xf numFmtId="208" fontId="25" fillId="0" borderId="0"/>
    <xf numFmtId="208" fontId="25" fillId="0" borderId="0"/>
    <xf numFmtId="208" fontId="25" fillId="0" borderId="0"/>
    <xf numFmtId="208" fontId="25" fillId="0" borderId="0"/>
    <xf numFmtId="208" fontId="25" fillId="0" borderId="0"/>
    <xf numFmtId="208" fontId="25" fillId="0" borderId="0"/>
    <xf numFmtId="208" fontId="25" fillId="0" borderId="0"/>
    <xf numFmtId="208" fontId="25" fillId="0" borderId="0"/>
    <xf numFmtId="208" fontId="25" fillId="0" borderId="0"/>
    <xf numFmtId="208" fontId="25" fillId="0" borderId="0"/>
    <xf numFmtId="208" fontId="25" fillId="0" borderId="0"/>
    <xf numFmtId="184" fontId="15" fillId="0" borderId="0"/>
    <xf numFmtId="184" fontId="15" fillId="0" borderId="0"/>
    <xf numFmtId="184" fontId="15" fillId="0" borderId="0"/>
    <xf numFmtId="185" fontId="15" fillId="0" borderId="0"/>
    <xf numFmtId="185" fontId="15" fillId="0" borderId="0"/>
    <xf numFmtId="184" fontId="15" fillId="0" borderId="0"/>
    <xf numFmtId="185" fontId="15" fillId="0" borderId="0"/>
    <xf numFmtId="185" fontId="15" fillId="0" borderId="0"/>
    <xf numFmtId="184" fontId="15" fillId="0" borderId="0"/>
    <xf numFmtId="184" fontId="39" fillId="0" borderId="0"/>
    <xf numFmtId="184" fontId="15" fillId="0" borderId="0"/>
    <xf numFmtId="184" fontId="15" fillId="0" borderId="0"/>
    <xf numFmtId="185" fontId="15" fillId="0" borderId="0"/>
    <xf numFmtId="185" fontId="15" fillId="0" borderId="0"/>
    <xf numFmtId="184" fontId="15" fillId="0" borderId="0"/>
    <xf numFmtId="185" fontId="15" fillId="0" borderId="0"/>
    <xf numFmtId="185" fontId="15" fillId="0" borderId="0"/>
    <xf numFmtId="184" fontId="15" fillId="0" borderId="0"/>
    <xf numFmtId="184" fontId="39" fillId="0" borderId="0"/>
    <xf numFmtId="184" fontId="15" fillId="0" borderId="0"/>
    <xf numFmtId="184" fontId="15" fillId="0" borderId="0"/>
    <xf numFmtId="184" fontId="15" fillId="0" borderId="0"/>
    <xf numFmtId="185" fontId="15" fillId="0" borderId="0"/>
    <xf numFmtId="185" fontId="15" fillId="0" borderId="0"/>
    <xf numFmtId="184" fontId="15" fillId="0" borderId="0"/>
    <xf numFmtId="185" fontId="15" fillId="0" borderId="0"/>
    <xf numFmtId="185" fontId="15" fillId="0" borderId="0"/>
    <xf numFmtId="184" fontId="15" fillId="0" borderId="0"/>
    <xf numFmtId="184" fontId="39" fillId="0" borderId="0"/>
    <xf numFmtId="184" fontId="15" fillId="0" borderId="0"/>
    <xf numFmtId="185" fontId="15" fillId="0" borderId="0"/>
    <xf numFmtId="185" fontId="15" fillId="0" borderId="0"/>
    <xf numFmtId="184" fontId="15" fillId="0" borderId="0"/>
    <xf numFmtId="185" fontId="15" fillId="0" borderId="0"/>
    <xf numFmtId="209" fontId="15" fillId="0" borderId="0"/>
    <xf numFmtId="209" fontId="15" fillId="0" borderId="0"/>
    <xf numFmtId="212" fontId="15" fillId="0" borderId="0"/>
    <xf numFmtId="212" fontId="15" fillId="0" borderId="0"/>
    <xf numFmtId="185" fontId="15" fillId="0" borderId="0"/>
    <xf numFmtId="185" fontId="15" fillId="0" borderId="0"/>
    <xf numFmtId="185" fontId="15" fillId="0" borderId="0"/>
    <xf numFmtId="184" fontId="15" fillId="0" borderId="0"/>
    <xf numFmtId="184" fontId="39" fillId="0" borderId="0"/>
    <xf numFmtId="184" fontId="15" fillId="0" borderId="0"/>
    <xf numFmtId="185" fontId="15" fillId="0" borderId="0"/>
    <xf numFmtId="185" fontId="15" fillId="0" borderId="0"/>
    <xf numFmtId="184" fontId="15" fillId="0" borderId="0"/>
    <xf numFmtId="184"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85" fontId="15" fillId="0" borderId="0"/>
    <xf numFmtId="171" fontId="15" fillId="0" borderId="0"/>
    <xf numFmtId="171" fontId="15" fillId="0" borderId="0"/>
    <xf numFmtId="185"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85" fontId="15" fillId="0" borderId="0"/>
    <xf numFmtId="185" fontId="15" fillId="0" borderId="0"/>
    <xf numFmtId="184" fontId="15" fillId="0" borderId="0"/>
    <xf numFmtId="185" fontId="15" fillId="0" borderId="0"/>
    <xf numFmtId="185" fontId="15" fillId="0" borderId="0"/>
    <xf numFmtId="203" fontId="33" fillId="0" borderId="0"/>
    <xf numFmtId="184" fontId="15" fillId="0" borderId="0"/>
    <xf numFmtId="184" fontId="39" fillId="0" borderId="0"/>
    <xf numFmtId="183" fontId="113" fillId="6" borderId="0" applyNumberFormat="0" applyBorder="0" applyAlignment="0" applyProtection="0"/>
    <xf numFmtId="183" fontId="113" fillId="6" borderId="0" applyNumberFormat="0" applyBorder="0" applyAlignment="0" applyProtection="0"/>
    <xf numFmtId="183" fontId="113" fillId="6" borderId="0" applyNumberFormat="0" applyBorder="0" applyAlignment="0" applyProtection="0"/>
    <xf numFmtId="183" fontId="113" fillId="6" borderId="0" applyNumberFormat="0" applyBorder="0" applyAlignment="0" applyProtection="0"/>
    <xf numFmtId="183" fontId="113" fillId="6" borderId="0" applyNumberFormat="0" applyBorder="0" applyAlignment="0" applyProtection="0"/>
    <xf numFmtId="183" fontId="113" fillId="6" borderId="0" applyNumberFormat="0" applyBorder="0" applyAlignment="0" applyProtection="0"/>
    <xf numFmtId="183" fontId="113" fillId="6" borderId="0" applyNumberFormat="0" applyBorder="0" applyAlignment="0" applyProtection="0"/>
    <xf numFmtId="183" fontId="113" fillId="6" borderId="0" applyNumberFormat="0" applyBorder="0" applyAlignment="0" applyProtection="0"/>
    <xf numFmtId="184" fontId="113" fillId="6" borderId="0" applyNumberFormat="0" applyBorder="0" applyAlignment="0" applyProtection="0"/>
    <xf numFmtId="185" fontId="113" fillId="6" borderId="0" applyNumberFormat="0" applyBorder="0" applyAlignment="0" applyProtection="0"/>
    <xf numFmtId="183" fontId="113" fillId="6" borderId="0" applyNumberFormat="0" applyBorder="0" applyAlignment="0" applyProtection="0"/>
    <xf numFmtId="183" fontId="113" fillId="6" borderId="0" applyNumberFormat="0" applyBorder="0" applyAlignment="0" applyProtection="0"/>
    <xf numFmtId="183" fontId="113" fillId="6" borderId="0" applyNumberFormat="0" applyBorder="0" applyAlignment="0" applyProtection="0"/>
    <xf numFmtId="183" fontId="113" fillId="6" borderId="0" applyNumberFormat="0" applyBorder="0" applyAlignment="0" applyProtection="0"/>
    <xf numFmtId="183" fontId="113" fillId="6" borderId="0" applyNumberFormat="0" applyBorder="0" applyAlignment="0" applyProtection="0"/>
    <xf numFmtId="183" fontId="113" fillId="6" borderId="0" applyNumberFormat="0" applyBorder="0" applyAlignment="0" applyProtection="0"/>
    <xf numFmtId="183" fontId="113" fillId="6" borderId="0" applyNumberFormat="0" applyBorder="0" applyAlignment="0" applyProtection="0"/>
    <xf numFmtId="183" fontId="114" fillId="0" borderId="0" applyNumberFormat="0" applyFill="0" applyBorder="0" applyAlignment="0" applyProtection="0"/>
    <xf numFmtId="183" fontId="114" fillId="0" borderId="0" applyNumberFormat="0" applyFill="0" applyBorder="0" applyAlignment="0" applyProtection="0"/>
    <xf numFmtId="183" fontId="114" fillId="0" borderId="0" applyNumberFormat="0" applyFill="0" applyBorder="0" applyAlignment="0" applyProtection="0"/>
    <xf numFmtId="183" fontId="114" fillId="0" borderId="0" applyNumberFormat="0" applyFill="0" applyBorder="0" applyAlignment="0" applyProtection="0"/>
    <xf numFmtId="183" fontId="114" fillId="0" borderId="0" applyNumberFormat="0" applyFill="0" applyBorder="0" applyAlignment="0" applyProtection="0"/>
    <xf numFmtId="183" fontId="114" fillId="0" borderId="0" applyNumberFormat="0" applyFill="0" applyBorder="0" applyAlignment="0" applyProtection="0"/>
    <xf numFmtId="183" fontId="114" fillId="0" borderId="0" applyNumberFormat="0" applyFill="0" applyBorder="0" applyAlignment="0" applyProtection="0"/>
    <xf numFmtId="183" fontId="114" fillId="0" borderId="0" applyNumberFormat="0" applyFill="0" applyBorder="0" applyAlignment="0" applyProtection="0"/>
    <xf numFmtId="184" fontId="114" fillId="0" borderId="0" applyNumberFormat="0" applyFill="0" applyBorder="0" applyAlignment="0" applyProtection="0"/>
    <xf numFmtId="185" fontId="114" fillId="0" borderId="0" applyNumberFormat="0" applyFill="0" applyBorder="0" applyAlignment="0" applyProtection="0"/>
    <xf numFmtId="183" fontId="114" fillId="0" borderId="0" applyNumberFormat="0" applyFill="0" applyBorder="0" applyAlignment="0" applyProtection="0"/>
    <xf numFmtId="183" fontId="114" fillId="0" borderId="0" applyNumberFormat="0" applyFill="0" applyBorder="0" applyAlignment="0" applyProtection="0"/>
    <xf numFmtId="183" fontId="114" fillId="0" borderId="0" applyNumberFormat="0" applyFill="0" applyBorder="0" applyAlignment="0" applyProtection="0"/>
    <xf numFmtId="183" fontId="114" fillId="0" borderId="0" applyNumberFormat="0" applyFill="0" applyBorder="0" applyAlignment="0" applyProtection="0"/>
    <xf numFmtId="183" fontId="114" fillId="0" borderId="0" applyNumberFormat="0" applyFill="0" applyBorder="0" applyAlignment="0" applyProtection="0"/>
    <xf numFmtId="183" fontId="114" fillId="0" borderId="0" applyNumberFormat="0" applyFill="0" applyBorder="0" applyAlignment="0" applyProtection="0"/>
    <xf numFmtId="183" fontId="114" fillId="0" borderId="0" applyNumberFormat="0" applyFill="0" applyBorder="0" applyAlignment="0" applyProtection="0"/>
    <xf numFmtId="183" fontId="33" fillId="7" borderId="20" applyNumberFormat="0" applyFont="0" applyAlignment="0" applyProtection="0"/>
    <xf numFmtId="183" fontId="33" fillId="7" borderId="20" applyNumberFormat="0" applyFont="0" applyAlignment="0" applyProtection="0"/>
    <xf numFmtId="183" fontId="33" fillId="7" borderId="20" applyNumberFormat="0" applyFont="0" applyAlignment="0" applyProtection="0"/>
    <xf numFmtId="183" fontId="33" fillId="7" borderId="20" applyNumberFormat="0" applyFont="0" applyAlignment="0" applyProtection="0"/>
    <xf numFmtId="183" fontId="33" fillId="7" borderId="20" applyNumberFormat="0" applyFont="0" applyAlignment="0" applyProtection="0"/>
    <xf numFmtId="183" fontId="33" fillId="7" borderId="20" applyNumberFormat="0" applyFont="0" applyAlignment="0" applyProtection="0"/>
    <xf numFmtId="183" fontId="33" fillId="7" borderId="20" applyNumberFormat="0" applyFont="0" applyAlignment="0" applyProtection="0"/>
    <xf numFmtId="183" fontId="33" fillId="7" borderId="20" applyNumberFormat="0" applyFont="0" applyAlignment="0" applyProtection="0"/>
    <xf numFmtId="183" fontId="33" fillId="7" borderId="20" applyNumberFormat="0" applyFont="0" applyAlignment="0" applyProtection="0"/>
    <xf numFmtId="183" fontId="33" fillId="7" borderId="20" applyNumberFormat="0" applyFont="0" applyAlignment="0" applyProtection="0"/>
    <xf numFmtId="184" fontId="25" fillId="7" borderId="20" applyNumberFormat="0" applyFont="0" applyAlignment="0" applyProtection="0"/>
    <xf numFmtId="184" fontId="25" fillId="7" borderId="20" applyNumberFormat="0" applyFont="0" applyAlignment="0" applyProtection="0"/>
    <xf numFmtId="184" fontId="25" fillId="7" borderId="20" applyNumberFormat="0" applyFont="0" applyAlignment="0" applyProtection="0"/>
    <xf numFmtId="185" fontId="25" fillId="7" borderId="20" applyNumberFormat="0" applyFont="0" applyAlignment="0" applyProtection="0"/>
    <xf numFmtId="185" fontId="25" fillId="7" borderId="20" applyNumberFormat="0" applyFont="0" applyAlignment="0" applyProtection="0"/>
    <xf numFmtId="184" fontId="25" fillId="7" borderId="20" applyNumberFormat="0" applyFont="0" applyAlignment="0" applyProtection="0"/>
    <xf numFmtId="185" fontId="25" fillId="7" borderId="20" applyNumberFormat="0" applyFont="0" applyAlignment="0" applyProtection="0"/>
    <xf numFmtId="185" fontId="25" fillId="7" borderId="20" applyNumberFormat="0" applyFont="0" applyAlignment="0" applyProtection="0"/>
    <xf numFmtId="184" fontId="25" fillId="7" borderId="20" applyNumberFormat="0" applyFont="0" applyAlignment="0" applyProtection="0"/>
    <xf numFmtId="184" fontId="25" fillId="7" borderId="20" applyNumberFormat="0" applyFont="0" applyAlignment="0" applyProtection="0"/>
    <xf numFmtId="184" fontId="25" fillId="7" borderId="20" applyNumberFormat="0" applyFont="0" applyAlignment="0" applyProtection="0"/>
    <xf numFmtId="185" fontId="25" fillId="7" borderId="20" applyNumberFormat="0" applyFont="0" applyAlignment="0" applyProtection="0"/>
    <xf numFmtId="185" fontId="25" fillId="7" borderId="20" applyNumberFormat="0" applyFont="0" applyAlignment="0" applyProtection="0"/>
    <xf numFmtId="184" fontId="25" fillId="7" borderId="20" applyNumberFormat="0" applyFont="0" applyAlignment="0" applyProtection="0"/>
    <xf numFmtId="185" fontId="25" fillId="7" borderId="20" applyNumberFormat="0" applyFont="0" applyAlignment="0" applyProtection="0"/>
    <xf numFmtId="185" fontId="25" fillId="7" borderId="20" applyNumberFormat="0" applyFont="0" applyAlignment="0" applyProtection="0"/>
    <xf numFmtId="184" fontId="25" fillId="7" borderId="20" applyNumberFormat="0" applyFont="0" applyAlignment="0" applyProtection="0"/>
    <xf numFmtId="184" fontId="25" fillId="7" borderId="20" applyNumberFormat="0" applyFont="0" applyAlignment="0" applyProtection="0"/>
    <xf numFmtId="184" fontId="25" fillId="7" borderId="20" applyNumberFormat="0" applyFont="0" applyAlignment="0" applyProtection="0"/>
    <xf numFmtId="184" fontId="25" fillId="7" borderId="20" applyNumberFormat="0" applyFont="0" applyAlignment="0" applyProtection="0"/>
    <xf numFmtId="185" fontId="25" fillId="7" borderId="20" applyNumberFormat="0" applyFont="0" applyAlignment="0" applyProtection="0"/>
    <xf numFmtId="185" fontId="25" fillId="7" borderId="20" applyNumberFormat="0" applyFont="0" applyAlignment="0" applyProtection="0"/>
    <xf numFmtId="184" fontId="25" fillId="7" borderId="20" applyNumberFormat="0" applyFont="0" applyAlignment="0" applyProtection="0"/>
    <xf numFmtId="185" fontId="25" fillId="7" borderId="20" applyNumberFormat="0" applyFont="0" applyAlignment="0" applyProtection="0"/>
    <xf numFmtId="185" fontId="25" fillId="7" borderId="20" applyNumberFormat="0" applyFont="0" applyAlignment="0" applyProtection="0"/>
    <xf numFmtId="184" fontId="25" fillId="7" borderId="20" applyNumberFormat="0" applyFont="0" applyAlignment="0" applyProtection="0"/>
    <xf numFmtId="184" fontId="25" fillId="7" borderId="20" applyNumberFormat="0" applyFont="0" applyAlignment="0" applyProtection="0"/>
    <xf numFmtId="183" fontId="33" fillId="7" borderId="20" applyNumberFormat="0" applyFont="0" applyAlignment="0" applyProtection="0"/>
    <xf numFmtId="183" fontId="33" fillId="7" borderId="20" applyNumberFormat="0" applyFont="0" applyAlignment="0" applyProtection="0"/>
    <xf numFmtId="183" fontId="33" fillId="7" borderId="20" applyNumberFormat="0" applyFont="0" applyAlignment="0" applyProtection="0"/>
    <xf numFmtId="183" fontId="33" fillId="7" borderId="20" applyNumberFormat="0" applyFont="0" applyAlignment="0" applyProtection="0"/>
    <xf numFmtId="183" fontId="33" fillId="7" borderId="20" applyNumberFormat="0" applyFont="0" applyAlignment="0" applyProtection="0"/>
    <xf numFmtId="183" fontId="33" fillId="7" borderId="20"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5" fillId="0" borderId="0" applyFont="0" applyFill="0" applyBorder="0" applyAlignment="0" applyProtection="0"/>
    <xf numFmtId="9" fontId="25"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2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25" fillId="0" borderId="0" applyFont="0" applyFill="0" applyBorder="0" applyAlignment="0" applyProtection="0"/>
    <xf numFmtId="9" fontId="33" fillId="0" borderId="0" applyFont="0" applyFill="0" applyBorder="0" applyAlignment="0" applyProtection="0"/>
    <xf numFmtId="9" fontId="25"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183" fontId="115" fillId="0" borderId="21" applyNumberFormat="0" applyFill="0" applyAlignment="0" applyProtection="0"/>
    <xf numFmtId="183" fontId="115" fillId="0" borderId="21" applyNumberFormat="0" applyFill="0" applyAlignment="0" applyProtection="0"/>
    <xf numFmtId="183" fontId="115" fillId="0" borderId="21" applyNumberFormat="0" applyFill="0" applyAlignment="0" applyProtection="0"/>
    <xf numFmtId="183" fontId="115" fillId="0" borderId="21" applyNumberFormat="0" applyFill="0" applyAlignment="0" applyProtection="0"/>
    <xf numFmtId="183" fontId="115" fillId="0" borderId="21" applyNumberFormat="0" applyFill="0" applyAlignment="0" applyProtection="0"/>
    <xf numFmtId="183" fontId="115" fillId="0" borderId="21" applyNumberFormat="0" applyFill="0" applyAlignment="0" applyProtection="0"/>
    <xf numFmtId="183" fontId="115" fillId="0" borderId="21" applyNumberFormat="0" applyFill="0" applyAlignment="0" applyProtection="0"/>
    <xf numFmtId="183" fontId="115" fillId="0" borderId="21" applyNumberFormat="0" applyFill="0" applyAlignment="0" applyProtection="0"/>
    <xf numFmtId="183" fontId="115" fillId="0" borderId="21" applyNumberFormat="0" applyFill="0" applyAlignment="0" applyProtection="0"/>
    <xf numFmtId="183" fontId="115" fillId="0" borderId="21" applyNumberFormat="0" applyFill="0" applyAlignment="0" applyProtection="0"/>
    <xf numFmtId="184" fontId="116" fillId="0" borderId="22" applyNumberFormat="0" applyFill="0" applyAlignment="0" applyProtection="0"/>
    <xf numFmtId="184" fontId="116" fillId="0" borderId="22" applyNumberFormat="0" applyFill="0" applyAlignment="0" applyProtection="0"/>
    <xf numFmtId="185" fontId="116" fillId="0" borderId="22" applyNumberFormat="0" applyFill="0" applyAlignment="0" applyProtection="0"/>
    <xf numFmtId="185" fontId="116" fillId="0" borderId="22" applyNumberFormat="0" applyFill="0" applyAlignment="0" applyProtection="0"/>
    <xf numFmtId="184" fontId="116" fillId="0" borderId="22" applyNumberFormat="0" applyFill="0" applyAlignment="0" applyProtection="0"/>
    <xf numFmtId="185" fontId="116" fillId="0" borderId="22" applyNumberFormat="0" applyFill="0" applyAlignment="0" applyProtection="0"/>
    <xf numFmtId="183" fontId="115" fillId="0" borderId="21" applyNumberFormat="0" applyFill="0" applyAlignment="0" applyProtection="0"/>
    <xf numFmtId="183" fontId="115" fillId="0" borderId="21" applyNumberFormat="0" applyFill="0" applyAlignment="0" applyProtection="0"/>
    <xf numFmtId="183" fontId="115" fillId="0" borderId="21" applyNumberFormat="0" applyFill="0" applyAlignment="0" applyProtection="0"/>
    <xf numFmtId="183" fontId="115" fillId="0" borderId="21" applyNumberFormat="0" applyFill="0" applyAlignment="0" applyProtection="0"/>
    <xf numFmtId="183" fontId="115" fillId="0" borderId="21" applyNumberFormat="0" applyFill="0" applyAlignment="0" applyProtection="0"/>
    <xf numFmtId="183" fontId="115" fillId="0" borderId="21" applyNumberFormat="0" applyFill="0" applyAlignment="0" applyProtection="0"/>
    <xf numFmtId="184" fontId="117" fillId="0" borderId="0"/>
    <xf numFmtId="183" fontId="117" fillId="0" borderId="0"/>
    <xf numFmtId="183" fontId="117" fillId="0" borderId="0"/>
    <xf numFmtId="183" fontId="117" fillId="0" borderId="0"/>
    <xf numFmtId="183" fontId="117" fillId="0" borderId="0"/>
    <xf numFmtId="183" fontId="117" fillId="0" borderId="0"/>
    <xf numFmtId="183" fontId="117" fillId="0" borderId="0"/>
    <xf numFmtId="183" fontId="117" fillId="0" borderId="0"/>
    <xf numFmtId="183" fontId="117" fillId="0" borderId="0"/>
    <xf numFmtId="185" fontId="117" fillId="0" borderId="0"/>
    <xf numFmtId="183" fontId="117" fillId="0" borderId="0"/>
    <xf numFmtId="183" fontId="117" fillId="0" borderId="0"/>
    <xf numFmtId="183" fontId="117" fillId="0" borderId="0"/>
    <xf numFmtId="183" fontId="117" fillId="0" borderId="0"/>
    <xf numFmtId="183" fontId="117" fillId="0" borderId="0"/>
    <xf numFmtId="183" fontId="117" fillId="0" borderId="0"/>
    <xf numFmtId="183" fontId="117" fillId="0" borderId="0"/>
    <xf numFmtId="3" fontId="118" fillId="0" borderId="23" applyNumberFormat="0" applyAlignment="0" applyProtection="0">
      <alignment horizontal="center"/>
    </xf>
    <xf numFmtId="183" fontId="119" fillId="0" borderId="0" applyNumberFormat="0" applyFill="0" applyBorder="0" applyAlignment="0" applyProtection="0"/>
    <xf numFmtId="183" fontId="119" fillId="0" borderId="0" applyNumberFormat="0" applyFill="0" applyBorder="0" applyAlignment="0" applyProtection="0"/>
    <xf numFmtId="183" fontId="119" fillId="0" borderId="0" applyNumberFormat="0" applyFill="0" applyBorder="0" applyAlignment="0" applyProtection="0"/>
    <xf numFmtId="183" fontId="119" fillId="0" borderId="0" applyNumberFormat="0" applyFill="0" applyBorder="0" applyAlignment="0" applyProtection="0"/>
    <xf numFmtId="183" fontId="119" fillId="0" borderId="0" applyNumberFormat="0" applyFill="0" applyBorder="0" applyAlignment="0" applyProtection="0"/>
    <xf numFmtId="183" fontId="119" fillId="0" borderId="0" applyNumberFormat="0" applyFill="0" applyBorder="0" applyAlignment="0" applyProtection="0"/>
    <xf numFmtId="183" fontId="119" fillId="0" borderId="0" applyNumberFormat="0" applyFill="0" applyBorder="0" applyAlignment="0" applyProtection="0"/>
    <xf numFmtId="183" fontId="119" fillId="0" borderId="0" applyNumberFormat="0" applyFill="0" applyBorder="0" applyAlignment="0" applyProtection="0"/>
    <xf numFmtId="184" fontId="119" fillId="0" borderId="0" applyNumberFormat="0" applyFill="0" applyBorder="0" applyAlignment="0" applyProtection="0"/>
    <xf numFmtId="185" fontId="119" fillId="0" borderId="0" applyNumberFormat="0" applyFill="0" applyBorder="0" applyAlignment="0" applyProtection="0"/>
    <xf numFmtId="183" fontId="119" fillId="0" borderId="0" applyNumberFormat="0" applyFill="0" applyBorder="0" applyAlignment="0" applyProtection="0"/>
    <xf numFmtId="183" fontId="119" fillId="0" borderId="0" applyNumberFormat="0" applyFill="0" applyBorder="0" applyAlignment="0" applyProtection="0"/>
    <xf numFmtId="183" fontId="119" fillId="0" borderId="0" applyNumberFormat="0" applyFill="0" applyBorder="0" applyAlignment="0" applyProtection="0"/>
    <xf numFmtId="183" fontId="119" fillId="0" borderId="0" applyNumberFormat="0" applyFill="0" applyBorder="0" applyAlignment="0" applyProtection="0"/>
    <xf numFmtId="183" fontId="119" fillId="0" borderId="0" applyNumberFormat="0" applyFill="0" applyBorder="0" applyAlignment="0" applyProtection="0"/>
    <xf numFmtId="183" fontId="119" fillId="0" borderId="0" applyNumberFormat="0" applyFill="0" applyBorder="0" applyAlignment="0" applyProtection="0"/>
    <xf numFmtId="183" fontId="119" fillId="0" borderId="0" applyNumberFormat="0" applyFill="0" applyBorder="0" applyAlignment="0" applyProtection="0"/>
    <xf numFmtId="213" fontId="120" fillId="0" borderId="0" applyFont="0" applyFill="0" applyBorder="0" applyAlignment="0" applyProtection="0"/>
    <xf numFmtId="206" fontId="120" fillId="0" borderId="0" applyFont="0" applyFill="0" applyBorder="0" applyAlignment="0" applyProtection="0"/>
    <xf numFmtId="214" fontId="15" fillId="0" borderId="0" applyFont="0" applyFill="0" applyBorder="0" applyAlignment="0" applyProtection="0"/>
    <xf numFmtId="214" fontId="15" fillId="0" borderId="0" applyFont="0" applyFill="0" applyBorder="0" applyAlignment="0" applyProtection="0"/>
    <xf numFmtId="214" fontId="15" fillId="0" borderId="0" applyFont="0" applyFill="0" applyBorder="0" applyAlignment="0" applyProtection="0"/>
    <xf numFmtId="214" fontId="15" fillId="0" borderId="0" applyFont="0" applyFill="0" applyBorder="0" applyAlignment="0" applyProtection="0"/>
    <xf numFmtId="214" fontId="15" fillId="0" borderId="0" applyFont="0" applyFill="0" applyBorder="0" applyAlignment="0" applyProtection="0"/>
    <xf numFmtId="214" fontId="15" fillId="0" borderId="0" applyFont="0" applyFill="0" applyBorder="0" applyAlignment="0" applyProtection="0"/>
    <xf numFmtId="214" fontId="15" fillId="0" borderId="0" applyFont="0" applyFill="0" applyBorder="0" applyAlignment="0" applyProtection="0"/>
    <xf numFmtId="214"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2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72" fontId="33"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74" fontId="33" fillId="0" borderId="0" applyFont="0" applyFill="0" applyBorder="0" applyAlignment="0" applyProtection="0"/>
    <xf numFmtId="171" fontId="33"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213" fontId="33" fillId="0" borderId="0" applyFont="0" applyFill="0" applyBorder="0" applyAlignment="0" applyProtection="0"/>
    <xf numFmtId="213" fontId="33"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71" fontId="33"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25"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2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203" fontId="33" fillId="0" borderId="0" applyFont="0" applyFill="0" applyBorder="0" applyAlignment="0" applyProtection="0"/>
    <xf numFmtId="171" fontId="33" fillId="0" borderId="0" applyFont="0" applyFill="0" applyBorder="0" applyAlignment="0" applyProtection="0"/>
    <xf numFmtId="169" fontId="25" fillId="0" borderId="0" applyFont="0" applyFill="0" applyBorder="0" applyAlignment="0" applyProtection="0"/>
    <xf numFmtId="205" fontId="33" fillId="0" borderId="0" applyFont="0" applyFill="0" applyBorder="0" applyAlignment="0" applyProtection="0"/>
    <xf numFmtId="171" fontId="33" fillId="0" borderId="0" applyFont="0" applyFill="0" applyBorder="0" applyAlignment="0" applyProtection="0"/>
    <xf numFmtId="169" fontId="25" fillId="0" borderId="0" applyFont="0" applyFill="0" applyBorder="0" applyAlignment="0" applyProtection="0"/>
    <xf numFmtId="203" fontId="33"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203" fontId="33" fillId="0" borderId="0" applyFont="0" applyFill="0" applyBorder="0" applyAlignment="0" applyProtection="0"/>
    <xf numFmtId="169" fontId="33" fillId="0" borderId="0" applyFont="0" applyFill="0" applyBorder="0" applyAlignment="0" applyProtection="0"/>
    <xf numFmtId="183" fontId="121" fillId="21" borderId="0" applyNumberFormat="0" applyBorder="0" applyAlignment="0" applyProtection="0"/>
    <xf numFmtId="183" fontId="121" fillId="21" borderId="0" applyNumberFormat="0" applyBorder="0" applyAlignment="0" applyProtection="0"/>
    <xf numFmtId="183" fontId="121" fillId="21" borderId="0" applyNumberFormat="0" applyBorder="0" applyAlignment="0" applyProtection="0"/>
    <xf numFmtId="183" fontId="121" fillId="21" borderId="0" applyNumberFormat="0" applyBorder="0" applyAlignment="0" applyProtection="0"/>
    <xf numFmtId="183" fontId="121" fillId="21" borderId="0" applyNumberFormat="0" applyBorder="0" applyAlignment="0" applyProtection="0"/>
    <xf numFmtId="183" fontId="121" fillId="21" borderId="0" applyNumberFormat="0" applyBorder="0" applyAlignment="0" applyProtection="0"/>
    <xf numFmtId="183" fontId="121" fillId="21" borderId="0" applyNumberFormat="0" applyBorder="0" applyAlignment="0" applyProtection="0"/>
    <xf numFmtId="183" fontId="121" fillId="21" borderId="0" applyNumberFormat="0" applyBorder="0" applyAlignment="0" applyProtection="0"/>
    <xf numFmtId="183" fontId="121" fillId="21" borderId="0" applyNumberFormat="0" applyBorder="0" applyAlignment="0" applyProtection="0"/>
    <xf numFmtId="183" fontId="121" fillId="21" borderId="0" applyNumberFormat="0" applyBorder="0" applyAlignment="0" applyProtection="0"/>
    <xf numFmtId="184" fontId="121" fillId="8" borderId="0" applyNumberFormat="0" applyBorder="0" applyAlignment="0" applyProtection="0"/>
    <xf numFmtId="184" fontId="121" fillId="8" borderId="0" applyNumberFormat="0" applyBorder="0" applyAlignment="0" applyProtection="0"/>
    <xf numFmtId="185" fontId="121" fillId="8" borderId="0" applyNumberFormat="0" applyBorder="0" applyAlignment="0" applyProtection="0"/>
    <xf numFmtId="185" fontId="121" fillId="8" borderId="0" applyNumberFormat="0" applyBorder="0" applyAlignment="0" applyProtection="0"/>
    <xf numFmtId="184" fontId="121" fillId="8" borderId="0" applyNumberFormat="0" applyBorder="0" applyAlignment="0" applyProtection="0"/>
    <xf numFmtId="185" fontId="121" fillId="8" borderId="0" applyNumberFormat="0" applyBorder="0" applyAlignment="0" applyProtection="0"/>
    <xf numFmtId="183" fontId="121" fillId="21" borderId="0" applyNumberFormat="0" applyBorder="0" applyAlignment="0" applyProtection="0"/>
    <xf numFmtId="183" fontId="121" fillId="21" borderId="0" applyNumberFormat="0" applyBorder="0" applyAlignment="0" applyProtection="0"/>
    <xf numFmtId="183" fontId="121" fillId="21" borderId="0" applyNumberFormat="0" applyBorder="0" applyAlignment="0" applyProtection="0"/>
    <xf numFmtId="183" fontId="121" fillId="21" borderId="0" applyNumberFormat="0" applyBorder="0" applyAlignment="0" applyProtection="0"/>
    <xf numFmtId="183" fontId="121" fillId="21" borderId="0" applyNumberFormat="0" applyBorder="0" applyAlignment="0" applyProtection="0"/>
    <xf numFmtId="183" fontId="121" fillId="21" borderId="0" applyNumberFormat="0" applyBorder="0" applyAlignment="0" applyProtection="0"/>
    <xf numFmtId="3" fontId="118" fillId="0" borderId="23" applyNumberFormat="0" applyAlignment="0" applyProtection="0">
      <alignment horizontal="center"/>
    </xf>
    <xf numFmtId="0" fontId="35" fillId="0" borderId="0"/>
  </cellStyleXfs>
  <cellXfs count="1591">
    <xf numFmtId="0" fontId="0" fillId="0" borderId="0" xfId="0"/>
    <xf numFmtId="0" fontId="0" fillId="0" borderId="0" xfId="0" applyAlignment="1">
      <alignment horizontal="right"/>
    </xf>
    <xf numFmtId="0" fontId="18" fillId="0" borderId="0" xfId="0" applyFont="1" applyAlignment="1">
      <alignment vertical="center" wrapText="1"/>
    </xf>
    <xf numFmtId="0" fontId="16" fillId="0" borderId="0" xfId="0" applyFont="1" applyBorder="1" applyAlignment="1">
      <alignment vertical="center"/>
    </xf>
    <xf numFmtId="0" fontId="0" fillId="0" borderId="0" xfId="0" applyAlignment="1">
      <alignment horizontal="left"/>
    </xf>
    <xf numFmtId="0" fontId="19" fillId="0" borderId="0" xfId="0" applyFont="1"/>
    <xf numFmtId="0" fontId="0" fillId="0" borderId="1" xfId="0" applyBorder="1"/>
    <xf numFmtId="0" fontId="0" fillId="0" borderId="2" xfId="0" applyBorder="1"/>
    <xf numFmtId="0" fontId="19" fillId="0" borderId="1" xfId="0" applyFont="1" applyBorder="1"/>
    <xf numFmtId="0" fontId="0" fillId="0" borderId="0" xfId="0" applyFont="1"/>
    <xf numFmtId="0" fontId="30" fillId="0" borderId="0" xfId="0" applyFont="1" applyAlignment="1">
      <alignment vertical="center"/>
    </xf>
    <xf numFmtId="0" fontId="31" fillId="0" borderId="0" xfId="0" applyFont="1" applyAlignment="1">
      <alignment vertical="center" wrapText="1"/>
    </xf>
    <xf numFmtId="0" fontId="31" fillId="0" borderId="0" xfId="0" applyFont="1" applyBorder="1" applyAlignment="1">
      <alignment vertical="center" wrapText="1"/>
    </xf>
    <xf numFmtId="0" fontId="30" fillId="0" borderId="1" xfId="0" applyFont="1" applyBorder="1" applyAlignment="1">
      <alignment vertical="center"/>
    </xf>
    <xf numFmtId="0" fontId="30" fillId="0" borderId="0" xfId="0" applyFont="1" applyBorder="1" applyAlignment="1">
      <alignment vertical="center"/>
    </xf>
    <xf numFmtId="0" fontId="31" fillId="0" borderId="0" xfId="0" applyFont="1" applyBorder="1" applyAlignment="1">
      <alignment vertical="center"/>
    </xf>
    <xf numFmtId="0" fontId="0" fillId="0" borderId="0" xfId="0" applyFont="1" applyAlignment="1">
      <alignment horizontal="right"/>
    </xf>
    <xf numFmtId="0" fontId="0" fillId="0" borderId="0" xfId="0" applyFont="1" applyAlignment="1">
      <alignment horizontal="left"/>
    </xf>
    <xf numFmtId="0" fontId="33" fillId="40" borderId="0" xfId="9" applyFont="1" applyFill="1" applyBorder="1"/>
    <xf numFmtId="0" fontId="33" fillId="40" borderId="0" xfId="9" applyFont="1" applyFill="1"/>
    <xf numFmtId="0" fontId="61" fillId="40" borderId="0" xfId="9" applyFont="1" applyFill="1" applyBorder="1"/>
    <xf numFmtId="0" fontId="46" fillId="40" borderId="0" xfId="9" applyFont="1" applyFill="1" applyBorder="1" applyAlignment="1">
      <alignment horizontal="right"/>
    </xf>
    <xf numFmtId="0" fontId="122" fillId="40" borderId="0" xfId="8" applyFont="1" applyFill="1" applyBorder="1" applyAlignment="1">
      <alignment horizontal="right"/>
    </xf>
    <xf numFmtId="0" fontId="0" fillId="40" borderId="0" xfId="0" applyFill="1"/>
    <xf numFmtId="0" fontId="0" fillId="40" borderId="0" xfId="0" applyFill="1" applyAlignment="1">
      <alignment horizontal="right"/>
    </xf>
    <xf numFmtId="0" fontId="0" fillId="40" borderId="0" xfId="0" applyFont="1" applyFill="1"/>
    <xf numFmtId="0" fontId="0" fillId="40" borderId="0" xfId="0" applyFill="1" applyBorder="1" applyAlignment="1">
      <alignment horizontal="right"/>
    </xf>
    <xf numFmtId="0" fontId="0" fillId="2" borderId="0" xfId="0" applyFill="1" applyBorder="1" applyAlignment="1">
      <alignment horizontal="right"/>
    </xf>
    <xf numFmtId="0" fontId="126" fillId="42" borderId="0" xfId="0" applyFont="1" applyFill="1" applyAlignment="1">
      <alignment horizontal="right"/>
    </xf>
    <xf numFmtId="0" fontId="126" fillId="42" borderId="0" xfId="0" applyFont="1" applyFill="1"/>
    <xf numFmtId="0" fontId="0" fillId="41" borderId="0" xfId="0" applyFont="1" applyFill="1"/>
    <xf numFmtId="0" fontId="0" fillId="41" borderId="0" xfId="0" applyFill="1"/>
    <xf numFmtId="0" fontId="0" fillId="41" borderId="0" xfId="0" applyFill="1" applyAlignment="1">
      <alignment horizontal="right"/>
    </xf>
    <xf numFmtId="0" fontId="33" fillId="42" borderId="0" xfId="9" applyFont="1" applyFill="1" applyBorder="1" applyAlignment="1">
      <alignment vertical="center"/>
    </xf>
    <xf numFmtId="0" fontId="33" fillId="42" borderId="0" xfId="9" applyFont="1" applyFill="1" applyAlignment="1">
      <alignment vertical="center"/>
    </xf>
    <xf numFmtId="0" fontId="0" fillId="41" borderId="0" xfId="0" applyFont="1" applyFill="1" applyBorder="1" applyAlignment="1">
      <alignment horizontal="right"/>
    </xf>
    <xf numFmtId="0" fontId="0" fillId="41" borderId="0" xfId="0" applyFont="1" applyFill="1" applyBorder="1"/>
    <xf numFmtId="0" fontId="18" fillId="41" borderId="0" xfId="0" applyFont="1" applyFill="1" applyAlignment="1">
      <alignment vertical="center" wrapText="1"/>
    </xf>
    <xf numFmtId="0" fontId="18" fillId="41" borderId="0" xfId="0" applyFont="1" applyFill="1" applyBorder="1" applyAlignment="1">
      <alignment vertical="center" wrapText="1"/>
    </xf>
    <xf numFmtId="0" fontId="16" fillId="41" borderId="1" xfId="0" applyFont="1" applyFill="1" applyBorder="1" applyAlignment="1">
      <alignment vertical="center"/>
    </xf>
    <xf numFmtId="0" fontId="16" fillId="41" borderId="0" xfId="0" applyFont="1" applyFill="1" applyBorder="1" applyAlignment="1">
      <alignment vertical="center"/>
    </xf>
    <xf numFmtId="0" fontId="18" fillId="41" borderId="0" xfId="0" applyFont="1" applyFill="1" applyBorder="1" applyAlignment="1">
      <alignment vertical="center"/>
    </xf>
    <xf numFmtId="0" fontId="0" fillId="41" borderId="0" xfId="0" applyFill="1" applyBorder="1" applyAlignment="1">
      <alignment horizontal="right"/>
    </xf>
    <xf numFmtId="0" fontId="127" fillId="41" borderId="0" xfId="0" applyFont="1" applyFill="1"/>
    <xf numFmtId="0" fontId="0" fillId="41" borderId="0" xfId="0" applyFont="1" applyFill="1" applyAlignment="1">
      <alignment horizontal="left"/>
    </xf>
    <xf numFmtId="0" fontId="0" fillId="41" borderId="0" xfId="0" applyFill="1" applyAlignment="1">
      <alignment horizontal="left"/>
    </xf>
    <xf numFmtId="0" fontId="30" fillId="0" borderId="0" xfId="0" applyFont="1" applyBorder="1" applyAlignment="1"/>
    <xf numFmtId="174" fontId="128" fillId="0" borderId="0" xfId="0" applyNumberFormat="1" applyFont="1" applyAlignment="1">
      <alignment horizontal="right"/>
    </xf>
    <xf numFmtId="174" fontId="129" fillId="0" borderId="0" xfId="0" applyNumberFormat="1" applyFont="1" applyAlignment="1">
      <alignment horizontal="right"/>
    </xf>
    <xf numFmtId="174" fontId="128" fillId="0" borderId="0" xfId="0" applyNumberFormat="1" applyFont="1" applyBorder="1" applyAlignment="1">
      <alignment horizontal="right"/>
    </xf>
    <xf numFmtId="174" fontId="129" fillId="0" borderId="0" xfId="0" applyNumberFormat="1" applyFont="1" applyBorder="1" applyAlignment="1">
      <alignment horizontal="right"/>
    </xf>
    <xf numFmtId="174" fontId="130" fillId="0" borderId="1" xfId="0" applyNumberFormat="1" applyFont="1" applyBorder="1" applyAlignment="1">
      <alignment horizontal="right"/>
    </xf>
    <xf numFmtId="174" fontId="131" fillId="0" borderId="1" xfId="0" applyNumberFormat="1" applyFont="1" applyBorder="1" applyAlignment="1">
      <alignment horizontal="right"/>
    </xf>
    <xf numFmtId="0" fontId="129" fillId="0" borderId="0" xfId="0" applyFont="1" applyAlignment="1">
      <alignment horizontal="right"/>
    </xf>
    <xf numFmtId="0" fontId="129" fillId="0" borderId="0" xfId="0" applyFont="1" applyBorder="1" applyAlignment="1">
      <alignment horizontal="right"/>
    </xf>
    <xf numFmtId="174" fontId="131" fillId="0" borderId="0" xfId="0" applyNumberFormat="1" applyFont="1" applyBorder="1" applyAlignment="1">
      <alignment horizontal="right"/>
    </xf>
    <xf numFmtId="174" fontId="130" fillId="0" borderId="0" xfId="0" applyNumberFormat="1" applyFont="1" applyBorder="1" applyAlignment="1">
      <alignment horizontal="right"/>
    </xf>
    <xf numFmtId="0" fontId="128" fillId="0" borderId="0" xfId="0" applyFont="1" applyBorder="1" applyAlignment="1">
      <alignment horizontal="right"/>
    </xf>
    <xf numFmtId="0" fontId="128" fillId="0" borderId="0" xfId="0" applyFont="1" applyAlignment="1">
      <alignment horizontal="right"/>
    </xf>
    <xf numFmtId="173" fontId="128" fillId="0" borderId="0" xfId="0" applyNumberFormat="1" applyFont="1" applyAlignment="1">
      <alignment horizontal="right"/>
    </xf>
    <xf numFmtId="174" fontId="128" fillId="0" borderId="1" xfId="0" applyNumberFormat="1" applyFont="1" applyBorder="1" applyAlignment="1">
      <alignment horizontal="right"/>
    </xf>
    <xf numFmtId="174" fontId="129" fillId="0" borderId="1" xfId="0" applyNumberFormat="1" applyFont="1" applyBorder="1" applyAlignment="1">
      <alignment horizontal="right"/>
    </xf>
    <xf numFmtId="0" fontId="128" fillId="41" borderId="0" xfId="0" applyFont="1" applyFill="1" applyAlignment="1">
      <alignment horizontal="right"/>
    </xf>
    <xf numFmtId="0" fontId="129" fillId="41" borderId="0" xfId="0" applyFont="1" applyFill="1" applyAlignment="1">
      <alignment horizontal="right"/>
    </xf>
    <xf numFmtId="174" fontId="129" fillId="41" borderId="0" xfId="0" applyNumberFormat="1" applyFont="1" applyFill="1" applyAlignment="1">
      <alignment horizontal="right"/>
    </xf>
    <xf numFmtId="0" fontId="130" fillId="0" borderId="1" xfId="0" applyFont="1" applyBorder="1" applyAlignment="1">
      <alignment vertical="center"/>
    </xf>
    <xf numFmtId="0" fontId="132" fillId="0" borderId="1" xfId="0" applyFont="1" applyBorder="1" applyAlignment="1">
      <alignment vertical="center"/>
    </xf>
    <xf numFmtId="171" fontId="128" fillId="0" borderId="0" xfId="3" applyNumberFormat="1" applyFont="1" applyFill="1" applyAlignment="1">
      <alignment horizontal="right"/>
    </xf>
    <xf numFmtId="171" fontId="129" fillId="0" borderId="0" xfId="3" applyNumberFormat="1" applyFont="1" applyFill="1" applyAlignment="1">
      <alignment horizontal="right"/>
    </xf>
    <xf numFmtId="171" fontId="129" fillId="0" borderId="0" xfId="3" applyNumberFormat="1" applyFont="1" applyAlignment="1">
      <alignment horizontal="right"/>
    </xf>
    <xf numFmtId="171" fontId="128" fillId="0" borderId="0" xfId="3" applyNumberFormat="1" applyFont="1" applyAlignment="1">
      <alignment horizontal="right"/>
    </xf>
    <xf numFmtId="171" fontId="129" fillId="0" borderId="0" xfId="0" applyNumberFormat="1" applyFont="1" applyAlignment="1">
      <alignment horizontal="right"/>
    </xf>
    <xf numFmtId="171" fontId="128" fillId="0" borderId="0" xfId="0" applyNumberFormat="1" applyFont="1" applyFill="1" applyAlignment="1">
      <alignment horizontal="right"/>
    </xf>
    <xf numFmtId="171" fontId="129" fillId="0" borderId="0" xfId="0" applyNumberFormat="1" applyFont="1" applyFill="1" applyAlignment="1">
      <alignment horizontal="right"/>
    </xf>
    <xf numFmtId="171" fontId="128" fillId="0" borderId="0" xfId="0" applyNumberFormat="1" applyFont="1" applyAlignment="1">
      <alignment horizontal="right"/>
    </xf>
    <xf numFmtId="171" fontId="133" fillId="0" borderId="0" xfId="0" applyNumberFormat="1" applyFont="1" applyFill="1" applyBorder="1" applyAlignment="1">
      <alignment horizontal="right"/>
    </xf>
    <xf numFmtId="0" fontId="129" fillId="41" borderId="0" xfId="0" applyFont="1" applyFill="1"/>
    <xf numFmtId="174" fontId="128" fillId="0" borderId="0" xfId="0" applyNumberFormat="1" applyFont="1" applyFill="1" applyAlignment="1">
      <alignment horizontal="right"/>
    </xf>
    <xf numFmtId="174" fontId="129" fillId="0" borderId="0" xfId="0" applyNumberFormat="1" applyFont="1" applyFill="1" applyAlignment="1">
      <alignment horizontal="right"/>
    </xf>
    <xf numFmtId="174" fontId="0" fillId="40" borderId="0" xfId="0" applyNumberFormat="1" applyFill="1" applyAlignment="1">
      <alignment horizontal="right"/>
    </xf>
    <xf numFmtId="0" fontId="129" fillId="41" borderId="0" xfId="0" applyFont="1" applyFill="1" applyBorder="1" applyAlignment="1">
      <alignment horizontal="right"/>
    </xf>
    <xf numFmtId="0" fontId="131" fillId="41" borderId="0" xfId="0" applyFont="1" applyFill="1" applyBorder="1" applyAlignment="1">
      <alignment horizontal="right"/>
    </xf>
    <xf numFmtId="0" fontId="134" fillId="40" borderId="0" xfId="9" applyFont="1" applyFill="1" applyAlignment="1">
      <alignment vertical="center"/>
    </xf>
    <xf numFmtId="0" fontId="135" fillId="40" borderId="0" xfId="9" applyFont="1" applyFill="1" applyAlignment="1">
      <alignment vertical="center"/>
    </xf>
    <xf numFmtId="0" fontId="46" fillId="40" borderId="0" xfId="9" applyFont="1" applyFill="1"/>
    <xf numFmtId="0" fontId="123" fillId="42" borderId="0" xfId="9" applyFont="1" applyFill="1" applyBorder="1" applyAlignment="1">
      <alignment vertical="center"/>
    </xf>
    <xf numFmtId="0" fontId="32" fillId="40" borderId="0" xfId="8" applyFill="1" applyAlignment="1"/>
    <xf numFmtId="0" fontId="19" fillId="40" borderId="0" xfId="0" applyFont="1" applyFill="1"/>
    <xf numFmtId="0" fontId="19" fillId="40" borderId="0" xfId="0" applyFont="1" applyFill="1" applyAlignment="1">
      <alignment horizontal="right"/>
    </xf>
    <xf numFmtId="0" fontId="19" fillId="2" borderId="0" xfId="0" applyFont="1" applyFill="1"/>
    <xf numFmtId="0" fontId="0" fillId="2" borderId="0" xfId="0" applyFill="1"/>
    <xf numFmtId="0" fontId="0" fillId="2" borderId="0" xfId="0" applyFill="1" applyAlignment="1">
      <alignment horizontal="right"/>
    </xf>
    <xf numFmtId="0" fontId="19" fillId="2" borderId="1" xfId="0" applyFont="1" applyFill="1" applyBorder="1"/>
    <xf numFmtId="0" fontId="16" fillId="2" borderId="1" xfId="0" applyFont="1" applyFill="1" applyBorder="1" applyAlignment="1">
      <alignment vertical="center" wrapText="1"/>
    </xf>
    <xf numFmtId="0" fontId="19" fillId="41" borderId="0" xfId="0" applyFont="1" applyFill="1"/>
    <xf numFmtId="0" fontId="136" fillId="41" borderId="0" xfId="0" applyFont="1" applyFill="1"/>
    <xf numFmtId="0" fontId="136" fillId="2" borderId="0" xfId="0" applyFont="1" applyFill="1"/>
    <xf numFmtId="0" fontId="0" fillId="41" borderId="0" xfId="0" applyFill="1" applyBorder="1"/>
    <xf numFmtId="0" fontId="18" fillId="2" borderId="1" xfId="0" applyFont="1" applyFill="1" applyBorder="1" applyAlignment="1">
      <alignment vertical="center" wrapText="1"/>
    </xf>
    <xf numFmtId="0" fontId="0" fillId="2" borderId="1" xfId="0" applyFill="1" applyBorder="1"/>
    <xf numFmtId="0" fontId="18" fillId="2" borderId="2" xfId="0" applyFont="1" applyFill="1" applyBorder="1" applyAlignment="1">
      <alignment vertical="center" wrapText="1"/>
    </xf>
    <xf numFmtId="0" fontId="0" fillId="2" borderId="2" xfId="0" applyFill="1" applyBorder="1"/>
    <xf numFmtId="0" fontId="19" fillId="2" borderId="2" xfId="0" applyFont="1" applyFill="1" applyBorder="1"/>
    <xf numFmtId="0" fontId="16" fillId="2" borderId="2" xfId="0" applyFont="1" applyFill="1" applyBorder="1" applyAlignment="1">
      <alignment vertical="center" wrapText="1"/>
    </xf>
    <xf numFmtId="0" fontId="137" fillId="2" borderId="0" xfId="0" applyFont="1" applyFill="1"/>
    <xf numFmtId="0" fontId="32" fillId="40" borderId="0" xfId="8" applyFill="1" applyAlignment="1">
      <alignment horizontal="right" vertical="center"/>
    </xf>
    <xf numFmtId="174" fontId="129" fillId="2" borderId="0" xfId="0" applyNumberFormat="1" applyFont="1" applyFill="1" applyAlignment="1">
      <alignment horizontal="right"/>
    </xf>
    <xf numFmtId="0" fontId="129" fillId="2" borderId="0" xfId="0" applyFont="1" applyFill="1" applyAlignment="1">
      <alignment horizontal="right"/>
    </xf>
    <xf numFmtId="174" fontId="131" fillId="2" borderId="1" xfId="0" applyNumberFormat="1" applyFont="1" applyFill="1" applyBorder="1" applyAlignment="1">
      <alignment horizontal="right"/>
    </xf>
    <xf numFmtId="0" fontId="131" fillId="41" borderId="1" xfId="0" applyFont="1" applyFill="1" applyBorder="1" applyAlignment="1">
      <alignment horizontal="right"/>
    </xf>
    <xf numFmtId="0" fontId="131" fillId="2" borderId="1" xfId="0" applyFont="1" applyFill="1" applyBorder="1" applyAlignment="1">
      <alignment horizontal="right"/>
    </xf>
    <xf numFmtId="174" fontId="138" fillId="2" borderId="1" xfId="0" applyNumberFormat="1" applyFont="1" applyFill="1" applyBorder="1" applyAlignment="1">
      <alignment horizontal="right"/>
    </xf>
    <xf numFmtId="174" fontId="139" fillId="2" borderId="0" xfId="0" applyNumberFormat="1" applyFont="1" applyFill="1" applyAlignment="1">
      <alignment horizontal="right"/>
    </xf>
    <xf numFmtId="171" fontId="129" fillId="2" borderId="0" xfId="3" applyNumberFormat="1" applyFont="1" applyFill="1" applyBorder="1" applyAlignment="1">
      <alignment horizontal="right"/>
    </xf>
    <xf numFmtId="171" fontId="133" fillId="2" borderId="0" xfId="3" applyNumberFormat="1" applyFont="1" applyFill="1" applyBorder="1" applyAlignment="1">
      <alignment horizontal="right"/>
    </xf>
    <xf numFmtId="171" fontId="131" fillId="2" borderId="1" xfId="3" applyNumberFormat="1" applyFont="1" applyFill="1" applyBorder="1" applyAlignment="1">
      <alignment horizontal="right"/>
    </xf>
    <xf numFmtId="171" fontId="138" fillId="2" borderId="1" xfId="3" applyNumberFormat="1" applyFont="1" applyFill="1" applyBorder="1" applyAlignment="1">
      <alignment horizontal="right"/>
    </xf>
    <xf numFmtId="171" fontId="129" fillId="2" borderId="0" xfId="3" applyNumberFormat="1" applyFont="1" applyFill="1" applyAlignment="1">
      <alignment horizontal="right"/>
    </xf>
    <xf numFmtId="171" fontId="139" fillId="2" borderId="0" xfId="3" applyNumberFormat="1" applyFont="1" applyFill="1" applyAlignment="1">
      <alignment horizontal="right"/>
    </xf>
    <xf numFmtId="171" fontId="129" fillId="2" borderId="0" xfId="0" applyNumberFormat="1" applyFont="1" applyFill="1" applyAlignment="1">
      <alignment horizontal="right"/>
    </xf>
    <xf numFmtId="174" fontId="131" fillId="2" borderId="0" xfId="0" applyNumberFormat="1" applyFont="1" applyFill="1" applyAlignment="1">
      <alignment horizontal="right"/>
    </xf>
    <xf numFmtId="171" fontId="0" fillId="41" borderId="0" xfId="3" applyNumberFormat="1" applyFont="1" applyFill="1" applyAlignment="1">
      <alignment horizontal="right"/>
    </xf>
    <xf numFmtId="0" fontId="17" fillId="41" borderId="0" xfId="0" applyFont="1" applyFill="1"/>
    <xf numFmtId="0" fontId="141" fillId="41" borderId="0" xfId="0" applyFont="1" applyFill="1"/>
    <xf numFmtId="0" fontId="0" fillId="2" borderId="0" xfId="0" applyFont="1" applyFill="1"/>
    <xf numFmtId="174" fontId="142" fillId="2" borderId="1" xfId="0" applyNumberFormat="1" applyFont="1" applyFill="1" applyBorder="1" applyAlignment="1">
      <alignment horizontal="right"/>
    </xf>
    <xf numFmtId="0" fontId="142" fillId="41" borderId="1" xfId="0" applyFont="1" applyFill="1" applyBorder="1" applyAlignment="1">
      <alignment horizontal="right"/>
    </xf>
    <xf numFmtId="174" fontId="143" fillId="2" borderId="1" xfId="0" applyNumberFormat="1" applyFont="1" applyFill="1" applyBorder="1" applyAlignment="1">
      <alignment horizontal="right"/>
    </xf>
    <xf numFmtId="174" fontId="23" fillId="2" borderId="0" xfId="0" applyNumberFormat="1" applyFont="1" applyFill="1" applyAlignment="1">
      <alignment horizontal="right"/>
    </xf>
    <xf numFmtId="0" fontId="142" fillId="2" borderId="1" xfId="0" applyFont="1" applyFill="1" applyBorder="1" applyAlignment="1">
      <alignment horizontal="right"/>
    </xf>
    <xf numFmtId="0" fontId="145" fillId="41" borderId="0" xfId="0" applyFont="1" applyFill="1" applyAlignment="1">
      <alignment horizontal="right"/>
    </xf>
    <xf numFmtId="171" fontId="142" fillId="2" borderId="1" xfId="3" applyNumberFormat="1" applyFont="1" applyFill="1" applyBorder="1" applyAlignment="1">
      <alignment horizontal="right"/>
    </xf>
    <xf numFmtId="171" fontId="143" fillId="2" borderId="1" xfId="3" applyNumberFormat="1" applyFont="1" applyFill="1" applyBorder="1" applyAlignment="1">
      <alignment horizontal="right"/>
    </xf>
    <xf numFmtId="0" fontId="142" fillId="2" borderId="0" xfId="0" applyFont="1" applyFill="1" applyAlignment="1">
      <alignment horizontal="right"/>
    </xf>
    <xf numFmtId="0" fontId="22" fillId="41" borderId="0" xfId="0" applyFont="1" applyFill="1"/>
    <xf numFmtId="0" fontId="149" fillId="41" borderId="0" xfId="0" applyFont="1" applyFill="1" applyAlignment="1">
      <alignment horizontal="right"/>
    </xf>
    <xf numFmtId="171" fontId="147" fillId="2" borderId="0" xfId="3" applyNumberFormat="1" applyFont="1" applyFill="1" applyBorder="1" applyAlignment="1">
      <alignment horizontal="right"/>
    </xf>
    <xf numFmtId="171" fontId="23" fillId="2" borderId="0" xfId="3" applyNumberFormat="1" applyFont="1" applyFill="1" applyAlignment="1">
      <alignment horizontal="right"/>
    </xf>
    <xf numFmtId="171" fontId="144" fillId="2" borderId="0" xfId="3" applyNumberFormat="1" applyFont="1" applyFill="1" applyBorder="1" applyAlignment="1">
      <alignment horizontal="right"/>
    </xf>
    <xf numFmtId="168" fontId="129" fillId="41" borderId="0" xfId="2" applyFont="1" applyFill="1" applyAlignment="1">
      <alignment horizontal="right"/>
    </xf>
    <xf numFmtId="0" fontId="23" fillId="40" borderId="0" xfId="0" applyFont="1" applyFill="1" applyAlignment="1">
      <alignment horizontal="right"/>
    </xf>
    <xf numFmtId="0" fontId="23" fillId="40" borderId="0" xfId="0" applyFont="1" applyFill="1"/>
    <xf numFmtId="171" fontId="0" fillId="40" borderId="0" xfId="3" applyNumberFormat="1" applyFont="1" applyFill="1" applyAlignment="1">
      <alignment horizontal="right"/>
    </xf>
    <xf numFmtId="171" fontId="0" fillId="40" borderId="0" xfId="3" applyNumberFormat="1" applyFont="1" applyFill="1"/>
    <xf numFmtId="174" fontId="128" fillId="2" borderId="0" xfId="0" applyNumberFormat="1" applyFont="1" applyFill="1" applyAlignment="1">
      <alignment horizontal="right"/>
    </xf>
    <xf numFmtId="174" fontId="130" fillId="2" borderId="1" xfId="0" applyNumberFormat="1" applyFont="1" applyFill="1" applyBorder="1" applyAlignment="1">
      <alignment horizontal="right"/>
    </xf>
    <xf numFmtId="174" fontId="152" fillId="2" borderId="0" xfId="0" applyNumberFormat="1" applyFont="1" applyFill="1" applyAlignment="1">
      <alignment horizontal="right"/>
    </xf>
    <xf numFmtId="0" fontId="150" fillId="41" borderId="0" xfId="0" applyFont="1" applyFill="1" applyAlignment="1">
      <alignment horizontal="right"/>
    </xf>
    <xf numFmtId="171" fontId="150" fillId="2" borderId="0" xfId="3" applyNumberFormat="1" applyFont="1" applyFill="1" applyAlignment="1">
      <alignment horizontal="right"/>
    </xf>
    <xf numFmtId="0" fontId="151" fillId="2" borderId="0" xfId="0" applyFont="1" applyFill="1" applyAlignment="1">
      <alignment horizontal="right"/>
    </xf>
    <xf numFmtId="0" fontId="23" fillId="2" borderId="0" xfId="0" applyFont="1" applyFill="1" applyAlignment="1">
      <alignment horizontal="right"/>
    </xf>
    <xf numFmtId="170" fontId="129" fillId="2" borderId="0" xfId="0" applyNumberFormat="1" applyFont="1" applyFill="1" applyAlignment="1">
      <alignment horizontal="right" vertical="center" wrapText="1"/>
    </xf>
    <xf numFmtId="170" fontId="131" fillId="2" borderId="1" xfId="0" applyNumberFormat="1" applyFont="1" applyFill="1" applyBorder="1" applyAlignment="1">
      <alignment horizontal="right" wrapText="1"/>
    </xf>
    <xf numFmtId="0" fontId="139" fillId="2" borderId="0" xfId="0" applyFont="1" applyFill="1" applyAlignment="1">
      <alignment horizontal="right"/>
    </xf>
    <xf numFmtId="172" fontId="129" fillId="2" borderId="0" xfId="2" applyNumberFormat="1" applyFont="1" applyFill="1" applyAlignment="1">
      <alignment horizontal="right"/>
    </xf>
    <xf numFmtId="170" fontId="129" fillId="41" borderId="0" xfId="0" applyNumberFormat="1" applyFont="1" applyFill="1" applyAlignment="1">
      <alignment horizontal="right"/>
    </xf>
    <xf numFmtId="0" fontId="142" fillId="41" borderId="0" xfId="0" applyFont="1" applyFill="1" applyBorder="1" applyAlignment="1">
      <alignment horizontal="right"/>
    </xf>
    <xf numFmtId="0" fontId="142" fillId="2" borderId="0" xfId="0" applyFont="1" applyFill="1" applyBorder="1" applyAlignment="1">
      <alignment horizontal="right"/>
    </xf>
    <xf numFmtId="0" fontId="16" fillId="41" borderId="0" xfId="0" applyFont="1" applyFill="1" applyBorder="1" applyAlignment="1">
      <alignment vertical="center" wrapText="1"/>
    </xf>
    <xf numFmtId="171" fontId="0" fillId="2" borderId="0" xfId="0" applyNumberFormat="1" applyFill="1" applyAlignment="1">
      <alignment horizontal="right"/>
    </xf>
    <xf numFmtId="171" fontId="131" fillId="2" borderId="1" xfId="0" applyNumberFormat="1" applyFont="1" applyFill="1" applyBorder="1" applyAlignment="1">
      <alignment horizontal="right"/>
    </xf>
    <xf numFmtId="171" fontId="0" fillId="41" borderId="0" xfId="0" applyNumberFormat="1" applyFill="1" applyAlignment="1">
      <alignment horizontal="right"/>
    </xf>
    <xf numFmtId="171" fontId="129" fillId="41" borderId="0" xfId="0" applyNumberFormat="1" applyFont="1" applyFill="1" applyAlignment="1">
      <alignment horizontal="right"/>
    </xf>
    <xf numFmtId="170" fontId="131" fillId="2" borderId="1" xfId="0" applyNumberFormat="1" applyFont="1" applyFill="1" applyBorder="1" applyAlignment="1">
      <alignment horizontal="right" vertical="center" wrapText="1"/>
    </xf>
    <xf numFmtId="0" fontId="23" fillId="2" borderId="0" xfId="0" applyFont="1" applyFill="1"/>
    <xf numFmtId="171" fontId="139" fillId="2" borderId="0" xfId="0" applyNumberFormat="1" applyFont="1" applyFill="1" applyAlignment="1">
      <alignment horizontal="right" wrapText="1"/>
    </xf>
    <xf numFmtId="170" fontId="129" fillId="2" borderId="0" xfId="0" applyNumberFormat="1" applyFont="1" applyFill="1" applyAlignment="1">
      <alignment horizontal="right" wrapText="1"/>
    </xf>
    <xf numFmtId="171" fontId="129" fillId="2" borderId="0" xfId="0" applyNumberFormat="1" applyFont="1" applyFill="1" applyAlignment="1">
      <alignment horizontal="right" wrapText="1"/>
    </xf>
    <xf numFmtId="0" fontId="23" fillId="41" borderId="0" xfId="0" applyFont="1" applyFill="1"/>
    <xf numFmtId="170" fontId="129" fillId="41" borderId="0" xfId="0" applyNumberFormat="1" applyFont="1" applyFill="1" applyAlignment="1">
      <alignment horizontal="right" wrapText="1"/>
    </xf>
    <xf numFmtId="0" fontId="139" fillId="41" borderId="0" xfId="0" applyFont="1" applyFill="1" applyAlignment="1">
      <alignment horizontal="right"/>
    </xf>
    <xf numFmtId="0" fontId="153" fillId="2" borderId="0" xfId="0" applyFont="1" applyFill="1" applyAlignment="1">
      <alignment horizontal="right"/>
    </xf>
    <xf numFmtId="171" fontId="153" fillId="2" borderId="0" xfId="3" applyNumberFormat="1" applyFont="1" applyFill="1" applyAlignment="1">
      <alignment horizontal="right"/>
    </xf>
    <xf numFmtId="171" fontId="0" fillId="2" borderId="0" xfId="3" applyNumberFormat="1" applyFont="1" applyFill="1"/>
    <xf numFmtId="172" fontId="129" fillId="41" borderId="0" xfId="2" applyNumberFormat="1" applyFont="1" applyFill="1" applyAlignment="1">
      <alignment horizontal="right"/>
    </xf>
    <xf numFmtId="171" fontId="129" fillId="41" borderId="0" xfId="3" applyNumberFormat="1" applyFont="1" applyFill="1" applyAlignment="1">
      <alignment horizontal="right"/>
    </xf>
    <xf numFmtId="171" fontId="0" fillId="41" borderId="0" xfId="3" applyNumberFormat="1" applyFont="1" applyFill="1"/>
    <xf numFmtId="0" fontId="136" fillId="2" borderId="0" xfId="0" applyFont="1" applyFill="1" applyAlignment="1">
      <alignment horizontal="left"/>
    </xf>
    <xf numFmtId="0" fontId="19" fillId="2" borderId="1" xfId="1" applyFont="1" applyFill="1" applyBorder="1"/>
    <xf numFmtId="0" fontId="27" fillId="2" borderId="1" xfId="0" applyFont="1" applyFill="1" applyBorder="1"/>
    <xf numFmtId="0" fontId="22" fillId="2" borderId="0" xfId="1" applyFont="1" applyFill="1" applyBorder="1"/>
    <xf numFmtId="0" fontId="22" fillId="2" borderId="0" xfId="0" applyFont="1" applyFill="1" applyBorder="1"/>
    <xf numFmtId="0" fontId="27" fillId="2" borderId="1" xfId="1" applyFont="1" applyFill="1" applyBorder="1"/>
    <xf numFmtId="0" fontId="19" fillId="2" borderId="0" xfId="1" applyFont="1" applyFill="1" applyBorder="1"/>
    <xf numFmtId="0" fontId="17" fillId="40" borderId="0" xfId="0" applyFont="1" applyFill="1"/>
    <xf numFmtId="0" fontId="22" fillId="40" borderId="0" xfId="0" applyFont="1" applyFill="1" applyBorder="1"/>
    <xf numFmtId="171" fontId="0" fillId="40" borderId="0" xfId="0" applyNumberFormat="1" applyFill="1" applyAlignment="1">
      <alignment horizontal="right"/>
    </xf>
    <xf numFmtId="0" fontId="22" fillId="40" borderId="0" xfId="0" applyFont="1" applyFill="1"/>
    <xf numFmtId="0" fontId="22" fillId="40" borderId="0" xfId="1" applyFont="1" applyFill="1" applyBorder="1"/>
    <xf numFmtId="0" fontId="22" fillId="40" borderId="0" xfId="1" applyFont="1" applyFill="1"/>
    <xf numFmtId="0" fontId="0" fillId="40" borderId="0" xfId="0" applyFill="1" applyBorder="1"/>
    <xf numFmtId="0" fontId="15" fillId="40" borderId="0" xfId="1" applyFill="1" applyBorder="1"/>
    <xf numFmtId="0" fontId="19" fillId="41" borderId="0" xfId="1" applyFont="1" applyFill="1"/>
    <xf numFmtId="0" fontId="22" fillId="41" borderId="0" xfId="0" applyFont="1" applyFill="1" applyBorder="1"/>
    <xf numFmtId="174" fontId="142" fillId="2" borderId="1" xfId="1" applyNumberFormat="1" applyFont="1" applyFill="1" applyBorder="1" applyAlignment="1">
      <alignment horizontal="right"/>
    </xf>
    <xf numFmtId="174" fontId="153" fillId="2" borderId="0" xfId="0" applyNumberFormat="1" applyFont="1" applyFill="1" applyAlignment="1">
      <alignment horizontal="right"/>
    </xf>
    <xf numFmtId="0" fontId="153" fillId="41" borderId="0" xfId="0" applyFont="1" applyFill="1" applyAlignment="1">
      <alignment horizontal="right"/>
    </xf>
    <xf numFmtId="173" fontId="142" fillId="2" borderId="1" xfId="0" applyNumberFormat="1" applyFont="1" applyFill="1" applyBorder="1" applyAlignment="1">
      <alignment horizontal="right"/>
    </xf>
    <xf numFmtId="173" fontId="153" fillId="2" borderId="0" xfId="0" applyNumberFormat="1" applyFont="1" applyFill="1" applyAlignment="1">
      <alignment horizontal="right"/>
    </xf>
    <xf numFmtId="171" fontId="23" fillId="2" borderId="0" xfId="0" applyNumberFormat="1" applyFont="1" applyFill="1" applyAlignment="1">
      <alignment horizontal="right"/>
    </xf>
    <xf numFmtId="0" fontId="23" fillId="41" borderId="0" xfId="0" applyFont="1" applyFill="1" applyAlignment="1">
      <alignment horizontal="right"/>
    </xf>
    <xf numFmtId="174" fontId="153" fillId="41" borderId="0" xfId="0" applyNumberFormat="1" applyFont="1" applyFill="1" applyAlignment="1">
      <alignment horizontal="right"/>
    </xf>
    <xf numFmtId="0" fontId="23" fillId="41" borderId="0" xfId="1" applyFont="1" applyFill="1" applyBorder="1"/>
    <xf numFmtId="0" fontId="22" fillId="41" borderId="0" xfId="1" applyFont="1" applyFill="1" applyBorder="1"/>
    <xf numFmtId="0" fontId="17" fillId="41" borderId="0" xfId="1" applyFont="1" applyFill="1" applyBorder="1" applyAlignment="1">
      <alignment horizontal="left" indent="4"/>
    </xf>
    <xf numFmtId="0" fontId="136" fillId="2" borderId="0" xfId="0" applyFont="1" applyFill="1" applyBorder="1"/>
    <xf numFmtId="0" fontId="136" fillId="2" borderId="0" xfId="1" applyFont="1" applyFill="1" applyBorder="1" applyAlignment="1">
      <alignment horizontal="left"/>
    </xf>
    <xf numFmtId="170" fontId="128" fillId="2" borderId="0" xfId="0" applyNumberFormat="1" applyFont="1" applyFill="1" applyAlignment="1">
      <alignment horizontal="right" vertical="center" wrapText="1"/>
    </xf>
    <xf numFmtId="170" fontId="130" fillId="2" borderId="1" xfId="0" applyNumberFormat="1" applyFont="1" applyFill="1" applyBorder="1" applyAlignment="1">
      <alignment horizontal="right" wrapText="1"/>
    </xf>
    <xf numFmtId="170" fontId="128" fillId="41" borderId="0" xfId="0" applyNumberFormat="1" applyFont="1" applyFill="1" applyAlignment="1">
      <alignment horizontal="right"/>
    </xf>
    <xf numFmtId="0" fontId="128" fillId="2" borderId="0" xfId="0" applyFont="1" applyFill="1" applyAlignment="1">
      <alignment horizontal="right"/>
    </xf>
    <xf numFmtId="171" fontId="128" fillId="2" borderId="0" xfId="0" applyNumberFormat="1" applyFont="1" applyFill="1" applyAlignment="1">
      <alignment horizontal="right"/>
    </xf>
    <xf numFmtId="171" fontId="130" fillId="2" borderId="1" xfId="0" applyNumberFormat="1" applyFont="1" applyFill="1" applyBorder="1" applyAlignment="1">
      <alignment horizontal="right"/>
    </xf>
    <xf numFmtId="171" fontId="128" fillId="41" borderId="0" xfId="0" applyNumberFormat="1" applyFont="1" applyFill="1" applyAlignment="1">
      <alignment horizontal="right"/>
    </xf>
    <xf numFmtId="170" fontId="130" fillId="2" borderId="1" xfId="0" applyNumberFormat="1" applyFont="1" applyFill="1" applyBorder="1" applyAlignment="1">
      <alignment horizontal="right" vertical="center" wrapText="1"/>
    </xf>
    <xf numFmtId="171" fontId="152" fillId="2" borderId="0" xfId="0" applyNumberFormat="1" applyFont="1" applyFill="1" applyAlignment="1">
      <alignment horizontal="right" wrapText="1"/>
    </xf>
    <xf numFmtId="170" fontId="128" fillId="2" borderId="0" xfId="0" applyNumberFormat="1" applyFont="1" applyFill="1" applyAlignment="1">
      <alignment horizontal="right" wrapText="1"/>
    </xf>
    <xf numFmtId="171" fontId="128" fillId="2" borderId="0" xfId="0" applyNumberFormat="1" applyFont="1" applyFill="1" applyAlignment="1">
      <alignment horizontal="right" wrapText="1"/>
    </xf>
    <xf numFmtId="170" fontId="128" fillId="41" borderId="0" xfId="0" applyNumberFormat="1" applyFont="1" applyFill="1" applyAlignment="1">
      <alignment horizontal="right" wrapText="1"/>
    </xf>
    <xf numFmtId="0" fontId="155" fillId="41" borderId="0" xfId="0" applyFont="1" applyFill="1" applyAlignment="1">
      <alignment horizontal="right"/>
    </xf>
    <xf numFmtId="171" fontId="128" fillId="2" borderId="0" xfId="3" applyNumberFormat="1" applyFont="1" applyFill="1" applyAlignment="1">
      <alignment horizontal="right"/>
    </xf>
    <xf numFmtId="172" fontId="128" fillId="41" borderId="0" xfId="2" applyNumberFormat="1" applyFont="1" applyFill="1" applyAlignment="1">
      <alignment horizontal="right"/>
    </xf>
    <xf numFmtId="171" fontId="128" fillId="41" borderId="0" xfId="3" applyNumberFormat="1" applyFont="1" applyFill="1" applyAlignment="1">
      <alignment horizontal="right"/>
    </xf>
    <xf numFmtId="0" fontId="155" fillId="2" borderId="0" xfId="0" applyFont="1" applyFill="1" applyAlignment="1">
      <alignment horizontal="right"/>
    </xf>
    <xf numFmtId="174" fontId="156" fillId="2" borderId="1" xfId="0" applyNumberFormat="1" applyFont="1" applyFill="1" applyBorder="1" applyAlignment="1">
      <alignment horizontal="right"/>
    </xf>
    <xf numFmtId="171" fontId="128" fillId="2" borderId="0" xfId="3" applyNumberFormat="1" applyFont="1" applyFill="1" applyBorder="1" applyAlignment="1">
      <alignment horizontal="right"/>
    </xf>
    <xf numFmtId="0" fontId="156" fillId="2" borderId="0" xfId="0" applyFont="1" applyFill="1" applyAlignment="1">
      <alignment horizontal="right"/>
    </xf>
    <xf numFmtId="0" fontId="128" fillId="41" borderId="0" xfId="0" applyFont="1" applyFill="1" applyBorder="1" applyAlignment="1">
      <alignment horizontal="right"/>
    </xf>
    <xf numFmtId="168" fontId="128" fillId="41" borderId="0" xfId="2" applyFont="1" applyFill="1" applyAlignment="1">
      <alignment horizontal="right"/>
    </xf>
    <xf numFmtId="171" fontId="130" fillId="2" borderId="1" xfId="3" applyNumberFormat="1" applyFont="1" applyFill="1" applyBorder="1" applyAlignment="1">
      <alignment horizontal="right"/>
    </xf>
    <xf numFmtId="0" fontId="130" fillId="2" borderId="0" xfId="0" applyFont="1" applyFill="1" applyAlignment="1">
      <alignment horizontal="right"/>
    </xf>
    <xf numFmtId="174" fontId="130" fillId="2" borderId="0" xfId="0" applyNumberFormat="1" applyFont="1" applyFill="1" applyAlignment="1">
      <alignment horizontal="right"/>
    </xf>
    <xf numFmtId="171" fontId="152" fillId="2" borderId="0" xfId="3" applyNumberFormat="1" applyFont="1" applyFill="1" applyAlignment="1">
      <alignment horizontal="right"/>
    </xf>
    <xf numFmtId="174" fontId="156" fillId="2" borderId="1" xfId="1" applyNumberFormat="1" applyFont="1" applyFill="1" applyBorder="1" applyAlignment="1">
      <alignment horizontal="right"/>
    </xf>
    <xf numFmtId="174" fontId="149" fillId="2" borderId="0" xfId="0" applyNumberFormat="1" applyFont="1" applyFill="1" applyAlignment="1">
      <alignment horizontal="right"/>
    </xf>
    <xf numFmtId="171" fontId="157" fillId="2" borderId="0" xfId="0" applyNumberFormat="1" applyFont="1" applyFill="1" applyAlignment="1">
      <alignment horizontal="right"/>
    </xf>
    <xf numFmtId="171" fontId="157" fillId="2" borderId="0" xfId="3" applyNumberFormat="1" applyFont="1" applyFill="1" applyAlignment="1">
      <alignment horizontal="right"/>
    </xf>
    <xf numFmtId="174" fontId="149" fillId="41" borderId="0" xfId="0" applyNumberFormat="1" applyFont="1" applyFill="1" applyAlignment="1">
      <alignment horizontal="right"/>
    </xf>
    <xf numFmtId="171" fontId="149" fillId="2" borderId="0" xfId="0" applyNumberFormat="1" applyFont="1" applyFill="1" applyAlignment="1">
      <alignment horizontal="right"/>
    </xf>
    <xf numFmtId="171" fontId="149" fillId="2" borderId="0" xfId="3" applyNumberFormat="1" applyFont="1" applyFill="1" applyAlignment="1">
      <alignment horizontal="right"/>
    </xf>
    <xf numFmtId="0" fontId="28" fillId="2" borderId="0" xfId="0" applyFont="1" applyFill="1"/>
    <xf numFmtId="0" fontId="28" fillId="2" borderId="1" xfId="0" applyFont="1" applyFill="1" applyBorder="1"/>
    <xf numFmtId="0" fontId="30" fillId="2" borderId="1" xfId="0" applyFont="1" applyFill="1" applyBorder="1" applyAlignment="1">
      <alignment vertical="center" wrapText="1"/>
    </xf>
    <xf numFmtId="173" fontId="129" fillId="2" borderId="0" xfId="7" applyNumberFormat="1" applyFont="1" applyFill="1"/>
    <xf numFmtId="173" fontId="129" fillId="2" borderId="0" xfId="0" applyNumberFormat="1" applyFont="1" applyFill="1" applyAlignment="1">
      <alignment horizontal="right"/>
    </xf>
    <xf numFmtId="0" fontId="28" fillId="41" borderId="0" xfId="0" applyFont="1" applyFill="1"/>
    <xf numFmtId="175" fontId="129" fillId="2" borderId="0" xfId="3" applyNumberFormat="1" applyFont="1" applyFill="1" applyAlignment="1">
      <alignment horizontal="right"/>
    </xf>
    <xf numFmtId="0" fontId="17" fillId="41" borderId="0" xfId="1" applyFont="1" applyFill="1"/>
    <xf numFmtId="0" fontId="0" fillId="2" borderId="0" xfId="0" applyFont="1" applyFill="1" applyAlignment="1"/>
    <xf numFmtId="0" fontId="130" fillId="2" borderId="1" xfId="0" applyFont="1" applyFill="1" applyBorder="1" applyAlignment="1">
      <alignment horizontal="right"/>
    </xf>
    <xf numFmtId="173" fontId="128" fillId="2" borderId="0" xfId="0" applyNumberFormat="1" applyFont="1" applyFill="1" applyAlignment="1">
      <alignment horizontal="right"/>
    </xf>
    <xf numFmtId="175" fontId="128" fillId="2" borderId="0" xfId="3" applyNumberFormat="1" applyFont="1" applyFill="1" applyAlignment="1">
      <alignment horizontal="right"/>
    </xf>
    <xf numFmtId="0" fontId="128" fillId="2" borderId="0" xfId="7" applyFont="1" applyFill="1"/>
    <xf numFmtId="175" fontId="128" fillId="2" borderId="0" xfId="0" applyNumberFormat="1" applyFont="1" applyFill="1" applyAlignment="1">
      <alignment horizontal="right"/>
    </xf>
    <xf numFmtId="0" fontId="17" fillId="2" borderId="0" xfId="1" applyFont="1" applyFill="1"/>
    <xf numFmtId="0" fontId="19" fillId="2" borderId="0" xfId="1" applyFont="1" applyFill="1"/>
    <xf numFmtId="0" fontId="15" fillId="2" borderId="0" xfId="1" applyFill="1"/>
    <xf numFmtId="0" fontId="23" fillId="2" borderId="0" xfId="1" applyFont="1" applyFill="1" applyAlignment="1">
      <alignment horizontal="right"/>
    </xf>
    <xf numFmtId="171" fontId="158" fillId="2" borderId="0" xfId="5" applyNumberFormat="1" applyFont="1" applyFill="1" applyBorder="1" applyAlignment="1">
      <alignment horizontal="right"/>
    </xf>
    <xf numFmtId="171" fontId="159" fillId="2" borderId="0" xfId="5" applyNumberFormat="1" applyFont="1" applyFill="1" applyBorder="1" applyAlignment="1">
      <alignment horizontal="right"/>
    </xf>
    <xf numFmtId="171" fontId="142" fillId="2" borderId="0" xfId="3" applyNumberFormat="1" applyFont="1" applyFill="1" applyAlignment="1">
      <alignment horizontal="right"/>
    </xf>
    <xf numFmtId="0" fontId="23" fillId="41" borderId="0" xfId="1" applyFont="1" applyFill="1" applyAlignment="1">
      <alignment horizontal="right"/>
    </xf>
    <xf numFmtId="0" fontId="157" fillId="2" borderId="0" xfId="1" applyFont="1" applyFill="1" applyAlignment="1">
      <alignment horizontal="right"/>
    </xf>
    <xf numFmtId="0" fontId="157" fillId="41" borderId="0" xfId="1" applyFont="1" applyFill="1" applyAlignment="1">
      <alignment horizontal="right"/>
    </xf>
    <xf numFmtId="0" fontId="149" fillId="2" borderId="0" xfId="0" applyFont="1" applyFill="1" applyAlignment="1">
      <alignment horizontal="right"/>
    </xf>
    <xf numFmtId="171" fontId="157" fillId="2" borderId="0" xfId="5" applyNumberFormat="1" applyFont="1" applyFill="1" applyBorder="1" applyAlignment="1">
      <alignment horizontal="right"/>
    </xf>
    <xf numFmtId="171" fontId="160" fillId="2" borderId="0" xfId="5" applyNumberFormat="1" applyFont="1" applyFill="1" applyBorder="1" applyAlignment="1">
      <alignment horizontal="right"/>
    </xf>
    <xf numFmtId="173" fontId="149" fillId="2" borderId="0" xfId="0" applyNumberFormat="1" applyFont="1" applyFill="1" applyAlignment="1">
      <alignment horizontal="right"/>
    </xf>
    <xf numFmtId="0" fontId="145" fillId="2" borderId="0" xfId="0" applyFont="1" applyFill="1" applyAlignment="1">
      <alignment horizontal="right"/>
    </xf>
    <xf numFmtId="0" fontId="22" fillId="2" borderId="0" xfId="1" applyFont="1" applyFill="1"/>
    <xf numFmtId="0" fontId="22" fillId="2" borderId="0" xfId="0" applyFont="1" applyFill="1"/>
    <xf numFmtId="0" fontId="22" fillId="41" borderId="0" xfId="1" applyFont="1" applyFill="1"/>
    <xf numFmtId="0" fontId="139" fillId="2" borderId="0" xfId="1" applyFont="1" applyFill="1" applyAlignment="1">
      <alignment horizontal="right"/>
    </xf>
    <xf numFmtId="173" fontId="131" fillId="2" borderId="1" xfId="0" applyNumberFormat="1" applyFont="1" applyFill="1" applyBorder="1" applyAlignment="1">
      <alignment horizontal="right"/>
    </xf>
    <xf numFmtId="0" fontId="161" fillId="41" borderId="0" xfId="0" applyFont="1" applyFill="1" applyAlignment="1">
      <alignment horizontal="right"/>
    </xf>
    <xf numFmtId="171" fontId="139" fillId="2" borderId="0" xfId="1" applyNumberFormat="1" applyFont="1" applyFill="1" applyAlignment="1">
      <alignment horizontal="right"/>
    </xf>
    <xf numFmtId="171" fontId="131" fillId="41" borderId="0" xfId="3" applyNumberFormat="1" applyFont="1" applyFill="1" applyBorder="1" applyAlignment="1">
      <alignment horizontal="right"/>
    </xf>
    <xf numFmtId="171" fontId="131" fillId="2" borderId="0" xfId="0" applyNumberFormat="1" applyFont="1" applyFill="1" applyAlignment="1">
      <alignment horizontal="right"/>
    </xf>
    <xf numFmtId="0" fontId="154" fillId="40" borderId="24" xfId="0" applyFont="1" applyFill="1" applyBorder="1" applyAlignment="1">
      <alignment horizontal="left" vertical="center" wrapText="1" indent="2"/>
    </xf>
    <xf numFmtId="0" fontId="154" fillId="40" borderId="24" xfId="0" applyFont="1" applyFill="1" applyBorder="1" applyAlignment="1">
      <alignment vertical="center" wrapText="1"/>
    </xf>
    <xf numFmtId="0" fontId="154" fillId="40" borderId="24" xfId="0" applyFont="1" applyFill="1" applyBorder="1" applyAlignment="1">
      <alignment horizontal="right" vertical="center" wrapText="1"/>
    </xf>
    <xf numFmtId="0" fontId="154" fillId="40" borderId="25" xfId="0" applyFont="1" applyFill="1" applyBorder="1" applyAlignment="1">
      <alignment horizontal="left" vertical="center" wrapText="1" indent="2"/>
    </xf>
    <xf numFmtId="0" fontId="154" fillId="40" borderId="25" xfId="0" applyFont="1" applyFill="1" applyBorder="1" applyAlignment="1">
      <alignment vertical="center" wrapText="1"/>
    </xf>
    <xf numFmtId="0" fontId="154" fillId="40" borderId="25" xfId="0" applyFont="1" applyFill="1" applyBorder="1" applyAlignment="1">
      <alignment horizontal="right" vertical="center" wrapText="1"/>
    </xf>
    <xf numFmtId="0" fontId="154" fillId="40" borderId="26" xfId="0" applyFont="1" applyFill="1" applyBorder="1" applyAlignment="1">
      <alignment horizontal="left" vertical="center" wrapText="1" indent="2"/>
    </xf>
    <xf numFmtId="0" fontId="154" fillId="40" borderId="26" xfId="0" applyFont="1" applyFill="1" applyBorder="1" applyAlignment="1">
      <alignment vertical="center" wrapText="1"/>
    </xf>
    <xf numFmtId="0" fontId="154" fillId="40" borderId="26" xfId="0" applyFont="1" applyFill="1" applyBorder="1" applyAlignment="1">
      <alignment horizontal="right" vertical="center" wrapText="1"/>
    </xf>
    <xf numFmtId="0" fontId="154" fillId="40" borderId="0" xfId="0" applyFont="1" applyFill="1" applyAlignment="1">
      <alignment vertical="center" wrapText="1"/>
    </xf>
    <xf numFmtId="0" fontId="154" fillId="40" borderId="0" xfId="0" applyFont="1" applyFill="1" applyAlignment="1">
      <alignment horizontal="right" vertical="center" wrapText="1"/>
    </xf>
    <xf numFmtId="0" fontId="142" fillId="2" borderId="1" xfId="0" applyFont="1" applyFill="1" applyBorder="1"/>
    <xf numFmtId="14" fontId="162" fillId="40" borderId="0" xfId="9" applyNumberFormat="1" applyFont="1" applyFill="1" applyBorder="1" applyAlignment="1">
      <alignment horizontal="left"/>
    </xf>
    <xf numFmtId="0" fontId="163" fillId="2" borderId="0" xfId="0" applyFont="1" applyFill="1" applyAlignment="1">
      <alignment horizontal="left"/>
    </xf>
    <xf numFmtId="0" fontId="111" fillId="39" borderId="0" xfId="970" applyNumberFormat="1"/>
    <xf numFmtId="0" fontId="164" fillId="41" borderId="0" xfId="0" applyFont="1" applyFill="1"/>
    <xf numFmtId="0" fontId="164" fillId="2" borderId="0" xfId="0" applyFont="1" applyFill="1" applyAlignment="1"/>
    <xf numFmtId="0" fontId="165" fillId="2" borderId="0" xfId="0" applyFont="1" applyFill="1" applyAlignment="1">
      <alignment horizontal="right"/>
    </xf>
    <xf numFmtId="174" fontId="165" fillId="2" borderId="0" xfId="0" applyNumberFormat="1" applyFont="1" applyFill="1" applyAlignment="1">
      <alignment horizontal="right"/>
    </xf>
    <xf numFmtId="0" fontId="165" fillId="41" borderId="0" xfId="0" applyFont="1" applyFill="1" applyAlignment="1">
      <alignment horizontal="right"/>
    </xf>
    <xf numFmtId="0" fontId="164" fillId="40" borderId="0" xfId="0" applyFont="1" applyFill="1"/>
    <xf numFmtId="173" fontId="166" fillId="2" borderId="0" xfId="0" applyNumberFormat="1" applyFont="1" applyFill="1"/>
    <xf numFmtId="0" fontId="166" fillId="2" borderId="0" xfId="0" applyFont="1" applyFill="1"/>
    <xf numFmtId="0" fontId="166" fillId="2" borderId="0" xfId="0" applyFont="1" applyFill="1" applyAlignment="1"/>
    <xf numFmtId="0" fontId="166" fillId="41" borderId="0" xfId="0" applyFont="1" applyFill="1"/>
    <xf numFmtId="175" fontId="166" fillId="2" borderId="0" xfId="3" applyNumberFormat="1" applyFont="1" applyFill="1"/>
    <xf numFmtId="175" fontId="0" fillId="40" borderId="0" xfId="3" applyNumberFormat="1" applyFont="1" applyFill="1" applyAlignment="1">
      <alignment horizontal="right"/>
    </xf>
    <xf numFmtId="175" fontId="0" fillId="40" borderId="0" xfId="3" applyNumberFormat="1" applyFont="1" applyFill="1"/>
    <xf numFmtId="0" fontId="0" fillId="41" borderId="0" xfId="0" applyFont="1" applyFill="1" applyAlignment="1">
      <alignment horizontal="right"/>
    </xf>
    <xf numFmtId="173" fontId="167" fillId="2" borderId="1" xfId="0" applyNumberFormat="1" applyFont="1" applyFill="1" applyBorder="1"/>
    <xf numFmtId="173" fontId="166" fillId="2" borderId="0" xfId="0" applyNumberFormat="1" applyFont="1" applyFill="1" applyAlignment="1"/>
    <xf numFmtId="173" fontId="130" fillId="2" borderId="1" xfId="0" applyNumberFormat="1" applyFont="1" applyFill="1" applyBorder="1" applyAlignment="1">
      <alignment horizontal="right"/>
    </xf>
    <xf numFmtId="173" fontId="165" fillId="2" borderId="0" xfId="0" applyNumberFormat="1" applyFont="1" applyFill="1" applyAlignment="1">
      <alignment horizontal="right"/>
    </xf>
    <xf numFmtId="0" fontId="168" fillId="40" borderId="0" xfId="0" applyFont="1" applyFill="1" applyAlignment="1">
      <alignment horizontal="right"/>
    </xf>
    <xf numFmtId="0" fontId="168" fillId="41" borderId="0" xfId="0" applyFont="1" applyFill="1" applyAlignment="1">
      <alignment horizontal="right"/>
    </xf>
    <xf numFmtId="0" fontId="169" fillId="0" borderId="0" xfId="0" applyFont="1" applyAlignment="1">
      <alignment horizontal="right"/>
    </xf>
    <xf numFmtId="0" fontId="168" fillId="41" borderId="0" xfId="0" applyFont="1" applyFill="1"/>
    <xf numFmtId="0" fontId="129" fillId="2" borderId="0" xfId="0" applyFont="1" applyFill="1"/>
    <xf numFmtId="0" fontId="161" fillId="40" borderId="25" xfId="0" applyFont="1" applyFill="1" applyBorder="1" applyAlignment="1">
      <alignment horizontal="left" vertical="center" wrapText="1" indent="2"/>
    </xf>
    <xf numFmtId="0" fontId="161" fillId="40" borderId="25" xfId="0" applyFont="1" applyFill="1" applyBorder="1" applyAlignment="1">
      <alignment vertical="center" wrapText="1"/>
    </xf>
    <xf numFmtId="0" fontId="161" fillId="40" borderId="25" xfId="0" applyFont="1" applyFill="1" applyBorder="1" applyAlignment="1">
      <alignment horizontal="right" vertical="center" wrapText="1"/>
    </xf>
    <xf numFmtId="174" fontId="156" fillId="0" borderId="0" xfId="0" applyNumberFormat="1" applyFont="1" applyAlignment="1">
      <alignment horizontal="right"/>
    </xf>
    <xf numFmtId="174" fontId="142" fillId="0" borderId="0" xfId="0" applyNumberFormat="1" applyFont="1" applyAlignment="1">
      <alignment horizontal="right"/>
    </xf>
    <xf numFmtId="172" fontId="166" fillId="2" borderId="0" xfId="2" applyNumberFormat="1" applyFont="1" applyFill="1"/>
    <xf numFmtId="0" fontId="14" fillId="41" borderId="0" xfId="0" applyFont="1" applyFill="1"/>
    <xf numFmtId="0" fontId="22" fillId="0" borderId="5" xfId="0" applyFont="1" applyBorder="1" applyAlignment="1">
      <alignment vertical="center"/>
    </xf>
    <xf numFmtId="0" fontId="14" fillId="2" borderId="5" xfId="0" applyFont="1" applyFill="1" applyBorder="1"/>
    <xf numFmtId="172" fontId="170" fillId="2" borderId="5" xfId="2" applyNumberFormat="1" applyFont="1" applyFill="1" applyBorder="1"/>
    <xf numFmtId="173" fontId="167" fillId="2" borderId="1" xfId="0" applyNumberFormat="1" applyFont="1" applyFill="1" applyBorder="1" applyAlignment="1">
      <alignment vertical="center" wrapText="1"/>
    </xf>
    <xf numFmtId="0" fontId="126" fillId="42" borderId="0" xfId="0" applyFont="1" applyFill="1" applyBorder="1"/>
    <xf numFmtId="0" fontId="0" fillId="0" borderId="0" xfId="0" applyBorder="1" applyAlignment="1">
      <alignment horizontal="right"/>
    </xf>
    <xf numFmtId="0" fontId="0" fillId="0" borderId="0" xfId="0" applyBorder="1" applyAlignment="1">
      <alignment horizontal="left"/>
    </xf>
    <xf numFmtId="0" fontId="0" fillId="41" borderId="0" xfId="0" applyFill="1" applyBorder="1" applyAlignment="1">
      <alignment horizontal="left"/>
    </xf>
    <xf numFmtId="0" fontId="18" fillId="0" borderId="0" xfId="0" applyFont="1" applyBorder="1" applyAlignment="1">
      <alignment vertical="center" wrapText="1"/>
    </xf>
    <xf numFmtId="0" fontId="0" fillId="0" borderId="0" xfId="0" applyBorder="1"/>
    <xf numFmtId="174" fontId="130" fillId="2" borderId="2" xfId="0" applyNumberFormat="1" applyFont="1" applyFill="1" applyBorder="1" applyAlignment="1">
      <alignment horizontal="right"/>
    </xf>
    <xf numFmtId="173" fontId="156" fillId="2" borderId="0" xfId="0" applyNumberFormat="1" applyFont="1" applyFill="1" applyAlignment="1">
      <alignment horizontal="right"/>
    </xf>
    <xf numFmtId="172" fontId="166" fillId="0" borderId="0" xfId="2" applyNumberFormat="1" applyFont="1" applyFill="1"/>
    <xf numFmtId="4" fontId="142" fillId="2" borderId="1" xfId="0" applyNumberFormat="1" applyFont="1" applyFill="1" applyBorder="1" applyAlignment="1">
      <alignment horizontal="right"/>
    </xf>
    <xf numFmtId="168" fontId="142" fillId="2" borderId="1" xfId="2" applyFont="1" applyFill="1" applyBorder="1" applyAlignment="1">
      <alignment horizontal="right"/>
    </xf>
    <xf numFmtId="173" fontId="132" fillId="2" borderId="1" xfId="0" applyNumberFormat="1" applyFont="1" applyFill="1" applyBorder="1" applyAlignment="1">
      <alignment horizontal="right"/>
    </xf>
    <xf numFmtId="174" fontId="132" fillId="2" borderId="1" xfId="0" applyNumberFormat="1" applyFont="1" applyFill="1" applyBorder="1" applyAlignment="1">
      <alignment horizontal="right"/>
    </xf>
    <xf numFmtId="0" fontId="132" fillId="2" borderId="1" xfId="0" applyFont="1" applyFill="1" applyBorder="1" applyAlignment="1">
      <alignment horizontal="right"/>
    </xf>
    <xf numFmtId="215" fontId="130" fillId="2" borderId="1" xfId="0" applyNumberFormat="1" applyFont="1" applyFill="1" applyBorder="1" applyAlignment="1">
      <alignment horizontal="right"/>
    </xf>
    <xf numFmtId="215" fontId="142" fillId="2" borderId="1" xfId="0" applyNumberFormat="1" applyFont="1" applyFill="1" applyBorder="1" applyAlignment="1">
      <alignment horizontal="right"/>
    </xf>
    <xf numFmtId="215" fontId="143" fillId="2" borderId="1" xfId="0" applyNumberFormat="1" applyFont="1" applyFill="1" applyBorder="1" applyAlignment="1">
      <alignment horizontal="right"/>
    </xf>
    <xf numFmtId="10" fontId="142" fillId="2" borderId="1" xfId="3" applyNumberFormat="1" applyFont="1" applyFill="1" applyBorder="1" applyAlignment="1">
      <alignment horizontal="right"/>
    </xf>
    <xf numFmtId="10" fontId="143" fillId="2" borderId="1" xfId="0" applyNumberFormat="1" applyFont="1" applyFill="1" applyBorder="1" applyAlignment="1">
      <alignment horizontal="right"/>
    </xf>
    <xf numFmtId="174" fontId="154" fillId="0" borderId="0" xfId="0" applyNumberFormat="1" applyFont="1" applyAlignment="1">
      <alignment horizontal="right"/>
    </xf>
    <xf numFmtId="174" fontId="154" fillId="0" borderId="0" xfId="0" applyNumberFormat="1" applyFont="1" applyFill="1" applyAlignment="1">
      <alignment horizontal="right"/>
    </xf>
    <xf numFmtId="174" fontId="154" fillId="2" borderId="0" xfId="0" applyNumberFormat="1" applyFont="1" applyFill="1" applyAlignment="1">
      <alignment horizontal="right"/>
    </xf>
    <xf numFmtId="174" fontId="171" fillId="2" borderId="1" xfId="0" applyNumberFormat="1" applyFont="1" applyFill="1" applyBorder="1" applyAlignment="1">
      <alignment horizontal="right"/>
    </xf>
    <xf numFmtId="0" fontId="173" fillId="41" borderId="0" xfId="0" applyFont="1" applyFill="1" applyAlignment="1">
      <alignment horizontal="right"/>
    </xf>
    <xf numFmtId="0" fontId="154" fillId="2" borderId="0" xfId="0" applyFont="1" applyFill="1" applyAlignment="1">
      <alignment horizontal="right"/>
    </xf>
    <xf numFmtId="171" fontId="154" fillId="2" borderId="0" xfId="3" applyNumberFormat="1" applyFont="1" applyFill="1" applyBorder="1" applyAlignment="1">
      <alignment horizontal="right"/>
    </xf>
    <xf numFmtId="0" fontId="154" fillId="41" borderId="0" xfId="0" applyFont="1" applyFill="1" applyAlignment="1">
      <alignment horizontal="right"/>
    </xf>
    <xf numFmtId="171" fontId="132" fillId="2" borderId="1" xfId="3" applyNumberFormat="1" applyFont="1" applyFill="1" applyBorder="1" applyAlignment="1">
      <alignment horizontal="right"/>
    </xf>
    <xf numFmtId="174" fontId="174" fillId="2" borderId="0" xfId="0" applyNumberFormat="1" applyFont="1" applyFill="1" applyAlignment="1">
      <alignment horizontal="right"/>
    </xf>
    <xf numFmtId="171" fontId="154" fillId="2" borderId="0" xfId="3" applyNumberFormat="1" applyFont="1" applyFill="1" applyAlignment="1">
      <alignment horizontal="right"/>
    </xf>
    <xf numFmtId="0" fontId="31" fillId="41" borderId="0" xfId="0" applyFont="1" applyFill="1" applyAlignment="1">
      <alignment horizontal="right"/>
    </xf>
    <xf numFmtId="0" fontId="31" fillId="2" borderId="0" xfId="0" applyFont="1" applyFill="1" applyAlignment="1">
      <alignment horizontal="right"/>
    </xf>
    <xf numFmtId="171" fontId="174" fillId="2" borderId="0" xfId="3" applyNumberFormat="1" applyFont="1" applyFill="1" applyAlignment="1">
      <alignment horizontal="right"/>
    </xf>
    <xf numFmtId="171" fontId="19" fillId="40" borderId="0" xfId="3" applyNumberFormat="1" applyFont="1" applyFill="1" applyAlignment="1">
      <alignment horizontal="right"/>
    </xf>
    <xf numFmtId="174" fontId="132" fillId="2" borderId="2" xfId="0" applyNumberFormat="1" applyFont="1" applyFill="1" applyBorder="1" applyAlignment="1">
      <alignment horizontal="right"/>
    </xf>
    <xf numFmtId="171" fontId="154" fillId="2" borderId="0" xfId="0" applyNumberFormat="1" applyFont="1" applyFill="1" applyAlignment="1">
      <alignment horizontal="right"/>
    </xf>
    <xf numFmtId="174" fontId="132" fillId="2" borderId="0" xfId="0" applyNumberFormat="1" applyFont="1" applyFill="1" applyAlignment="1">
      <alignment horizontal="right"/>
    </xf>
    <xf numFmtId="171" fontId="161" fillId="2" borderId="0" xfId="3" applyNumberFormat="1" applyFont="1" applyFill="1" applyAlignment="1">
      <alignment horizontal="right"/>
    </xf>
    <xf numFmtId="0" fontId="162" fillId="2" borderId="0" xfId="0" applyFont="1" applyFill="1" applyAlignment="1">
      <alignment horizontal="left"/>
    </xf>
    <xf numFmtId="171" fontId="156" fillId="2" borderId="0" xfId="0" applyNumberFormat="1" applyFont="1" applyFill="1" applyAlignment="1">
      <alignment horizontal="right"/>
    </xf>
    <xf numFmtId="171" fontId="142" fillId="2" borderId="0" xfId="0" applyNumberFormat="1" applyFont="1" applyFill="1" applyAlignment="1">
      <alignment horizontal="right"/>
    </xf>
    <xf numFmtId="171" fontId="171" fillId="2" borderId="0" xfId="0" applyNumberFormat="1" applyFont="1" applyFill="1" applyAlignment="1">
      <alignment horizontal="right"/>
    </xf>
    <xf numFmtId="171" fontId="129" fillId="2" borderId="1" xfId="3" applyNumberFormat="1" applyFont="1" applyFill="1" applyBorder="1" applyAlignment="1">
      <alignment horizontal="right"/>
    </xf>
    <xf numFmtId="171" fontId="128" fillId="2" borderId="1" xfId="3" applyNumberFormat="1" applyFont="1" applyFill="1" applyBorder="1" applyAlignment="1">
      <alignment horizontal="right"/>
    </xf>
    <xf numFmtId="171" fontId="154" fillId="2" borderId="1" xfId="3" applyNumberFormat="1" applyFont="1" applyFill="1" applyBorder="1" applyAlignment="1">
      <alignment horizontal="right"/>
    </xf>
    <xf numFmtId="170" fontId="154" fillId="2" borderId="0" xfId="0" applyNumberFormat="1" applyFont="1" applyFill="1" applyAlignment="1">
      <alignment horizontal="right" vertical="center" wrapText="1"/>
    </xf>
    <xf numFmtId="170" fontId="132" fillId="2" borderId="1" xfId="0" applyNumberFormat="1" applyFont="1" applyFill="1" applyBorder="1" applyAlignment="1">
      <alignment horizontal="right" wrapText="1"/>
    </xf>
    <xf numFmtId="170" fontId="154" fillId="41" borderId="0" xfId="0" applyNumberFormat="1" applyFont="1" applyFill="1" applyAlignment="1">
      <alignment horizontal="right"/>
    </xf>
    <xf numFmtId="171" fontId="132" fillId="2" borderId="1" xfId="0" applyNumberFormat="1" applyFont="1" applyFill="1" applyBorder="1" applyAlignment="1">
      <alignment horizontal="right"/>
    </xf>
    <xf numFmtId="171" fontId="154" fillId="41" borderId="0" xfId="0" applyNumberFormat="1" applyFont="1" applyFill="1" applyAlignment="1">
      <alignment horizontal="right"/>
    </xf>
    <xf numFmtId="170" fontId="132" fillId="2" borderId="1" xfId="0" applyNumberFormat="1" applyFont="1" applyFill="1" applyBorder="1" applyAlignment="1">
      <alignment horizontal="right" vertical="center" wrapText="1"/>
    </xf>
    <xf numFmtId="171" fontId="174" fillId="2" borderId="0" xfId="0" applyNumberFormat="1" applyFont="1" applyFill="1" applyAlignment="1">
      <alignment horizontal="right" wrapText="1"/>
    </xf>
    <xf numFmtId="170" fontId="154" fillId="2" borderId="0" xfId="0" applyNumberFormat="1" applyFont="1" applyFill="1" applyAlignment="1">
      <alignment horizontal="right" wrapText="1"/>
    </xf>
    <xf numFmtId="171" fontId="154" fillId="2" borderId="0" xfId="0" applyNumberFormat="1" applyFont="1" applyFill="1" applyAlignment="1">
      <alignment horizontal="right" wrapText="1"/>
    </xf>
    <xf numFmtId="170" fontId="154" fillId="41" borderId="0" xfId="0" applyNumberFormat="1" applyFont="1" applyFill="1" applyAlignment="1">
      <alignment horizontal="right" wrapText="1"/>
    </xf>
    <xf numFmtId="172" fontId="154" fillId="41" borderId="0" xfId="2" applyNumberFormat="1" applyFont="1" applyFill="1" applyAlignment="1">
      <alignment horizontal="right"/>
    </xf>
    <xf numFmtId="171" fontId="154" fillId="41" borderId="0" xfId="3" applyNumberFormat="1" applyFont="1" applyFill="1" applyAlignment="1">
      <alignment horizontal="right"/>
    </xf>
    <xf numFmtId="171" fontId="128" fillId="2" borderId="0" xfId="3" applyNumberFormat="1" applyFont="1" applyFill="1" applyAlignment="1">
      <alignment horizontal="right" wrapText="1"/>
    </xf>
    <xf numFmtId="175" fontId="154" fillId="2" borderId="0" xfId="3" applyNumberFormat="1" applyFont="1" applyFill="1" applyAlignment="1">
      <alignment horizontal="right"/>
    </xf>
    <xf numFmtId="0" fontId="172" fillId="41" borderId="0" xfId="1" applyFont="1" applyFill="1" applyAlignment="1">
      <alignment horizontal="right"/>
    </xf>
    <xf numFmtId="0" fontId="173" fillId="2" borderId="0" xfId="0" applyFont="1" applyFill="1" applyAlignment="1">
      <alignment horizontal="right"/>
    </xf>
    <xf numFmtId="173" fontId="173" fillId="2" borderId="0" xfId="0" applyNumberFormat="1" applyFont="1" applyFill="1" applyAlignment="1">
      <alignment horizontal="right"/>
    </xf>
    <xf numFmtId="173" fontId="171" fillId="2" borderId="0" xfId="0" applyNumberFormat="1" applyFont="1" applyFill="1" applyAlignment="1">
      <alignment horizontal="right"/>
    </xf>
    <xf numFmtId="171" fontId="175" fillId="2" borderId="0" xfId="5" applyNumberFormat="1" applyFont="1" applyFill="1" applyBorder="1" applyAlignment="1">
      <alignment horizontal="right"/>
    </xf>
    <xf numFmtId="171" fontId="172" fillId="2" borderId="0" xfId="5" applyNumberFormat="1" applyFont="1" applyFill="1" applyBorder="1" applyAlignment="1">
      <alignment horizontal="right"/>
    </xf>
    <xf numFmtId="171" fontId="173" fillId="2" borderId="0" xfId="3" applyNumberFormat="1" applyFont="1" applyFill="1" applyAlignment="1">
      <alignment horizontal="right"/>
    </xf>
    <xf numFmtId="0" fontId="22" fillId="41" borderId="0" xfId="0" applyFont="1" applyFill="1" applyAlignment="1">
      <alignment horizontal="right"/>
    </xf>
    <xf numFmtId="0" fontId="22" fillId="40" borderId="0" xfId="0" applyFont="1" applyFill="1" applyAlignment="1">
      <alignment horizontal="right"/>
    </xf>
    <xf numFmtId="10" fontId="128" fillId="2" borderId="0" xfId="3" applyNumberFormat="1" applyFont="1" applyFill="1" applyAlignment="1">
      <alignment horizontal="right"/>
    </xf>
    <xf numFmtId="10" fontId="129" fillId="2" borderId="0" xfId="3" applyNumberFormat="1" applyFont="1" applyFill="1" applyAlignment="1">
      <alignment horizontal="right"/>
    </xf>
    <xf numFmtId="10" fontId="128" fillId="2" borderId="0" xfId="0" applyNumberFormat="1" applyFont="1" applyFill="1" applyAlignment="1">
      <alignment horizontal="right"/>
    </xf>
    <xf numFmtId="0" fontId="176" fillId="2" borderId="0" xfId="0" applyFont="1" applyFill="1"/>
    <xf numFmtId="0" fontId="17" fillId="2" borderId="0" xfId="0" applyFont="1" applyFill="1"/>
    <xf numFmtId="0" fontId="17" fillId="40" borderId="0" xfId="0" applyFont="1" applyFill="1" applyAlignment="1">
      <alignment horizontal="right"/>
    </xf>
    <xf numFmtId="174" fontId="171" fillId="2" borderId="1" xfId="1" applyNumberFormat="1" applyFont="1" applyFill="1" applyBorder="1" applyAlignment="1">
      <alignment horizontal="right"/>
    </xf>
    <xf numFmtId="0" fontId="171" fillId="41" borderId="1" xfId="0" applyFont="1" applyFill="1" applyBorder="1" applyAlignment="1">
      <alignment horizontal="right"/>
    </xf>
    <xf numFmtId="0" fontId="13" fillId="2" borderId="0" xfId="1" applyFont="1" applyFill="1" applyBorder="1" applyAlignment="1">
      <alignment horizontal="left"/>
    </xf>
    <xf numFmtId="174" fontId="173" fillId="2" borderId="0" xfId="0" applyNumberFormat="1" applyFont="1" applyFill="1" applyAlignment="1">
      <alignment horizontal="right"/>
    </xf>
    <xf numFmtId="171" fontId="172" fillId="2" borderId="0" xfId="0" applyNumberFormat="1" applyFont="1" applyFill="1" applyAlignment="1">
      <alignment horizontal="right"/>
    </xf>
    <xf numFmtId="0" fontId="13" fillId="2" borderId="0" xfId="1" applyFont="1" applyFill="1" applyBorder="1" applyAlignment="1">
      <alignment horizontal="left" indent="2"/>
    </xf>
    <xf numFmtId="171" fontId="172" fillId="2" borderId="0" xfId="3" applyNumberFormat="1" applyFont="1" applyFill="1" applyAlignment="1">
      <alignment horizontal="right"/>
    </xf>
    <xf numFmtId="0" fontId="13" fillId="41" borderId="0" xfId="1" applyFont="1" applyFill="1" applyBorder="1" applyAlignment="1">
      <alignment horizontal="left" indent="2"/>
    </xf>
    <xf numFmtId="174" fontId="173" fillId="41" borderId="0" xfId="0" applyNumberFormat="1" applyFont="1" applyFill="1" applyAlignment="1">
      <alignment horizontal="right"/>
    </xf>
    <xf numFmtId="0" fontId="27" fillId="41" borderId="0" xfId="0" applyFont="1" applyFill="1" applyAlignment="1">
      <alignment horizontal="right"/>
    </xf>
    <xf numFmtId="216" fontId="128" fillId="0" borderId="0" xfId="0" applyNumberFormat="1" applyFont="1" applyAlignment="1">
      <alignment horizontal="right"/>
    </xf>
    <xf numFmtId="216" fontId="129" fillId="0" borderId="0" xfId="0" applyNumberFormat="1" applyFont="1" applyAlignment="1">
      <alignment horizontal="right"/>
    </xf>
    <xf numFmtId="216" fontId="133" fillId="0" borderId="0" xfId="0" applyNumberFormat="1" applyFont="1" applyFill="1" applyBorder="1" applyAlignment="1">
      <alignment horizontal="right"/>
    </xf>
    <xf numFmtId="217" fontId="166" fillId="2" borderId="0" xfId="3" applyNumberFormat="1" applyFont="1" applyFill="1"/>
    <xf numFmtId="0" fontId="12" fillId="2" borderId="0" xfId="1" applyFont="1" applyFill="1" applyBorder="1" applyAlignment="1">
      <alignment horizontal="left"/>
    </xf>
    <xf numFmtId="175" fontId="128" fillId="41" borderId="0" xfId="0" applyNumberFormat="1" applyFont="1" applyFill="1" applyAlignment="1">
      <alignment horizontal="right"/>
    </xf>
    <xf numFmtId="4" fontId="128" fillId="2" borderId="0" xfId="0" applyNumberFormat="1" applyFont="1" applyFill="1" applyAlignment="1">
      <alignment horizontal="right"/>
    </xf>
    <xf numFmtId="0" fontId="22" fillId="2" borderId="0" xfId="0" applyFont="1" applyFill="1" applyAlignment="1">
      <alignment horizontal="left" indent="2"/>
    </xf>
    <xf numFmtId="0" fontId="157" fillId="2" borderId="0" xfId="0" applyFont="1" applyFill="1" applyAlignment="1">
      <alignment horizontal="right"/>
    </xf>
    <xf numFmtId="173" fontId="157" fillId="2" borderId="0" xfId="0" applyNumberFormat="1" applyFont="1" applyFill="1" applyAlignment="1">
      <alignment horizontal="right"/>
    </xf>
    <xf numFmtId="173" fontId="23" fillId="2" borderId="0" xfId="0" applyNumberFormat="1" applyFont="1" applyFill="1" applyAlignment="1">
      <alignment horizontal="right"/>
    </xf>
    <xf numFmtId="3" fontId="157" fillId="2" borderId="0" xfId="1" applyNumberFormat="1" applyFont="1" applyFill="1" applyAlignment="1">
      <alignment horizontal="right"/>
    </xf>
    <xf numFmtId="3" fontId="23" fillId="2" borderId="0" xfId="1" applyNumberFormat="1" applyFont="1" applyFill="1" applyAlignment="1">
      <alignment horizontal="right"/>
    </xf>
    <xf numFmtId="215" fontId="128" fillId="2" borderId="0" xfId="0" applyNumberFormat="1" applyFont="1" applyFill="1" applyAlignment="1">
      <alignment horizontal="right"/>
    </xf>
    <xf numFmtId="215" fontId="129" fillId="2" borderId="0" xfId="0" applyNumberFormat="1" applyFont="1" applyFill="1" applyAlignment="1">
      <alignment horizontal="right"/>
    </xf>
    <xf numFmtId="215" fontId="152" fillId="2" borderId="0" xfId="0" applyNumberFormat="1" applyFont="1" applyFill="1" applyAlignment="1">
      <alignment horizontal="right"/>
    </xf>
    <xf numFmtId="215" fontId="23" fillId="2" borderId="0" xfId="0" applyNumberFormat="1" applyFont="1" applyFill="1" applyAlignment="1">
      <alignment horizontal="right"/>
    </xf>
    <xf numFmtId="0" fontId="11" fillId="2" borderId="0" xfId="1" applyFont="1" applyFill="1" applyBorder="1" applyAlignment="1">
      <alignment horizontal="left"/>
    </xf>
    <xf numFmtId="218" fontId="129" fillId="0" borderId="0" xfId="2" applyNumberFormat="1" applyFont="1" applyAlignment="1">
      <alignment horizontal="right"/>
    </xf>
    <xf numFmtId="173" fontId="172" fillId="2" borderId="0" xfId="0" applyNumberFormat="1" applyFont="1" applyFill="1" applyAlignment="1">
      <alignment horizontal="right"/>
    </xf>
    <xf numFmtId="173" fontId="171" fillId="2" borderId="1" xfId="0" applyNumberFormat="1" applyFont="1" applyFill="1" applyBorder="1" applyAlignment="1">
      <alignment horizontal="right"/>
    </xf>
    <xf numFmtId="0" fontId="179" fillId="2" borderId="0" xfId="0" applyFont="1" applyFill="1"/>
    <xf numFmtId="174" fontId="180" fillId="2" borderId="0" xfId="0" applyNumberFormat="1" applyFont="1" applyFill="1" applyAlignment="1">
      <alignment horizontal="right"/>
    </xf>
    <xf numFmtId="173" fontId="180" fillId="2" borderId="0" xfId="0" applyNumberFormat="1" applyFont="1" applyFill="1" applyAlignment="1">
      <alignment horizontal="right"/>
    </xf>
    <xf numFmtId="0" fontId="182" fillId="40" borderId="0" xfId="0" applyFont="1" applyFill="1" applyAlignment="1">
      <alignment horizontal="right"/>
    </xf>
    <xf numFmtId="0" fontId="182" fillId="40" borderId="27" xfId="0" applyFont="1" applyFill="1" applyBorder="1" applyAlignment="1">
      <alignment horizontal="right"/>
    </xf>
    <xf numFmtId="0" fontId="126" fillId="42" borderId="27" xfId="0" applyFont="1" applyFill="1" applyBorder="1" applyAlignment="1">
      <alignment horizontal="right"/>
    </xf>
    <xf numFmtId="0" fontId="0" fillId="41" borderId="27" xfId="0" applyFill="1" applyBorder="1" applyAlignment="1">
      <alignment horizontal="right"/>
    </xf>
    <xf numFmtId="0" fontId="0" fillId="2" borderId="27" xfId="0" applyFill="1" applyBorder="1" applyAlignment="1">
      <alignment horizontal="right"/>
    </xf>
    <xf numFmtId="174" fontId="154" fillId="2" borderId="27" xfId="0" applyNumberFormat="1" applyFont="1" applyFill="1" applyBorder="1" applyAlignment="1">
      <alignment horizontal="right"/>
    </xf>
    <xf numFmtId="174" fontId="132" fillId="2" borderId="28" xfId="0" applyNumberFormat="1" applyFont="1" applyFill="1" applyBorder="1" applyAlignment="1">
      <alignment horizontal="right"/>
    </xf>
    <xf numFmtId="174" fontId="174" fillId="2" borderId="27" xfId="0" applyNumberFormat="1" applyFont="1" applyFill="1" applyBorder="1" applyAlignment="1">
      <alignment horizontal="right"/>
    </xf>
    <xf numFmtId="0" fontId="31" fillId="41" borderId="27" xfId="0" applyFont="1" applyFill="1" applyBorder="1" applyAlignment="1">
      <alignment horizontal="right"/>
    </xf>
    <xf numFmtId="0" fontId="0" fillId="41" borderId="27" xfId="0" applyFill="1" applyBorder="1"/>
    <xf numFmtId="171" fontId="154" fillId="2" borderId="27" xfId="3" applyNumberFormat="1" applyFont="1" applyFill="1" applyBorder="1" applyAlignment="1">
      <alignment horizontal="right"/>
    </xf>
    <xf numFmtId="171" fontId="132" fillId="2" borderId="28" xfId="3" applyNumberFormat="1" applyFont="1" applyFill="1" applyBorder="1" applyAlignment="1">
      <alignment horizontal="right"/>
    </xf>
    <xf numFmtId="0" fontId="31" fillId="41" borderId="29" xfId="0" applyFont="1" applyFill="1" applyBorder="1" applyAlignment="1">
      <alignment horizontal="right"/>
    </xf>
    <xf numFmtId="0" fontId="31" fillId="2" borderId="27" xfId="0" applyFont="1" applyFill="1" applyBorder="1" applyAlignment="1">
      <alignment horizontal="right"/>
    </xf>
    <xf numFmtId="0" fontId="154" fillId="41" borderId="27" xfId="0" applyFont="1" applyFill="1" applyBorder="1" applyAlignment="1">
      <alignment horizontal="right"/>
    </xf>
    <xf numFmtId="0" fontId="154" fillId="2" borderId="27" xfId="0" applyFont="1" applyFill="1" applyBorder="1" applyAlignment="1">
      <alignment horizontal="right"/>
    </xf>
    <xf numFmtId="171" fontId="154" fillId="2" borderId="27" xfId="0" applyNumberFormat="1" applyFont="1" applyFill="1" applyBorder="1" applyAlignment="1">
      <alignment horizontal="right"/>
    </xf>
    <xf numFmtId="174" fontId="132" fillId="2" borderId="27" xfId="0" applyNumberFormat="1" applyFont="1" applyFill="1" applyBorder="1" applyAlignment="1">
      <alignment horizontal="right"/>
    </xf>
    <xf numFmtId="171" fontId="161" fillId="2" borderId="27" xfId="3" applyNumberFormat="1" applyFont="1" applyFill="1" applyBorder="1" applyAlignment="1">
      <alignment horizontal="right"/>
    </xf>
    <xf numFmtId="171" fontId="154" fillId="2" borderId="28" xfId="3" applyNumberFormat="1" applyFont="1" applyFill="1" applyBorder="1" applyAlignment="1">
      <alignment horizontal="right"/>
    </xf>
    <xf numFmtId="0" fontId="182" fillId="40" borderId="0" xfId="0" applyFont="1" applyFill="1" applyBorder="1" applyAlignment="1">
      <alignment horizontal="right"/>
    </xf>
    <xf numFmtId="171" fontId="142" fillId="2" borderId="0" xfId="3" applyNumberFormat="1" applyFont="1" applyFill="1" applyBorder="1" applyAlignment="1">
      <alignment horizontal="right"/>
    </xf>
    <xf numFmtId="0" fontId="17" fillId="2" borderId="0" xfId="0" applyFont="1" applyFill="1" applyAlignment="1">
      <alignment horizontal="left" indent="4"/>
    </xf>
    <xf numFmtId="174" fontId="156" fillId="2" borderId="0" xfId="0" applyNumberFormat="1" applyFont="1" applyFill="1" applyAlignment="1">
      <alignment horizontal="right"/>
    </xf>
    <xf numFmtId="174" fontId="142" fillId="2" borderId="0" xfId="0" applyNumberFormat="1" applyFont="1" applyFill="1" applyAlignment="1">
      <alignment horizontal="right"/>
    </xf>
    <xf numFmtId="174" fontId="160" fillId="2" borderId="0" xfId="0" applyNumberFormat="1" applyFont="1" applyFill="1" applyAlignment="1">
      <alignment horizontal="right"/>
    </xf>
    <xf numFmtId="174" fontId="178" fillId="2" borderId="0" xfId="0" applyNumberFormat="1" applyFont="1" applyFill="1" applyAlignment="1">
      <alignment horizontal="right"/>
    </xf>
    <xf numFmtId="171" fontId="178" fillId="2" borderId="0" xfId="3" applyNumberFormat="1" applyFont="1" applyFill="1" applyAlignment="1">
      <alignment horizontal="right"/>
    </xf>
    <xf numFmtId="174" fontId="142" fillId="2" borderId="0" xfId="0" applyNumberFormat="1" applyFont="1" applyFill="1" applyBorder="1" applyAlignment="1">
      <alignment horizontal="right"/>
    </xf>
    <xf numFmtId="0" fontId="176" fillId="2" borderId="0" xfId="0" applyFont="1" applyFill="1" applyAlignment="1">
      <alignment horizontal="left" indent="2"/>
    </xf>
    <xf numFmtId="171" fontId="173" fillId="2" borderId="0" xfId="0" applyNumberFormat="1" applyFont="1" applyFill="1" applyAlignment="1">
      <alignment horizontal="right"/>
    </xf>
    <xf numFmtId="171" fontId="171" fillId="2" borderId="1" xfId="0" applyNumberFormat="1" applyFont="1" applyFill="1" applyBorder="1" applyAlignment="1">
      <alignment horizontal="right"/>
    </xf>
    <xf numFmtId="171" fontId="173" fillId="41" borderId="0" xfId="0" applyNumberFormat="1" applyFont="1" applyFill="1" applyAlignment="1">
      <alignment horizontal="right"/>
    </xf>
    <xf numFmtId="0" fontId="176" fillId="46" borderId="0" xfId="0" applyFont="1" applyFill="1"/>
    <xf numFmtId="218" fontId="0" fillId="40" borderId="0" xfId="2" applyNumberFormat="1" applyFont="1" applyFill="1" applyAlignment="1">
      <alignment horizontal="right"/>
    </xf>
    <xf numFmtId="174" fontId="171" fillId="2" borderId="28" xfId="1" applyNumberFormat="1" applyFont="1" applyFill="1" applyBorder="1" applyAlignment="1">
      <alignment horizontal="right"/>
    </xf>
    <xf numFmtId="174" fontId="173" fillId="2" borderId="27" xfId="0" applyNumberFormat="1" applyFont="1" applyFill="1" applyBorder="1" applyAlignment="1">
      <alignment horizontal="right"/>
    </xf>
    <xf numFmtId="174" fontId="171" fillId="2" borderId="28" xfId="0" applyNumberFormat="1" applyFont="1" applyFill="1" applyBorder="1" applyAlignment="1">
      <alignment horizontal="right"/>
    </xf>
    <xf numFmtId="0" fontId="173" fillId="41" borderId="27" xfId="0" applyFont="1" applyFill="1" applyBorder="1" applyAlignment="1">
      <alignment horizontal="right"/>
    </xf>
    <xf numFmtId="171" fontId="172" fillId="2" borderId="27" xfId="0" applyNumberFormat="1" applyFont="1" applyFill="1" applyBorder="1" applyAlignment="1">
      <alignment horizontal="right"/>
    </xf>
    <xf numFmtId="171" fontId="172" fillId="2" borderId="27" xfId="3" applyNumberFormat="1" applyFont="1" applyFill="1" applyBorder="1" applyAlignment="1">
      <alignment horizontal="right"/>
    </xf>
    <xf numFmtId="174" fontId="173" fillId="41" borderId="27" xfId="0" applyNumberFormat="1" applyFont="1" applyFill="1" applyBorder="1" applyAlignment="1">
      <alignment horizontal="right"/>
    </xf>
    <xf numFmtId="0" fontId="22" fillId="41" borderId="27" xfId="0" applyFont="1" applyFill="1" applyBorder="1" applyAlignment="1">
      <alignment horizontal="right"/>
    </xf>
    <xf numFmtId="0" fontId="22" fillId="41" borderId="27" xfId="0" applyFont="1" applyFill="1" applyBorder="1"/>
    <xf numFmtId="10" fontId="129" fillId="41" borderId="0" xfId="3" applyNumberFormat="1" applyFont="1" applyFill="1" applyBorder="1" applyAlignment="1">
      <alignment horizontal="right"/>
    </xf>
    <xf numFmtId="174" fontId="154" fillId="41" borderId="27" xfId="0" applyNumberFormat="1" applyFont="1" applyFill="1" applyBorder="1" applyAlignment="1">
      <alignment horizontal="right"/>
    </xf>
    <xf numFmtId="0" fontId="10" fillId="2" borderId="0" xfId="1" applyFont="1" applyFill="1" applyBorder="1" applyAlignment="1">
      <alignment horizontal="left"/>
    </xf>
    <xf numFmtId="174" fontId="154" fillId="0" borderId="30" xfId="0" applyNumberFormat="1" applyFont="1" applyFill="1" applyBorder="1" applyAlignment="1">
      <alignment horizontal="right"/>
    </xf>
    <xf numFmtId="171" fontId="171" fillId="2" borderId="1" xfId="3" applyNumberFormat="1" applyFont="1" applyFill="1" applyBorder="1" applyAlignment="1">
      <alignment horizontal="right"/>
    </xf>
    <xf numFmtId="171" fontId="171" fillId="2" borderId="28" xfId="3" applyNumberFormat="1" applyFont="1" applyFill="1" applyBorder="1" applyAlignment="1">
      <alignment horizontal="right"/>
    </xf>
    <xf numFmtId="171" fontId="166" fillId="2" borderId="0" xfId="3" applyNumberFormat="1" applyFont="1" applyFill="1"/>
    <xf numFmtId="172" fontId="166" fillId="2" borderId="0" xfId="2" applyNumberFormat="1" applyFont="1" applyFill="1" applyAlignment="1">
      <alignment horizontal="right"/>
    </xf>
    <xf numFmtId="174" fontId="171" fillId="0" borderId="0" xfId="0" applyNumberFormat="1" applyFont="1" applyAlignment="1">
      <alignment horizontal="right"/>
    </xf>
    <xf numFmtId="4" fontId="129" fillId="41" borderId="0" xfId="0" applyNumberFormat="1" applyFont="1" applyFill="1" applyBorder="1" applyAlignment="1">
      <alignment horizontal="right"/>
    </xf>
    <xf numFmtId="0" fontId="182" fillId="40" borderId="31" xfId="0" applyFont="1" applyFill="1" applyBorder="1" applyAlignment="1">
      <alignment horizontal="right"/>
    </xf>
    <xf numFmtId="0" fontId="126" fillId="42" borderId="31" xfId="0" applyFont="1" applyFill="1" applyBorder="1" applyAlignment="1">
      <alignment horizontal="right"/>
    </xf>
    <xf numFmtId="0" fontId="0" fillId="41" borderId="31" xfId="0" applyFill="1" applyBorder="1" applyAlignment="1">
      <alignment horizontal="right"/>
    </xf>
    <xf numFmtId="0" fontId="132" fillId="0" borderId="32" xfId="0" applyFont="1" applyBorder="1" applyAlignment="1">
      <alignment vertical="center"/>
    </xf>
    <xf numFmtId="0" fontId="0" fillId="40" borderId="33" xfId="0" applyFill="1" applyBorder="1" applyAlignment="1">
      <alignment horizontal="right"/>
    </xf>
    <xf numFmtId="0" fontId="126" fillId="42" borderId="33" xfId="0" applyFont="1" applyFill="1" applyBorder="1" applyAlignment="1">
      <alignment horizontal="right"/>
    </xf>
    <xf numFmtId="0" fontId="0" fillId="41" borderId="33" xfId="0" applyFill="1" applyBorder="1" applyAlignment="1">
      <alignment horizontal="right"/>
    </xf>
    <xf numFmtId="0" fontId="0" fillId="2" borderId="33" xfId="0" applyFill="1" applyBorder="1" applyAlignment="1">
      <alignment horizontal="right"/>
    </xf>
    <xf numFmtId="174" fontId="165" fillId="2" borderId="33" xfId="0" applyNumberFormat="1" applyFont="1" applyFill="1" applyBorder="1" applyAlignment="1">
      <alignment horizontal="right"/>
    </xf>
    <xf numFmtId="174" fontId="132" fillId="2" borderId="34" xfId="0" applyNumberFormat="1" applyFont="1" applyFill="1" applyBorder="1" applyAlignment="1">
      <alignment horizontal="right"/>
    </xf>
    <xf numFmtId="0" fontId="128" fillId="41" borderId="33" xfId="0" applyFont="1" applyFill="1" applyBorder="1" applyAlignment="1">
      <alignment horizontal="right"/>
    </xf>
    <xf numFmtId="0" fontId="128" fillId="2" borderId="33" xfId="0" applyFont="1" applyFill="1" applyBorder="1" applyAlignment="1">
      <alignment horizontal="right"/>
    </xf>
    <xf numFmtId="0" fontId="186" fillId="40" borderId="33" xfId="0" applyFont="1" applyFill="1" applyBorder="1" applyAlignment="1">
      <alignment horizontal="left"/>
    </xf>
    <xf numFmtId="0" fontId="0" fillId="47" borderId="0" xfId="0" applyFill="1" applyAlignment="1">
      <alignment horizontal="right"/>
    </xf>
    <xf numFmtId="0" fontId="0" fillId="48" borderId="0" xfId="0" applyFill="1" applyAlignment="1">
      <alignment horizontal="right"/>
    </xf>
    <xf numFmtId="174" fontId="129" fillId="48" borderId="0" xfId="0" applyNumberFormat="1" applyFont="1" applyFill="1" applyAlignment="1">
      <alignment horizontal="right"/>
    </xf>
    <xf numFmtId="173" fontId="128" fillId="48" borderId="0" xfId="0" applyNumberFormat="1" applyFont="1" applyFill="1" applyAlignment="1">
      <alignment horizontal="right"/>
    </xf>
    <xf numFmtId="174" fontId="165" fillId="48" borderId="0" xfId="0" applyNumberFormat="1" applyFont="1" applyFill="1" applyAlignment="1">
      <alignment horizontal="right"/>
    </xf>
    <xf numFmtId="174" fontId="132" fillId="48" borderId="1" xfId="0" applyNumberFormat="1" applyFont="1" applyFill="1" applyBorder="1" applyAlignment="1">
      <alignment horizontal="right"/>
    </xf>
    <xf numFmtId="0" fontId="128" fillId="48" borderId="0" xfId="0" applyFont="1" applyFill="1" applyAlignment="1">
      <alignment horizontal="right"/>
    </xf>
    <xf numFmtId="0" fontId="187" fillId="40" borderId="0" xfId="0" applyFont="1" applyFill="1" applyAlignment="1">
      <alignment horizontal="left"/>
    </xf>
    <xf numFmtId="173" fontId="180" fillId="2" borderId="33" xfId="0" applyNumberFormat="1" applyFont="1" applyFill="1" applyBorder="1" applyAlignment="1">
      <alignment horizontal="right"/>
    </xf>
    <xf numFmtId="0" fontId="153" fillId="41" borderId="33" xfId="0" applyFont="1" applyFill="1" applyBorder="1" applyAlignment="1">
      <alignment horizontal="right"/>
    </xf>
    <xf numFmtId="171" fontId="0" fillId="41" borderId="33" xfId="0" applyNumberFormat="1" applyFill="1" applyBorder="1" applyAlignment="1">
      <alignment horizontal="right"/>
    </xf>
    <xf numFmtId="0" fontId="165" fillId="2" borderId="33" xfId="0" applyFont="1" applyFill="1" applyBorder="1" applyAlignment="1">
      <alignment horizontal="right"/>
    </xf>
    <xf numFmtId="0" fontId="153" fillId="48" borderId="0" xfId="0" applyFont="1" applyFill="1" applyAlignment="1">
      <alignment horizontal="right"/>
    </xf>
    <xf numFmtId="171" fontId="0" fillId="48" borderId="0" xfId="0" applyNumberFormat="1" applyFill="1" applyAlignment="1">
      <alignment horizontal="right"/>
    </xf>
    <xf numFmtId="0" fontId="126" fillId="42" borderId="0" xfId="0" applyFont="1" applyFill="1" applyBorder="1" applyAlignment="1">
      <alignment horizontal="right"/>
    </xf>
    <xf numFmtId="0" fontId="165" fillId="2" borderId="0" xfId="0" applyFont="1" applyFill="1" applyBorder="1" applyAlignment="1">
      <alignment horizontal="right"/>
    </xf>
    <xf numFmtId="0" fontId="165" fillId="2" borderId="2" xfId="0" applyFont="1" applyFill="1" applyBorder="1" applyAlignment="1">
      <alignment horizontal="right"/>
    </xf>
    <xf numFmtId="0" fontId="189" fillId="46" borderId="0" xfId="0" applyFont="1" applyFill="1" applyAlignment="1">
      <alignment horizontal="center"/>
    </xf>
    <xf numFmtId="0" fontId="0" fillId="45" borderId="0" xfId="0" applyFill="1"/>
    <xf numFmtId="10" fontId="154" fillId="2" borderId="0" xfId="3" applyNumberFormat="1" applyFont="1" applyFill="1" applyAlignment="1">
      <alignment horizontal="right"/>
    </xf>
    <xf numFmtId="4" fontId="142" fillId="0" borderId="1" xfId="0" applyNumberFormat="1" applyFont="1" applyFill="1" applyBorder="1" applyAlignment="1">
      <alignment horizontal="right"/>
    </xf>
    <xf numFmtId="173" fontId="0" fillId="40" borderId="0" xfId="0" applyNumberFormat="1" applyFill="1"/>
    <xf numFmtId="0" fontId="182" fillId="40" borderId="35" xfId="0" applyFont="1" applyFill="1" applyBorder="1" applyAlignment="1">
      <alignment horizontal="right"/>
    </xf>
    <xf numFmtId="0" fontId="126" fillId="42" borderId="35" xfId="0" applyFont="1" applyFill="1" applyBorder="1" applyAlignment="1">
      <alignment horizontal="right"/>
    </xf>
    <xf numFmtId="0" fontId="0" fillId="41" borderId="35" xfId="0" applyFill="1" applyBorder="1" applyAlignment="1">
      <alignment horizontal="right"/>
    </xf>
    <xf numFmtId="0" fontId="190" fillId="40" borderId="33" xfId="0" applyFont="1" applyFill="1" applyBorder="1" applyAlignment="1">
      <alignment horizontal="left"/>
    </xf>
    <xf numFmtId="0" fontId="190" fillId="40" borderId="35" xfId="0" applyFont="1" applyFill="1" applyBorder="1" applyAlignment="1">
      <alignment horizontal="left"/>
    </xf>
    <xf numFmtId="0" fontId="0" fillId="40" borderId="35" xfId="0" applyFill="1" applyBorder="1" applyAlignment="1">
      <alignment horizontal="right"/>
    </xf>
    <xf numFmtId="0" fontId="0" fillId="2" borderId="35" xfId="0" applyFill="1" applyBorder="1" applyAlignment="1">
      <alignment horizontal="right"/>
    </xf>
    <xf numFmtId="174" fontId="174" fillId="2" borderId="35" xfId="0" applyNumberFormat="1" applyFont="1" applyFill="1" applyBorder="1" applyAlignment="1">
      <alignment horizontal="right"/>
    </xf>
    <xf numFmtId="171" fontId="154" fillId="2" borderId="35" xfId="3" applyNumberFormat="1" applyFont="1" applyFill="1" applyBorder="1" applyAlignment="1">
      <alignment horizontal="right"/>
    </xf>
    <xf numFmtId="0" fontId="31" fillId="2" borderId="35" xfId="0" applyFont="1" applyFill="1" applyBorder="1" applyAlignment="1">
      <alignment horizontal="right"/>
    </xf>
    <xf numFmtId="0" fontId="154" fillId="41" borderId="35" xfId="0" applyFont="1" applyFill="1" applyBorder="1" applyAlignment="1">
      <alignment horizontal="right"/>
    </xf>
    <xf numFmtId="0" fontId="154" fillId="2" borderId="35" xfId="0" applyFont="1" applyFill="1" applyBorder="1" applyAlignment="1">
      <alignment horizontal="right"/>
    </xf>
    <xf numFmtId="0" fontId="31" fillId="41" borderId="35" xfId="0" applyFont="1" applyFill="1" applyBorder="1" applyAlignment="1">
      <alignment horizontal="right"/>
    </xf>
    <xf numFmtId="171" fontId="154" fillId="41" borderId="35" xfId="3" applyNumberFormat="1" applyFont="1" applyFill="1" applyBorder="1" applyAlignment="1">
      <alignment horizontal="right"/>
    </xf>
    <xf numFmtId="174" fontId="154" fillId="2" borderId="35" xfId="0" applyNumberFormat="1" applyFont="1" applyFill="1" applyBorder="1" applyAlignment="1">
      <alignment horizontal="right"/>
    </xf>
    <xf numFmtId="174" fontId="171" fillId="2" borderId="34" xfId="1" applyNumberFormat="1" applyFont="1" applyFill="1" applyBorder="1" applyAlignment="1">
      <alignment horizontal="right"/>
    </xf>
    <xf numFmtId="174" fontId="173" fillId="2" borderId="33" xfId="0" applyNumberFormat="1" applyFont="1" applyFill="1" applyBorder="1" applyAlignment="1">
      <alignment horizontal="right"/>
    </xf>
    <xf numFmtId="174" fontId="171" fillId="2" borderId="34" xfId="0" applyNumberFormat="1" applyFont="1" applyFill="1" applyBorder="1" applyAlignment="1">
      <alignment horizontal="right"/>
    </xf>
    <xf numFmtId="0" fontId="173" fillId="41" borderId="33" xfId="0" applyFont="1" applyFill="1" applyBorder="1" applyAlignment="1">
      <alignment horizontal="right"/>
    </xf>
    <xf numFmtId="171" fontId="172" fillId="2" borderId="33" xfId="0" applyNumberFormat="1" applyFont="1" applyFill="1" applyBorder="1" applyAlignment="1">
      <alignment horizontal="right"/>
    </xf>
    <xf numFmtId="171" fontId="172" fillId="2" borderId="33" xfId="3" applyNumberFormat="1" applyFont="1" applyFill="1" applyBorder="1" applyAlignment="1">
      <alignment horizontal="right"/>
    </xf>
    <xf numFmtId="171" fontId="171" fillId="2" borderId="34" xfId="3" applyNumberFormat="1" applyFont="1" applyFill="1" applyBorder="1" applyAlignment="1">
      <alignment horizontal="right"/>
    </xf>
    <xf numFmtId="174" fontId="173" fillId="41" borderId="33" xfId="0" applyNumberFormat="1" applyFont="1" applyFill="1" applyBorder="1" applyAlignment="1">
      <alignment horizontal="right"/>
    </xf>
    <xf numFmtId="171" fontId="173" fillId="2" borderId="33" xfId="3" applyNumberFormat="1" applyFont="1" applyFill="1" applyBorder="1" applyAlignment="1">
      <alignment horizontal="right"/>
    </xf>
    <xf numFmtId="0" fontId="22" fillId="41" borderId="33" xfId="0" applyFont="1" applyFill="1" applyBorder="1" applyAlignment="1">
      <alignment horizontal="right"/>
    </xf>
    <xf numFmtId="0" fontId="22" fillId="41" borderId="33" xfId="0" applyFont="1" applyFill="1" applyBorder="1"/>
    <xf numFmtId="171" fontId="161" fillId="2" borderId="0" xfId="3" applyNumberFormat="1" applyFont="1" applyFill="1" applyBorder="1" applyAlignment="1">
      <alignment horizontal="right"/>
    </xf>
    <xf numFmtId="174" fontId="174" fillId="2" borderId="33" xfId="0" applyNumberFormat="1" applyFont="1" applyFill="1" applyBorder="1" applyAlignment="1">
      <alignment horizontal="right"/>
    </xf>
    <xf numFmtId="0" fontId="155" fillId="41" borderId="33" xfId="0" applyFont="1" applyFill="1" applyBorder="1" applyAlignment="1">
      <alignment horizontal="right"/>
    </xf>
    <xf numFmtId="0" fontId="0" fillId="41" borderId="33" xfId="0" applyFill="1" applyBorder="1"/>
    <xf numFmtId="171" fontId="154" fillId="2" borderId="33" xfId="0" applyNumberFormat="1" applyFont="1" applyFill="1" applyBorder="1" applyAlignment="1">
      <alignment horizontal="right"/>
    </xf>
    <xf numFmtId="171" fontId="161" fillId="2" borderId="33" xfId="3" applyNumberFormat="1" applyFont="1" applyFill="1" applyBorder="1" applyAlignment="1">
      <alignment horizontal="right"/>
    </xf>
    <xf numFmtId="0" fontId="31" fillId="2" borderId="0" xfId="0" applyFont="1" applyFill="1" applyBorder="1" applyAlignment="1">
      <alignment horizontal="right"/>
    </xf>
    <xf numFmtId="0" fontId="154" fillId="41" borderId="0" xfId="0" applyFont="1" applyFill="1" applyBorder="1" applyAlignment="1">
      <alignment horizontal="right"/>
    </xf>
    <xf numFmtId="0" fontId="154" fillId="2" borderId="0" xfId="0" applyFont="1" applyFill="1" applyBorder="1" applyAlignment="1">
      <alignment horizontal="right"/>
    </xf>
    <xf numFmtId="172" fontId="154" fillId="41" borderId="0" xfId="2" applyNumberFormat="1" applyFont="1" applyFill="1" applyBorder="1" applyAlignment="1">
      <alignment horizontal="right"/>
    </xf>
    <xf numFmtId="171" fontId="154" fillId="41" borderId="0" xfId="3" applyNumberFormat="1" applyFont="1" applyFill="1" applyBorder="1" applyAlignment="1">
      <alignment horizontal="right"/>
    </xf>
    <xf numFmtId="174" fontId="154" fillId="2" borderId="0" xfId="0" applyNumberFormat="1" applyFont="1" applyFill="1" applyBorder="1" applyAlignment="1">
      <alignment horizontal="right"/>
    </xf>
    <xf numFmtId="0" fontId="31" fillId="2" borderId="33" xfId="0" applyFont="1" applyFill="1" applyBorder="1" applyAlignment="1">
      <alignment horizontal="right"/>
    </xf>
    <xf numFmtId="170" fontId="154" fillId="2" borderId="33" xfId="0" applyNumberFormat="1" applyFont="1" applyFill="1" applyBorder="1" applyAlignment="1">
      <alignment horizontal="right" vertical="center" wrapText="1"/>
    </xf>
    <xf numFmtId="170" fontId="154" fillId="41" borderId="33" xfId="0" applyNumberFormat="1" applyFont="1" applyFill="1" applyBorder="1" applyAlignment="1">
      <alignment horizontal="right"/>
    </xf>
    <xf numFmtId="0" fontId="154" fillId="41" borderId="33" xfId="0" applyFont="1" applyFill="1" applyBorder="1" applyAlignment="1">
      <alignment horizontal="right"/>
    </xf>
    <xf numFmtId="0" fontId="154" fillId="2" borderId="33" xfId="0" applyFont="1" applyFill="1" applyBorder="1" applyAlignment="1">
      <alignment horizontal="right"/>
    </xf>
    <xf numFmtId="171" fontId="154" fillId="41" borderId="33" xfId="0" applyNumberFormat="1" applyFont="1" applyFill="1" applyBorder="1" applyAlignment="1">
      <alignment horizontal="right"/>
    </xf>
    <xf numFmtId="170" fontId="132" fillId="2" borderId="34" xfId="0" applyNumberFormat="1" applyFont="1" applyFill="1" applyBorder="1" applyAlignment="1">
      <alignment horizontal="right" vertical="center" wrapText="1"/>
    </xf>
    <xf numFmtId="171" fontId="174" fillId="2" borderId="33" xfId="0" applyNumberFormat="1" applyFont="1" applyFill="1" applyBorder="1" applyAlignment="1">
      <alignment horizontal="right" wrapText="1"/>
    </xf>
    <xf numFmtId="170" fontId="132" fillId="2" borderId="34" xfId="0" applyNumberFormat="1" applyFont="1" applyFill="1" applyBorder="1" applyAlignment="1">
      <alignment horizontal="right" wrapText="1"/>
    </xf>
    <xf numFmtId="170" fontId="154" fillId="2" borderId="33" xfId="0" applyNumberFormat="1" applyFont="1" applyFill="1" applyBorder="1" applyAlignment="1">
      <alignment horizontal="right" wrapText="1"/>
    </xf>
    <xf numFmtId="171" fontId="154" fillId="2" borderId="33" xfId="0" applyNumberFormat="1" applyFont="1" applyFill="1" applyBorder="1" applyAlignment="1">
      <alignment horizontal="right" wrapText="1"/>
    </xf>
    <xf numFmtId="170" fontId="154" fillId="41" borderId="33" xfId="0" applyNumberFormat="1" applyFont="1" applyFill="1" applyBorder="1" applyAlignment="1">
      <alignment horizontal="right" wrapText="1"/>
    </xf>
    <xf numFmtId="0" fontId="31" fillId="41" borderId="33" xfId="0" applyFont="1" applyFill="1" applyBorder="1" applyAlignment="1">
      <alignment horizontal="right"/>
    </xf>
    <xf numFmtId="171" fontId="154" fillId="2" borderId="33" xfId="3" applyNumberFormat="1" applyFont="1" applyFill="1" applyBorder="1" applyAlignment="1">
      <alignment horizontal="right"/>
    </xf>
    <xf numFmtId="172" fontId="154" fillId="41" borderId="33" xfId="2" applyNumberFormat="1" applyFont="1" applyFill="1" applyBorder="1" applyAlignment="1">
      <alignment horizontal="right"/>
    </xf>
    <xf numFmtId="171" fontId="154" fillId="41" borderId="33" xfId="3" applyNumberFormat="1" applyFont="1" applyFill="1" applyBorder="1" applyAlignment="1">
      <alignment horizontal="right"/>
    </xf>
    <xf numFmtId="171" fontId="154" fillId="2" borderId="34" xfId="3" applyNumberFormat="1" applyFont="1" applyFill="1" applyBorder="1" applyAlignment="1">
      <alignment horizontal="right"/>
    </xf>
    <xf numFmtId="174" fontId="154" fillId="2" borderId="33" xfId="0" applyNumberFormat="1" applyFont="1" applyFill="1" applyBorder="1" applyAlignment="1">
      <alignment horizontal="right"/>
    </xf>
    <xf numFmtId="0" fontId="19" fillId="46" borderId="0" xfId="0" applyFont="1" applyFill="1"/>
    <xf numFmtId="0" fontId="130" fillId="46" borderId="0" xfId="0" applyFont="1" applyFill="1" applyAlignment="1">
      <alignment horizontal="right"/>
    </xf>
    <xf numFmtId="0" fontId="142" fillId="46" borderId="0" xfId="0" applyFont="1" applyFill="1" applyAlignment="1">
      <alignment horizontal="right"/>
    </xf>
    <xf numFmtId="174" fontId="154" fillId="0" borderId="35" xfId="0" applyNumberFormat="1" applyFont="1" applyFill="1" applyBorder="1" applyAlignment="1">
      <alignment horizontal="right"/>
    </xf>
    <xf numFmtId="0" fontId="154" fillId="0" borderId="0" xfId="0" applyFont="1" applyAlignment="1">
      <alignment horizontal="right"/>
    </xf>
    <xf numFmtId="0" fontId="154" fillId="0" borderId="31" xfId="0" applyFont="1" applyBorder="1" applyAlignment="1">
      <alignment horizontal="right"/>
    </xf>
    <xf numFmtId="0" fontId="154" fillId="0" borderId="35" xfId="0" applyFont="1" applyBorder="1" applyAlignment="1">
      <alignment horizontal="right"/>
    </xf>
    <xf numFmtId="174" fontId="154" fillId="0" borderId="31" xfId="0" applyNumberFormat="1" applyFont="1" applyBorder="1" applyAlignment="1">
      <alignment horizontal="right"/>
    </xf>
    <xf numFmtId="174" fontId="154" fillId="0" borderId="35" xfId="0" applyNumberFormat="1" applyFont="1" applyBorder="1" applyAlignment="1">
      <alignment horizontal="right"/>
    </xf>
    <xf numFmtId="174" fontId="154" fillId="0" borderId="31" xfId="0" applyNumberFormat="1" applyFont="1" applyFill="1" applyBorder="1" applyAlignment="1">
      <alignment horizontal="right"/>
    </xf>
    <xf numFmtId="174" fontId="132" fillId="0" borderId="1" xfId="0" applyNumberFormat="1" applyFont="1" applyBorder="1" applyAlignment="1">
      <alignment horizontal="right"/>
    </xf>
    <xf numFmtId="174" fontId="132" fillId="0" borderId="32" xfId="0" applyNumberFormat="1" applyFont="1" applyBorder="1" applyAlignment="1">
      <alignment horizontal="right"/>
    </xf>
    <xf numFmtId="174" fontId="132" fillId="0" borderId="36" xfId="0" applyNumberFormat="1" applyFont="1" applyFill="1" applyBorder="1" applyAlignment="1">
      <alignment horizontal="right"/>
    </xf>
    <xf numFmtId="174" fontId="132" fillId="0" borderId="1" xfId="0" applyNumberFormat="1" applyFont="1" applyFill="1" applyBorder="1" applyAlignment="1">
      <alignment horizontal="right"/>
    </xf>
    <xf numFmtId="174" fontId="132" fillId="0" borderId="0" xfId="0" applyNumberFormat="1" applyFont="1" applyBorder="1" applyAlignment="1">
      <alignment horizontal="right"/>
    </xf>
    <xf numFmtId="174" fontId="132" fillId="0" borderId="31" xfId="0" applyNumberFormat="1" applyFont="1" applyBorder="1" applyAlignment="1">
      <alignment horizontal="right"/>
    </xf>
    <xf numFmtId="174" fontId="132" fillId="0" borderId="35" xfId="0" applyNumberFormat="1" applyFont="1" applyBorder="1" applyAlignment="1">
      <alignment horizontal="right"/>
    </xf>
    <xf numFmtId="0" fontId="154" fillId="0" borderId="0" xfId="0" applyFont="1" applyBorder="1" applyAlignment="1">
      <alignment horizontal="right"/>
    </xf>
    <xf numFmtId="174" fontId="154" fillId="0" borderId="0" xfId="0" applyNumberFormat="1" applyFont="1" applyBorder="1" applyAlignment="1">
      <alignment horizontal="right"/>
    </xf>
    <xf numFmtId="174" fontId="154" fillId="2" borderId="31" xfId="0" applyNumberFormat="1" applyFont="1" applyFill="1" applyBorder="1" applyAlignment="1">
      <alignment horizontal="right"/>
    </xf>
    <xf numFmtId="174" fontId="154" fillId="0" borderId="1" xfId="0" applyNumberFormat="1" applyFont="1" applyBorder="1" applyAlignment="1">
      <alignment horizontal="right"/>
    </xf>
    <xf numFmtId="174" fontId="154" fillId="0" borderId="32" xfId="0" applyNumberFormat="1" applyFont="1" applyBorder="1" applyAlignment="1">
      <alignment horizontal="right"/>
    </xf>
    <xf numFmtId="174" fontId="154" fillId="0" borderId="36" xfId="0" applyNumberFormat="1" applyFont="1" applyBorder="1" applyAlignment="1">
      <alignment horizontal="right"/>
    </xf>
    <xf numFmtId="173" fontId="154" fillId="0" borderId="31" xfId="0" applyNumberFormat="1" applyFont="1" applyBorder="1" applyAlignment="1">
      <alignment horizontal="right"/>
    </xf>
    <xf numFmtId="173" fontId="154" fillId="0" borderId="0" xfId="0" applyNumberFormat="1" applyFont="1" applyBorder="1" applyAlignment="1">
      <alignment horizontal="right"/>
    </xf>
    <xf numFmtId="174" fontId="132" fillId="0" borderId="36" xfId="0" applyNumberFormat="1" applyFont="1" applyBorder="1" applyAlignment="1">
      <alignment horizontal="right"/>
    </xf>
    <xf numFmtId="0" fontId="154" fillId="41" borderId="31" xfId="0" applyFont="1" applyFill="1" applyBorder="1" applyAlignment="1">
      <alignment horizontal="right"/>
    </xf>
    <xf numFmtId="0" fontId="132" fillId="0" borderId="36" xfId="0" applyFont="1" applyBorder="1" applyAlignment="1">
      <alignment vertical="center"/>
    </xf>
    <xf numFmtId="171" fontId="154" fillId="0" borderId="0" xfId="3" applyNumberFormat="1" applyFont="1" applyAlignment="1">
      <alignment horizontal="right"/>
    </xf>
    <xf numFmtId="171" fontId="154" fillId="0" borderId="31" xfId="3" applyNumberFormat="1" applyFont="1" applyBorder="1" applyAlignment="1">
      <alignment horizontal="right"/>
    </xf>
    <xf numFmtId="171" fontId="154" fillId="0" borderId="35" xfId="3" applyNumberFormat="1" applyFont="1" applyBorder="1" applyAlignment="1">
      <alignment horizontal="right"/>
    </xf>
    <xf numFmtId="171" fontId="154" fillId="0" borderId="0" xfId="3" applyNumberFormat="1" applyFont="1" applyBorder="1" applyAlignment="1">
      <alignment horizontal="right"/>
    </xf>
    <xf numFmtId="171" fontId="154" fillId="0" borderId="0" xfId="0" applyNumberFormat="1" applyFont="1" applyAlignment="1">
      <alignment horizontal="right"/>
    </xf>
    <xf numFmtId="171" fontId="154" fillId="0" borderId="31" xfId="0" applyNumberFormat="1" applyFont="1" applyBorder="1" applyAlignment="1">
      <alignment horizontal="right"/>
    </xf>
    <xf numFmtId="171" fontId="154" fillId="0" borderId="35" xfId="0" applyNumberFormat="1" applyFont="1" applyBorder="1" applyAlignment="1">
      <alignment horizontal="right"/>
    </xf>
    <xf numFmtId="171" fontId="154" fillId="0" borderId="0" xfId="0" applyNumberFormat="1" applyFont="1" applyFill="1" applyAlignment="1">
      <alignment horizontal="right"/>
    </xf>
    <xf numFmtId="171" fontId="154" fillId="0" borderId="35" xfId="0" applyNumberFormat="1" applyFont="1" applyFill="1" applyBorder="1" applyAlignment="1">
      <alignment horizontal="right"/>
    </xf>
    <xf numFmtId="216" fontId="154" fillId="0" borderId="0" xfId="0" applyNumberFormat="1" applyFont="1" applyAlignment="1">
      <alignment horizontal="right"/>
    </xf>
    <xf numFmtId="216" fontId="154" fillId="0" borderId="31" xfId="0" applyNumberFormat="1" applyFont="1" applyBorder="1" applyAlignment="1">
      <alignment horizontal="right"/>
    </xf>
    <xf numFmtId="216" fontId="154" fillId="0" borderId="0" xfId="0" applyNumberFormat="1" applyFont="1" applyFill="1" applyAlignment="1">
      <alignment horizontal="right"/>
    </xf>
    <xf numFmtId="216" fontId="154" fillId="0" borderId="35" xfId="0" applyNumberFormat="1" applyFont="1" applyFill="1" applyBorder="1" applyAlignment="1">
      <alignment horizontal="right"/>
    </xf>
    <xf numFmtId="171" fontId="154" fillId="0" borderId="0" xfId="3" applyNumberFormat="1" applyFont="1" applyFill="1" applyAlignment="1">
      <alignment horizontal="right"/>
    </xf>
    <xf numFmtId="0" fontId="154" fillId="41" borderId="0" xfId="0" applyFont="1" applyFill="1"/>
    <xf numFmtId="0" fontId="154" fillId="41" borderId="31" xfId="0" applyFont="1" applyFill="1" applyBorder="1"/>
    <xf numFmtId="0" fontId="154" fillId="41" borderId="35" xfId="0" applyFont="1" applyFill="1" applyBorder="1"/>
    <xf numFmtId="174" fontId="132" fillId="0" borderId="0" xfId="0" applyNumberFormat="1" applyFont="1" applyAlignment="1">
      <alignment horizontal="right"/>
    </xf>
    <xf numFmtId="4" fontId="154" fillId="41" borderId="0" xfId="0" applyNumberFormat="1" applyFont="1" applyFill="1" applyBorder="1" applyAlignment="1">
      <alignment horizontal="right"/>
    </xf>
    <xf numFmtId="4" fontId="154" fillId="41" borderId="31" xfId="0" applyNumberFormat="1" applyFont="1" applyFill="1" applyBorder="1" applyAlignment="1">
      <alignment horizontal="right"/>
    </xf>
    <xf numFmtId="0" fontId="31" fillId="41" borderId="0" xfId="0" applyFont="1" applyFill="1"/>
    <xf numFmtId="0" fontId="31" fillId="41" borderId="0" xfId="0" applyFont="1" applyFill="1" applyBorder="1"/>
    <xf numFmtId="0" fontId="31" fillId="41" borderId="31" xfId="0" applyFont="1" applyFill="1" applyBorder="1"/>
    <xf numFmtId="0" fontId="31" fillId="41" borderId="33" xfId="0" applyFont="1" applyFill="1" applyBorder="1"/>
    <xf numFmtId="0" fontId="31" fillId="41" borderId="35" xfId="0" applyFont="1" applyFill="1" applyBorder="1"/>
    <xf numFmtId="0" fontId="31" fillId="41" borderId="27" xfId="0" applyFont="1" applyFill="1" applyBorder="1"/>
    <xf numFmtId="171" fontId="132" fillId="2" borderId="34" xfId="3" applyNumberFormat="1" applyFont="1" applyFill="1" applyBorder="1" applyAlignment="1">
      <alignment horizontal="right"/>
    </xf>
    <xf numFmtId="171" fontId="31" fillId="41" borderId="0" xfId="3" applyNumberFormat="1" applyFont="1" applyFill="1" applyAlignment="1">
      <alignment horizontal="right"/>
    </xf>
    <xf numFmtId="171" fontId="31" fillId="41" borderId="33" xfId="3" applyNumberFormat="1" applyFont="1" applyFill="1" applyBorder="1" applyAlignment="1">
      <alignment horizontal="right"/>
    </xf>
    <xf numFmtId="171" fontId="31" fillId="41" borderId="0" xfId="3" applyNumberFormat="1" applyFont="1" applyFill="1" applyBorder="1" applyAlignment="1">
      <alignment horizontal="right"/>
    </xf>
    <xf numFmtId="174" fontId="31" fillId="41" borderId="0" xfId="0" applyNumberFormat="1" applyFont="1" applyFill="1" applyAlignment="1">
      <alignment horizontal="right"/>
    </xf>
    <xf numFmtId="174" fontId="31" fillId="41" borderId="33" xfId="0" applyNumberFormat="1" applyFont="1" applyFill="1" applyBorder="1" applyAlignment="1">
      <alignment horizontal="right"/>
    </xf>
    <xf numFmtId="174" fontId="132" fillId="2" borderId="33" xfId="0" applyNumberFormat="1" applyFont="1" applyFill="1" applyBorder="1" applyAlignment="1">
      <alignment horizontal="right"/>
    </xf>
    <xf numFmtId="171" fontId="132" fillId="2" borderId="0" xfId="0" applyNumberFormat="1" applyFont="1" applyFill="1" applyAlignment="1">
      <alignment horizontal="right"/>
    </xf>
    <xf numFmtId="171" fontId="132" fillId="2" borderId="27" xfId="0" applyNumberFormat="1" applyFont="1" applyFill="1" applyBorder="1" applyAlignment="1">
      <alignment horizontal="right"/>
    </xf>
    <xf numFmtId="174" fontId="132" fillId="2" borderId="36" xfId="0" applyNumberFormat="1" applyFont="1" applyFill="1" applyBorder="1" applyAlignment="1">
      <alignment horizontal="right"/>
    </xf>
    <xf numFmtId="174" fontId="175" fillId="2" borderId="27" xfId="0" applyNumberFormat="1" applyFont="1" applyFill="1" applyBorder="1" applyAlignment="1">
      <alignment horizontal="right"/>
    </xf>
    <xf numFmtId="174" fontId="175" fillId="2" borderId="35" xfId="0" applyNumberFormat="1" applyFont="1" applyFill="1" applyBorder="1" applyAlignment="1">
      <alignment horizontal="right"/>
    </xf>
    <xf numFmtId="171" fontId="31" fillId="41" borderId="35" xfId="3" applyNumberFormat="1" applyFont="1" applyFill="1" applyBorder="1" applyAlignment="1">
      <alignment horizontal="right"/>
    </xf>
    <xf numFmtId="174" fontId="171" fillId="2" borderId="36" xfId="0" applyNumberFormat="1" applyFont="1" applyFill="1" applyBorder="1" applyAlignment="1">
      <alignment horizontal="right"/>
    </xf>
    <xf numFmtId="174" fontId="172" fillId="2" borderId="0" xfId="0" applyNumberFormat="1" applyFont="1" applyFill="1" applyAlignment="1">
      <alignment horizontal="right"/>
    </xf>
    <xf numFmtId="174" fontId="172" fillId="2" borderId="27" xfId="0" applyNumberFormat="1" applyFont="1" applyFill="1" applyBorder="1" applyAlignment="1">
      <alignment horizontal="right"/>
    </xf>
    <xf numFmtId="174" fontId="172" fillId="2" borderId="35" xfId="0" applyNumberFormat="1" applyFont="1" applyFill="1" applyBorder="1" applyAlignment="1">
      <alignment horizontal="right"/>
    </xf>
    <xf numFmtId="174" fontId="171" fillId="41" borderId="27" xfId="0" applyNumberFormat="1" applyFont="1" applyFill="1" applyBorder="1" applyAlignment="1">
      <alignment horizontal="right"/>
    </xf>
    <xf numFmtId="174" fontId="171" fillId="41" borderId="35" xfId="0" applyNumberFormat="1" applyFont="1" applyFill="1" applyBorder="1" applyAlignment="1">
      <alignment horizontal="right"/>
    </xf>
    <xf numFmtId="0" fontId="173" fillId="41" borderId="35" xfId="0" applyFont="1" applyFill="1" applyBorder="1" applyAlignment="1">
      <alignment horizontal="right"/>
    </xf>
    <xf numFmtId="171" fontId="171" fillId="2" borderId="36" xfId="3" applyNumberFormat="1" applyFont="1" applyFill="1" applyBorder="1" applyAlignment="1">
      <alignment horizontal="right"/>
    </xf>
    <xf numFmtId="0" fontId="171" fillId="2" borderId="0" xfId="0" applyFont="1" applyFill="1" applyAlignment="1">
      <alignment horizontal="right"/>
    </xf>
    <xf numFmtId="0" fontId="171" fillId="2" borderId="27" xfId="0" applyFont="1" applyFill="1" applyBorder="1" applyAlignment="1">
      <alignment horizontal="right"/>
    </xf>
    <xf numFmtId="0" fontId="171" fillId="2" borderId="35" xfId="0" applyFont="1" applyFill="1" applyBorder="1" applyAlignment="1">
      <alignment horizontal="right"/>
    </xf>
    <xf numFmtId="171" fontId="172" fillId="2" borderId="35" xfId="3" applyNumberFormat="1" applyFont="1" applyFill="1" applyBorder="1" applyAlignment="1">
      <alignment horizontal="right"/>
    </xf>
    <xf numFmtId="171" fontId="33" fillId="2" borderId="0" xfId="3" applyNumberFormat="1" applyFont="1" applyFill="1" applyBorder="1"/>
    <xf numFmtId="171" fontId="67" fillId="2" borderId="1" xfId="3" applyNumberFormat="1" applyFont="1" applyFill="1" applyBorder="1"/>
    <xf numFmtId="171" fontId="191" fillId="2" borderId="0" xfId="3" applyNumberFormat="1" applyFont="1" applyFill="1" applyBorder="1"/>
    <xf numFmtId="215" fontId="154" fillId="2" borderId="0" xfId="0" applyNumberFormat="1" applyFont="1" applyFill="1" applyAlignment="1">
      <alignment horizontal="right"/>
    </xf>
    <xf numFmtId="215" fontId="154" fillId="2" borderId="27" xfId="0" applyNumberFormat="1" applyFont="1" applyFill="1" applyBorder="1" applyAlignment="1">
      <alignment horizontal="right"/>
    </xf>
    <xf numFmtId="215" fontId="154" fillId="2" borderId="35" xfId="0" applyNumberFormat="1" applyFont="1" applyFill="1" applyBorder="1" applyAlignment="1">
      <alignment horizontal="right"/>
    </xf>
    <xf numFmtId="215" fontId="171" fillId="2" borderId="1" xfId="0" applyNumberFormat="1" applyFont="1" applyFill="1" applyBorder="1" applyAlignment="1">
      <alignment horizontal="right"/>
    </xf>
    <xf numFmtId="215" fontId="171" fillId="2" borderId="28" xfId="0" applyNumberFormat="1" applyFont="1" applyFill="1" applyBorder="1" applyAlignment="1">
      <alignment horizontal="right"/>
    </xf>
    <xf numFmtId="215" fontId="171" fillId="2" borderId="36" xfId="0" applyNumberFormat="1" applyFont="1" applyFill="1" applyBorder="1" applyAlignment="1">
      <alignment horizontal="right"/>
    </xf>
    <xf numFmtId="215" fontId="172" fillId="2" borderId="0" xfId="0" applyNumberFormat="1" applyFont="1" applyFill="1" applyAlignment="1">
      <alignment horizontal="right"/>
    </xf>
    <xf numFmtId="215" fontId="172" fillId="2" borderId="27" xfId="0" applyNumberFormat="1" applyFont="1" applyFill="1" applyBorder="1" applyAlignment="1">
      <alignment horizontal="right"/>
    </xf>
    <xf numFmtId="215" fontId="172" fillId="2" borderId="35" xfId="0" applyNumberFormat="1" applyFont="1" applyFill="1" applyBorder="1" applyAlignment="1">
      <alignment horizontal="right"/>
    </xf>
    <xf numFmtId="168" fontId="154" fillId="41" borderId="0" xfId="2" applyFont="1" applyFill="1" applyAlignment="1">
      <alignment horizontal="right"/>
    </xf>
    <xf numFmtId="168" fontId="154" fillId="41" borderId="27" xfId="2" applyFont="1" applyFill="1" applyBorder="1" applyAlignment="1">
      <alignment horizontal="right"/>
    </xf>
    <xf numFmtId="168" fontId="154" fillId="41" borderId="35" xfId="2" applyFont="1" applyFill="1" applyBorder="1" applyAlignment="1">
      <alignment horizontal="right"/>
    </xf>
    <xf numFmtId="10" fontId="171" fillId="2" borderId="1" xfId="3" applyNumberFormat="1" applyFont="1" applyFill="1" applyBorder="1" applyAlignment="1">
      <alignment horizontal="right"/>
    </xf>
    <xf numFmtId="10" fontId="171" fillId="2" borderId="28" xfId="3" applyNumberFormat="1" applyFont="1" applyFill="1" applyBorder="1" applyAlignment="1">
      <alignment horizontal="right"/>
    </xf>
    <xf numFmtId="10" fontId="171" fillId="2" borderId="36" xfId="3" applyNumberFormat="1" applyFont="1" applyFill="1" applyBorder="1" applyAlignment="1">
      <alignment horizontal="right"/>
    </xf>
    <xf numFmtId="10" fontId="154" fillId="41" borderId="27" xfId="3" applyNumberFormat="1" applyFont="1" applyFill="1" applyBorder="1" applyAlignment="1">
      <alignment horizontal="right"/>
    </xf>
    <xf numFmtId="10" fontId="154" fillId="41" borderId="0" xfId="3" applyNumberFormat="1" applyFont="1" applyFill="1" applyAlignment="1">
      <alignment horizontal="right"/>
    </xf>
    <xf numFmtId="10" fontId="154" fillId="41" borderId="35" xfId="3" applyNumberFormat="1" applyFont="1" applyFill="1" applyBorder="1" applyAlignment="1">
      <alignment horizontal="right"/>
    </xf>
    <xf numFmtId="171" fontId="154" fillId="45" borderId="35" xfId="3" applyNumberFormat="1" applyFont="1" applyFill="1" applyBorder="1" applyAlignment="1">
      <alignment horizontal="right"/>
    </xf>
    <xf numFmtId="10" fontId="171" fillId="45" borderId="36" xfId="3" applyNumberFormat="1" applyFont="1" applyFill="1" applyBorder="1" applyAlignment="1">
      <alignment horizontal="right"/>
    </xf>
    <xf numFmtId="174" fontId="31" fillId="41" borderId="35" xfId="0" applyNumberFormat="1" applyFont="1" applyFill="1" applyBorder="1" applyAlignment="1">
      <alignment horizontal="right"/>
    </xf>
    <xf numFmtId="171" fontId="31" fillId="41" borderId="0" xfId="3" applyNumberFormat="1" applyFont="1" applyFill="1"/>
    <xf numFmtId="171" fontId="31" fillId="41" borderId="35" xfId="3" applyNumberFormat="1" applyFont="1" applyFill="1" applyBorder="1"/>
    <xf numFmtId="171" fontId="132" fillId="2" borderId="36" xfId="3" applyNumberFormat="1" applyFont="1" applyFill="1" applyBorder="1" applyAlignment="1">
      <alignment horizontal="right"/>
    </xf>
    <xf numFmtId="171" fontId="174" fillId="2" borderId="27" xfId="3" applyNumberFormat="1" applyFont="1" applyFill="1" applyBorder="1" applyAlignment="1">
      <alignment horizontal="right"/>
    </xf>
    <xf numFmtId="171" fontId="174" fillId="2" borderId="35" xfId="3" applyNumberFormat="1" applyFont="1" applyFill="1" applyBorder="1" applyAlignment="1">
      <alignment horizontal="right"/>
    </xf>
    <xf numFmtId="173" fontId="154" fillId="2" borderId="0" xfId="0" applyNumberFormat="1" applyFont="1" applyFill="1" applyAlignment="1">
      <alignment horizontal="right"/>
    </xf>
    <xf numFmtId="173" fontId="154" fillId="2" borderId="27" xfId="0" applyNumberFormat="1" applyFont="1" applyFill="1" applyBorder="1" applyAlignment="1">
      <alignment horizontal="right"/>
    </xf>
    <xf numFmtId="173" fontId="154" fillId="2" borderId="35" xfId="0" applyNumberFormat="1" applyFont="1" applyFill="1" applyBorder="1" applyAlignment="1">
      <alignment horizontal="right"/>
    </xf>
    <xf numFmtId="174" fontId="132" fillId="2" borderId="37" xfId="0" applyNumberFormat="1" applyFont="1" applyFill="1" applyBorder="1" applyAlignment="1">
      <alignment horizontal="right"/>
    </xf>
    <xf numFmtId="218" fontId="154" fillId="2" borderId="0" xfId="2" applyNumberFormat="1" applyFont="1" applyFill="1" applyAlignment="1">
      <alignment horizontal="right"/>
    </xf>
    <xf numFmtId="218" fontId="154" fillId="2" borderId="27" xfId="2" applyNumberFormat="1" applyFont="1" applyFill="1" applyBorder="1" applyAlignment="1">
      <alignment horizontal="right"/>
    </xf>
    <xf numFmtId="218" fontId="154" fillId="2" borderId="35" xfId="2" applyNumberFormat="1" applyFont="1" applyFill="1" applyBorder="1" applyAlignment="1">
      <alignment horizontal="right"/>
    </xf>
    <xf numFmtId="218" fontId="132" fillId="2" borderId="1" xfId="2" applyNumberFormat="1" applyFont="1" applyFill="1" applyBorder="1" applyAlignment="1">
      <alignment horizontal="right"/>
    </xf>
    <xf numFmtId="218" fontId="132" fillId="2" borderId="28" xfId="2" applyNumberFormat="1" applyFont="1" applyFill="1" applyBorder="1" applyAlignment="1">
      <alignment horizontal="right"/>
    </xf>
    <xf numFmtId="218" fontId="132" fillId="2" borderId="36" xfId="2" applyNumberFormat="1" applyFont="1" applyFill="1" applyBorder="1" applyAlignment="1">
      <alignment horizontal="right"/>
    </xf>
    <xf numFmtId="218" fontId="174" fillId="2" borderId="0" xfId="2" applyNumberFormat="1" applyFont="1" applyFill="1" applyAlignment="1">
      <alignment horizontal="right"/>
    </xf>
    <xf numFmtId="218" fontId="174" fillId="2" borderId="27" xfId="2" applyNumberFormat="1" applyFont="1" applyFill="1" applyBorder="1" applyAlignment="1">
      <alignment horizontal="right"/>
    </xf>
    <xf numFmtId="218" fontId="174" fillId="2" borderId="35" xfId="2" applyNumberFormat="1" applyFont="1" applyFill="1" applyBorder="1" applyAlignment="1">
      <alignment horizontal="right"/>
    </xf>
    <xf numFmtId="218" fontId="171" fillId="2" borderId="0" xfId="2" applyNumberFormat="1" applyFont="1" applyFill="1" applyAlignment="1">
      <alignment horizontal="right"/>
    </xf>
    <xf numFmtId="218" fontId="171" fillId="2" borderId="27" xfId="2" applyNumberFormat="1" applyFont="1" applyFill="1" applyBorder="1" applyAlignment="1">
      <alignment horizontal="right"/>
    </xf>
    <xf numFmtId="172" fontId="171" fillId="2" borderId="0" xfId="2" applyNumberFormat="1" applyFont="1" applyFill="1" applyAlignment="1">
      <alignment horizontal="right"/>
    </xf>
    <xf numFmtId="172" fontId="171" fillId="2" borderId="35" xfId="2" applyNumberFormat="1" applyFont="1" applyFill="1" applyBorder="1" applyAlignment="1">
      <alignment horizontal="right"/>
    </xf>
    <xf numFmtId="172" fontId="154" fillId="2" borderId="0" xfId="2" applyNumberFormat="1" applyFont="1" applyFill="1" applyAlignment="1">
      <alignment horizontal="right"/>
    </xf>
    <xf numFmtId="172" fontId="154" fillId="2" borderId="35" xfId="2" applyNumberFormat="1" applyFont="1" applyFill="1" applyBorder="1" applyAlignment="1">
      <alignment horizontal="right"/>
    </xf>
    <xf numFmtId="172" fontId="132" fillId="2" borderId="1" xfId="2" applyNumberFormat="1" applyFont="1" applyFill="1" applyBorder="1" applyAlignment="1">
      <alignment horizontal="right"/>
    </xf>
    <xf numFmtId="172" fontId="132" fillId="2" borderId="36" xfId="2" applyNumberFormat="1" applyFont="1" applyFill="1" applyBorder="1" applyAlignment="1">
      <alignment horizontal="right"/>
    </xf>
    <xf numFmtId="218" fontId="132" fillId="2" borderId="0" xfId="2" applyNumberFormat="1" applyFont="1" applyFill="1" applyBorder="1" applyAlignment="1">
      <alignment horizontal="right"/>
    </xf>
    <xf numFmtId="172" fontId="132" fillId="2" borderId="0" xfId="2" applyNumberFormat="1" applyFont="1" applyFill="1" applyBorder="1" applyAlignment="1">
      <alignment horizontal="right"/>
    </xf>
    <xf numFmtId="172" fontId="132" fillId="2" borderId="35" xfId="2" applyNumberFormat="1" applyFont="1" applyFill="1" applyBorder="1" applyAlignment="1">
      <alignment horizontal="right"/>
    </xf>
    <xf numFmtId="0" fontId="171" fillId="41" borderId="0" xfId="0" applyFont="1" applyFill="1" applyBorder="1" applyAlignment="1">
      <alignment horizontal="right"/>
    </xf>
    <xf numFmtId="0" fontId="171" fillId="41" borderId="35" xfId="0" applyFont="1" applyFill="1" applyBorder="1" applyAlignment="1">
      <alignment horizontal="right"/>
    </xf>
    <xf numFmtId="218" fontId="175" fillId="2" borderId="0" xfId="2" applyNumberFormat="1" applyFont="1" applyFill="1" applyAlignment="1">
      <alignment horizontal="right"/>
    </xf>
    <xf numFmtId="218" fontId="175" fillId="2" borderId="27" xfId="2" applyNumberFormat="1" applyFont="1" applyFill="1" applyBorder="1" applyAlignment="1">
      <alignment horizontal="right"/>
    </xf>
    <xf numFmtId="172" fontId="175" fillId="2" borderId="0" xfId="2" applyNumberFormat="1" applyFont="1" applyFill="1" applyAlignment="1">
      <alignment horizontal="right"/>
    </xf>
    <xf numFmtId="172" fontId="175" fillId="2" borderId="35" xfId="2" applyNumberFormat="1" applyFont="1" applyFill="1" applyBorder="1" applyAlignment="1">
      <alignment horizontal="right"/>
    </xf>
    <xf numFmtId="172" fontId="172" fillId="2" borderId="0" xfId="2" applyNumberFormat="1" applyFont="1" applyFill="1" applyAlignment="1">
      <alignment horizontal="right"/>
    </xf>
    <xf numFmtId="172" fontId="172" fillId="2" borderId="35" xfId="2" applyNumberFormat="1" applyFont="1" applyFill="1" applyBorder="1" applyAlignment="1">
      <alignment horizontal="right"/>
    </xf>
    <xf numFmtId="171" fontId="132" fillId="2" borderId="0" xfId="3" applyNumberFormat="1" applyFont="1" applyFill="1" applyBorder="1" applyAlignment="1">
      <alignment horizontal="right"/>
    </xf>
    <xf numFmtId="171" fontId="132" fillId="2" borderId="35" xfId="3" applyNumberFormat="1" applyFont="1" applyFill="1" applyBorder="1" applyAlignment="1">
      <alignment horizontal="right"/>
    </xf>
    <xf numFmtId="218" fontId="132" fillId="46" borderId="0" xfId="2" applyNumberFormat="1" applyFont="1" applyFill="1" applyBorder="1" applyAlignment="1">
      <alignment horizontal="right"/>
    </xf>
    <xf numFmtId="218" fontId="154" fillId="46" borderId="27" xfId="2" applyNumberFormat="1" applyFont="1" applyFill="1" applyBorder="1" applyAlignment="1">
      <alignment horizontal="right"/>
    </xf>
    <xf numFmtId="218" fontId="154" fillId="46" borderId="0" xfId="2" applyNumberFormat="1" applyFont="1" applyFill="1" applyAlignment="1">
      <alignment horizontal="right"/>
    </xf>
    <xf numFmtId="171" fontId="132" fillId="46" borderId="0" xfId="3" applyNumberFormat="1" applyFont="1" applyFill="1" applyBorder="1" applyAlignment="1">
      <alignment horizontal="right"/>
    </xf>
    <xf numFmtId="171" fontId="132" fillId="46" borderId="35" xfId="3" applyNumberFormat="1" applyFont="1" applyFill="1" applyBorder="1" applyAlignment="1">
      <alignment horizontal="right"/>
    </xf>
    <xf numFmtId="0" fontId="31" fillId="2" borderId="0" xfId="0" applyFont="1" applyFill="1"/>
    <xf numFmtId="0" fontId="31" fillId="2" borderId="35" xfId="0" applyFont="1" applyFill="1" applyBorder="1"/>
    <xf numFmtId="0" fontId="171" fillId="46" borderId="0" xfId="0" applyFont="1" applyFill="1" applyAlignment="1">
      <alignment horizontal="right"/>
    </xf>
    <xf numFmtId="0" fontId="171" fillId="46" borderId="27" xfId="0" applyFont="1" applyFill="1" applyBorder="1" applyAlignment="1">
      <alignment horizontal="right"/>
    </xf>
    <xf numFmtId="171" fontId="171" fillId="46" borderId="0" xfId="3" applyNumberFormat="1" applyFont="1" applyFill="1" applyAlignment="1">
      <alignment horizontal="right"/>
    </xf>
    <xf numFmtId="171" fontId="171" fillId="46" borderId="35" xfId="3" applyNumberFormat="1" applyFont="1" applyFill="1" applyBorder="1" applyAlignment="1">
      <alignment horizontal="right"/>
    </xf>
    <xf numFmtId="171" fontId="171" fillId="2" borderId="35" xfId="3" applyNumberFormat="1" applyFont="1" applyFill="1" applyBorder="1" applyAlignment="1">
      <alignment horizontal="right"/>
    </xf>
    <xf numFmtId="171" fontId="171" fillId="2" borderId="0" xfId="3" applyNumberFormat="1" applyFont="1" applyFill="1" applyAlignment="1">
      <alignment horizontal="right"/>
    </xf>
    <xf numFmtId="171" fontId="175" fillId="2" borderId="0" xfId="3" applyNumberFormat="1" applyFont="1" applyFill="1" applyAlignment="1">
      <alignment horizontal="right"/>
    </xf>
    <xf numFmtId="171" fontId="175" fillId="2" borderId="35" xfId="3" applyNumberFormat="1" applyFont="1" applyFill="1" applyBorder="1" applyAlignment="1">
      <alignment horizontal="right"/>
    </xf>
    <xf numFmtId="171" fontId="132" fillId="2" borderId="34" xfId="0" applyNumberFormat="1" applyFont="1" applyFill="1" applyBorder="1" applyAlignment="1">
      <alignment horizontal="right"/>
    </xf>
    <xf numFmtId="171" fontId="154" fillId="2" borderId="0" xfId="3" applyNumberFormat="1" applyFont="1" applyFill="1" applyAlignment="1">
      <alignment horizontal="right" wrapText="1"/>
    </xf>
    <xf numFmtId="171" fontId="154" fillId="2" borderId="33" xfId="3" applyNumberFormat="1" applyFont="1" applyFill="1" applyBorder="1" applyAlignment="1">
      <alignment horizontal="right" wrapText="1"/>
    </xf>
    <xf numFmtId="171" fontId="22" fillId="41" borderId="0" xfId="3" applyNumberFormat="1" applyFont="1" applyFill="1" applyAlignment="1">
      <alignment horizontal="right"/>
    </xf>
    <xf numFmtId="174" fontId="154" fillId="48" borderId="0" xfId="0" applyNumberFormat="1" applyFont="1" applyFill="1" applyAlignment="1">
      <alignment horizontal="right"/>
    </xf>
    <xf numFmtId="173" fontId="154" fillId="2" borderId="33" xfId="0" applyNumberFormat="1" applyFont="1" applyFill="1" applyBorder="1" applyAlignment="1">
      <alignment horizontal="right"/>
    </xf>
    <xf numFmtId="0" fontId="31" fillId="40" borderId="0" xfId="0" applyFont="1" applyFill="1"/>
    <xf numFmtId="173" fontId="154" fillId="48" borderId="0" xfId="0" applyNumberFormat="1" applyFont="1" applyFill="1" applyAlignment="1">
      <alignment horizontal="right"/>
    </xf>
    <xf numFmtId="173" fontId="132" fillId="2" borderId="34" xfId="0" applyNumberFormat="1" applyFont="1" applyFill="1" applyBorder="1" applyAlignment="1">
      <alignment horizontal="right"/>
    </xf>
    <xf numFmtId="0" fontId="30" fillId="40" borderId="0" xfId="0" applyFont="1" applyFill="1" applyAlignment="1">
      <alignment horizontal="right"/>
    </xf>
    <xf numFmtId="173" fontId="154" fillId="2" borderId="0" xfId="7" applyNumberFormat="1" applyFont="1" applyFill="1"/>
    <xf numFmtId="173" fontId="132" fillId="48" borderId="1" xfId="0" applyNumberFormat="1" applyFont="1" applyFill="1" applyBorder="1" applyAlignment="1">
      <alignment horizontal="right"/>
    </xf>
    <xf numFmtId="0" fontId="154" fillId="48" borderId="0" xfId="0" applyFont="1" applyFill="1" applyAlignment="1">
      <alignment horizontal="right"/>
    </xf>
    <xf numFmtId="0" fontId="132" fillId="41" borderId="0" xfId="0" applyFont="1" applyFill="1" applyAlignment="1">
      <alignment horizontal="right"/>
    </xf>
    <xf numFmtId="0" fontId="132" fillId="2" borderId="0" xfId="0" applyFont="1" applyFill="1" applyAlignment="1">
      <alignment horizontal="right"/>
    </xf>
    <xf numFmtId="0" fontId="132" fillId="48" borderId="1" xfId="0" applyFont="1" applyFill="1" applyBorder="1" applyAlignment="1">
      <alignment horizontal="right"/>
    </xf>
    <xf numFmtId="2" fontId="154" fillId="2" borderId="0" xfId="0" applyNumberFormat="1" applyFont="1" applyFill="1" applyAlignment="1">
      <alignment horizontal="right"/>
    </xf>
    <xf numFmtId="0" fontId="154" fillId="0" borderId="33" xfId="0" applyFont="1" applyFill="1" applyBorder="1" applyAlignment="1">
      <alignment horizontal="right"/>
    </xf>
    <xf numFmtId="175" fontId="154" fillId="48" borderId="0" xfId="0" applyNumberFormat="1" applyFont="1" applyFill="1" applyAlignment="1">
      <alignment horizontal="right"/>
    </xf>
    <xf numFmtId="175" fontId="154" fillId="2" borderId="0" xfId="0" applyNumberFormat="1" applyFont="1" applyFill="1" applyAlignment="1">
      <alignment horizontal="right"/>
    </xf>
    <xf numFmtId="175" fontId="154" fillId="2" borderId="33" xfId="0" applyNumberFormat="1" applyFont="1" applyFill="1" applyBorder="1" applyAlignment="1">
      <alignment horizontal="right"/>
    </xf>
    <xf numFmtId="10" fontId="154" fillId="48" borderId="0" xfId="0" applyNumberFormat="1" applyFont="1" applyFill="1" applyAlignment="1">
      <alignment horizontal="right"/>
    </xf>
    <xf numFmtId="10" fontId="154" fillId="2" borderId="0" xfId="0" applyNumberFormat="1" applyFont="1" applyFill="1" applyAlignment="1">
      <alignment horizontal="right"/>
    </xf>
    <xf numFmtId="10" fontId="154" fillId="2" borderId="33" xfId="0" applyNumberFormat="1" applyFont="1" applyFill="1" applyBorder="1" applyAlignment="1">
      <alignment horizontal="right"/>
    </xf>
    <xf numFmtId="10" fontId="154" fillId="41" borderId="0" xfId="0" applyNumberFormat="1" applyFont="1" applyFill="1" applyAlignment="1">
      <alignment horizontal="right"/>
    </xf>
    <xf numFmtId="175" fontId="154" fillId="48" borderId="0" xfId="3" applyNumberFormat="1" applyFont="1" applyFill="1" applyAlignment="1">
      <alignment horizontal="right"/>
    </xf>
    <xf numFmtId="175" fontId="154" fillId="2" borderId="33" xfId="3" applyNumberFormat="1" applyFont="1" applyFill="1" applyBorder="1" applyAlignment="1">
      <alignment horizontal="right"/>
    </xf>
    <xf numFmtId="175" fontId="154" fillId="41" borderId="0" xfId="0" applyNumberFormat="1" applyFont="1" applyFill="1" applyAlignment="1">
      <alignment horizontal="right"/>
    </xf>
    <xf numFmtId="175" fontId="154" fillId="41" borderId="33" xfId="0" applyNumberFormat="1" applyFont="1" applyFill="1" applyBorder="1" applyAlignment="1">
      <alignment horizontal="right"/>
    </xf>
    <xf numFmtId="171" fontId="154" fillId="48" borderId="0" xfId="3" applyNumberFormat="1" applyFont="1" applyFill="1" applyAlignment="1">
      <alignment horizontal="right"/>
    </xf>
    <xf numFmtId="0" fontId="132" fillId="2" borderId="34" xfId="0" applyFont="1" applyFill="1" applyBorder="1" applyAlignment="1">
      <alignment horizontal="right"/>
    </xf>
    <xf numFmtId="173" fontId="154" fillId="2" borderId="0" xfId="0" applyNumberFormat="1" applyFont="1" applyFill="1" applyBorder="1" applyAlignment="1">
      <alignment horizontal="right"/>
    </xf>
    <xf numFmtId="2" fontId="154" fillId="2" borderId="0" xfId="0" applyNumberFormat="1" applyFont="1" applyFill="1" applyBorder="1" applyAlignment="1">
      <alignment horizontal="right"/>
    </xf>
    <xf numFmtId="10" fontId="154" fillId="2" borderId="0" xfId="3" applyNumberFormat="1" applyFont="1" applyFill="1" applyBorder="1" applyAlignment="1">
      <alignment horizontal="right"/>
    </xf>
    <xf numFmtId="10" fontId="154" fillId="2" borderId="33" xfId="3" applyNumberFormat="1" applyFont="1" applyFill="1" applyBorder="1" applyAlignment="1">
      <alignment horizontal="right"/>
    </xf>
    <xf numFmtId="175" fontId="154" fillId="2" borderId="0" xfId="3" applyNumberFormat="1" applyFont="1" applyFill="1" applyBorder="1" applyAlignment="1">
      <alignment horizontal="right"/>
    </xf>
    <xf numFmtId="3" fontId="172" fillId="2" borderId="0" xfId="1" applyNumberFormat="1" applyFont="1" applyFill="1" applyAlignment="1">
      <alignment horizontal="right"/>
    </xf>
    <xf numFmtId="0" fontId="172" fillId="2" borderId="0" xfId="1" applyFont="1" applyFill="1" applyAlignment="1">
      <alignment horizontal="right"/>
    </xf>
    <xf numFmtId="3" fontId="172" fillId="2" borderId="33" xfId="1" applyNumberFormat="1" applyFont="1" applyFill="1" applyBorder="1" applyAlignment="1">
      <alignment horizontal="right"/>
    </xf>
    <xf numFmtId="219" fontId="173" fillId="2" borderId="0" xfId="2" applyNumberFormat="1" applyFont="1" applyFill="1" applyAlignment="1">
      <alignment horizontal="right"/>
    </xf>
    <xf numFmtId="3" fontId="173" fillId="2" borderId="0" xfId="0" applyNumberFormat="1" applyFont="1" applyFill="1" applyAlignment="1">
      <alignment horizontal="right"/>
    </xf>
    <xf numFmtId="171" fontId="172" fillId="41" borderId="0" xfId="3" applyNumberFormat="1" applyFont="1" applyFill="1" applyAlignment="1">
      <alignment horizontal="right"/>
    </xf>
    <xf numFmtId="171" fontId="172" fillId="41" borderId="33" xfId="3" applyNumberFormat="1" applyFont="1" applyFill="1" applyBorder="1" applyAlignment="1">
      <alignment horizontal="right"/>
    </xf>
    <xf numFmtId="219" fontId="172" fillId="41" borderId="0" xfId="2" applyNumberFormat="1" applyFont="1" applyFill="1" applyAlignment="1">
      <alignment horizontal="right"/>
    </xf>
    <xf numFmtId="0" fontId="173" fillId="2" borderId="33" xfId="0" applyFont="1" applyFill="1" applyBorder="1" applyAlignment="1">
      <alignment horizontal="right"/>
    </xf>
    <xf numFmtId="173" fontId="173" fillId="2" borderId="33" xfId="0" applyNumberFormat="1" applyFont="1" applyFill="1" applyBorder="1" applyAlignment="1">
      <alignment horizontal="right"/>
    </xf>
    <xf numFmtId="171" fontId="173" fillId="41" borderId="0" xfId="3" applyNumberFormat="1" applyFont="1" applyFill="1" applyAlignment="1">
      <alignment horizontal="right"/>
    </xf>
    <xf numFmtId="171" fontId="172" fillId="2" borderId="33" xfId="5" applyNumberFormat="1" applyFont="1" applyFill="1" applyBorder="1" applyAlignment="1">
      <alignment horizontal="right"/>
    </xf>
    <xf numFmtId="173" fontId="172" fillId="48" borderId="0" xfId="0" applyNumberFormat="1" applyFont="1" applyFill="1" applyAlignment="1">
      <alignment horizontal="right"/>
    </xf>
    <xf numFmtId="173" fontId="172" fillId="2" borderId="33" xfId="0" applyNumberFormat="1" applyFont="1" applyFill="1" applyBorder="1" applyAlignment="1">
      <alignment horizontal="right"/>
    </xf>
    <xf numFmtId="0" fontId="173" fillId="48" borderId="0" xfId="0" applyFont="1" applyFill="1" applyAlignment="1">
      <alignment horizontal="right"/>
    </xf>
    <xf numFmtId="173" fontId="173" fillId="48" borderId="0" xfId="0" applyNumberFormat="1" applyFont="1" applyFill="1" applyAlignment="1">
      <alignment horizontal="right"/>
    </xf>
    <xf numFmtId="173" fontId="171" fillId="48" borderId="1" xfId="0" applyNumberFormat="1" applyFont="1" applyFill="1" applyBorder="1" applyAlignment="1">
      <alignment horizontal="right"/>
    </xf>
    <xf numFmtId="0" fontId="171" fillId="2" borderId="1" xfId="0" applyFont="1" applyFill="1" applyBorder="1" applyAlignment="1">
      <alignment horizontal="right"/>
    </xf>
    <xf numFmtId="173" fontId="171" fillId="2" borderId="34" xfId="0" applyNumberFormat="1" applyFont="1" applyFill="1" applyBorder="1" applyAlignment="1">
      <alignment horizontal="right"/>
    </xf>
    <xf numFmtId="173" fontId="173" fillId="41" borderId="0" xfId="0" applyNumberFormat="1" applyFont="1" applyFill="1" applyAlignment="1">
      <alignment horizontal="right"/>
    </xf>
    <xf numFmtId="0" fontId="172" fillId="48" borderId="0" xfId="0" applyFont="1" applyFill="1" applyAlignment="1">
      <alignment horizontal="right"/>
    </xf>
    <xf numFmtId="0" fontId="172" fillId="2" borderId="0" xfId="0" applyFont="1" applyFill="1" applyAlignment="1">
      <alignment horizontal="right"/>
    </xf>
    <xf numFmtId="0" fontId="172" fillId="2" borderId="33" xfId="0" applyFont="1" applyFill="1" applyBorder="1" applyAlignment="1">
      <alignment horizontal="right"/>
    </xf>
    <xf numFmtId="0" fontId="173" fillId="41" borderId="0" xfId="0" applyFont="1" applyFill="1"/>
    <xf numFmtId="171" fontId="171" fillId="48" borderId="0" xfId="0" applyNumberFormat="1" applyFont="1" applyFill="1" applyAlignment="1">
      <alignment horizontal="right"/>
    </xf>
    <xf numFmtId="171" fontId="171" fillId="2" borderId="33" xfId="0" applyNumberFormat="1" applyFont="1" applyFill="1" applyBorder="1" applyAlignment="1">
      <alignment horizontal="right"/>
    </xf>
    <xf numFmtId="171" fontId="171" fillId="41" borderId="0" xfId="0" applyNumberFormat="1" applyFont="1" applyFill="1" applyAlignment="1">
      <alignment horizontal="right"/>
    </xf>
    <xf numFmtId="0" fontId="27" fillId="40" borderId="0" xfId="0" applyFont="1" applyFill="1" applyAlignment="1">
      <alignment horizontal="right"/>
    </xf>
    <xf numFmtId="171" fontId="173" fillId="48" borderId="0" xfId="0" applyNumberFormat="1" applyFont="1" applyFill="1" applyAlignment="1">
      <alignment horizontal="right"/>
    </xf>
    <xf numFmtId="171" fontId="173" fillId="2" borderId="33" xfId="0" applyNumberFormat="1" applyFont="1" applyFill="1" applyBorder="1" applyAlignment="1">
      <alignment horizontal="right"/>
    </xf>
    <xf numFmtId="171" fontId="171" fillId="48" borderId="1" xfId="0" applyNumberFormat="1" applyFont="1" applyFill="1" applyBorder="1" applyAlignment="1">
      <alignment horizontal="right"/>
    </xf>
    <xf numFmtId="171" fontId="171" fillId="2" borderId="34" xfId="0" applyNumberFormat="1" applyFont="1" applyFill="1" applyBorder="1" applyAlignment="1">
      <alignment horizontal="right"/>
    </xf>
    <xf numFmtId="171" fontId="171" fillId="41" borderId="1" xfId="0" applyNumberFormat="1" applyFont="1" applyFill="1" applyBorder="1" applyAlignment="1">
      <alignment horizontal="right"/>
    </xf>
    <xf numFmtId="171" fontId="173" fillId="41" borderId="33" xfId="0" applyNumberFormat="1" applyFont="1" applyFill="1" applyBorder="1" applyAlignment="1">
      <alignment horizontal="right"/>
    </xf>
    <xf numFmtId="4" fontId="0" fillId="40" borderId="0" xfId="0" applyNumberFormat="1" applyFill="1" applyAlignment="1">
      <alignment horizontal="right"/>
    </xf>
    <xf numFmtId="10" fontId="0" fillId="40" borderId="0" xfId="3" applyNumberFormat="1" applyFont="1" applyFill="1" applyAlignment="1">
      <alignment horizontal="right"/>
    </xf>
    <xf numFmtId="10" fontId="0" fillId="40" borderId="0" xfId="0" applyNumberFormat="1" applyFill="1" applyAlignment="1">
      <alignment horizontal="right"/>
    </xf>
    <xf numFmtId="219" fontId="0" fillId="40" borderId="0" xfId="2" applyNumberFormat="1" applyFont="1" applyFill="1" applyAlignment="1">
      <alignment horizontal="right"/>
    </xf>
    <xf numFmtId="171" fontId="172" fillId="2" borderId="0" xfId="0" applyNumberFormat="1" applyFont="1" applyFill="1" applyBorder="1" applyAlignment="1">
      <alignment horizontal="right"/>
    </xf>
    <xf numFmtId="0" fontId="192" fillId="40" borderId="33" xfId="0" applyFont="1" applyFill="1" applyBorder="1" applyAlignment="1">
      <alignment horizontal="left" wrapText="1"/>
    </xf>
    <xf numFmtId="174" fontId="171" fillId="2" borderId="39" xfId="1" applyNumberFormat="1" applyFont="1" applyFill="1" applyBorder="1" applyAlignment="1">
      <alignment horizontal="right"/>
    </xf>
    <xf numFmtId="174" fontId="173" fillId="2" borderId="38" xfId="0" applyNumberFormat="1" applyFont="1" applyFill="1" applyBorder="1" applyAlignment="1">
      <alignment horizontal="right"/>
    </xf>
    <xf numFmtId="174" fontId="171" fillId="2" borderId="39" xfId="0" applyNumberFormat="1" applyFont="1" applyFill="1" applyBorder="1" applyAlignment="1">
      <alignment horizontal="right"/>
    </xf>
    <xf numFmtId="171" fontId="172" fillId="2" borderId="38" xfId="0" applyNumberFormat="1" applyFont="1" applyFill="1" applyBorder="1" applyAlignment="1">
      <alignment horizontal="right"/>
    </xf>
    <xf numFmtId="171" fontId="172" fillId="2" borderId="38" xfId="3" applyNumberFormat="1" applyFont="1" applyFill="1" applyBorder="1" applyAlignment="1">
      <alignment horizontal="right"/>
    </xf>
    <xf numFmtId="171" fontId="171" fillId="2" borderId="39" xfId="3" applyNumberFormat="1" applyFont="1" applyFill="1" applyBorder="1" applyAlignment="1">
      <alignment horizontal="right"/>
    </xf>
    <xf numFmtId="174" fontId="173" fillId="41" borderId="38" xfId="0" applyNumberFormat="1" applyFont="1" applyFill="1" applyBorder="1" applyAlignment="1">
      <alignment horizontal="right"/>
    </xf>
    <xf numFmtId="0" fontId="22" fillId="41" borderId="38" xfId="0" applyFont="1" applyFill="1" applyBorder="1" applyAlignment="1">
      <alignment horizontal="right"/>
    </xf>
    <xf numFmtId="0" fontId="22" fillId="41" borderId="38" xfId="0" applyFont="1" applyFill="1" applyBorder="1"/>
    <xf numFmtId="220" fontId="22" fillId="40" borderId="0" xfId="2" applyNumberFormat="1" applyFont="1" applyFill="1" applyAlignment="1">
      <alignment horizontal="right"/>
    </xf>
    <xf numFmtId="10" fontId="22" fillId="40" borderId="0" xfId="3" applyNumberFormat="1" applyFont="1" applyFill="1" applyAlignment="1">
      <alignment horizontal="right"/>
    </xf>
    <xf numFmtId="10" fontId="22" fillId="40" borderId="0" xfId="3" applyNumberFormat="1" applyFont="1" applyFill="1" applyBorder="1" applyAlignment="1">
      <alignment horizontal="right"/>
    </xf>
    <xf numFmtId="174" fontId="132" fillId="2" borderId="35" xfId="0" applyNumberFormat="1" applyFont="1" applyFill="1" applyBorder="1" applyAlignment="1">
      <alignment horizontal="right"/>
    </xf>
    <xf numFmtId="173" fontId="154" fillId="48" borderId="0" xfId="7" applyNumberFormat="1" applyFont="1" applyFill="1"/>
    <xf numFmtId="2" fontId="154" fillId="48" borderId="0" xfId="0" applyNumberFormat="1" applyFont="1" applyFill="1" applyAlignment="1">
      <alignment horizontal="right"/>
    </xf>
    <xf numFmtId="10" fontId="154" fillId="48" borderId="0" xfId="3" applyNumberFormat="1" applyFont="1" applyFill="1" applyAlignment="1">
      <alignment horizontal="right"/>
    </xf>
    <xf numFmtId="0" fontId="181" fillId="48" borderId="0" xfId="0" applyFont="1" applyFill="1" applyAlignment="1">
      <alignment horizontal="left"/>
    </xf>
    <xf numFmtId="0" fontId="165" fillId="48" borderId="0" xfId="0" applyFont="1" applyFill="1" applyAlignment="1">
      <alignment horizontal="right"/>
    </xf>
    <xf numFmtId="0" fontId="154" fillId="48" borderId="0" xfId="0" applyFont="1" applyFill="1"/>
    <xf numFmtId="0" fontId="31" fillId="48" borderId="0" xfId="0" applyFont="1" applyFill="1" applyAlignment="1">
      <alignment horizontal="right"/>
    </xf>
    <xf numFmtId="0" fontId="17" fillId="2" borderId="0" xfId="0" applyFont="1" applyFill="1" applyAlignment="1">
      <alignment horizontal="left" indent="1"/>
    </xf>
    <xf numFmtId="171" fontId="154" fillId="2" borderId="0" xfId="3" applyNumberFormat="1" applyFont="1" applyFill="1" applyBorder="1" applyAlignment="1">
      <alignment horizontal="right" wrapText="1"/>
    </xf>
    <xf numFmtId="0" fontId="193" fillId="42" borderId="0" xfId="0" applyFont="1" applyFill="1" applyAlignment="1">
      <alignment horizontal="right"/>
    </xf>
    <xf numFmtId="0" fontId="193" fillId="42" borderId="27" xfId="0" applyFont="1" applyFill="1" applyBorder="1" applyAlignment="1">
      <alignment horizontal="right"/>
    </xf>
    <xf numFmtId="0" fontId="193" fillId="42" borderId="33" xfId="0" applyFont="1" applyFill="1" applyBorder="1" applyAlignment="1">
      <alignment horizontal="right"/>
    </xf>
    <xf numFmtId="170" fontId="157" fillId="2" borderId="0" xfId="0" applyNumberFormat="1" applyFont="1" applyFill="1" applyAlignment="1">
      <alignment horizontal="right" vertical="center" wrapText="1"/>
    </xf>
    <xf numFmtId="170" fontId="23" fillId="2" borderId="0" xfId="0" applyNumberFormat="1" applyFont="1" applyFill="1" applyAlignment="1">
      <alignment horizontal="right" vertical="center" wrapText="1"/>
    </xf>
    <xf numFmtId="170" fontId="172" fillId="2" borderId="0" xfId="0" applyNumberFormat="1" applyFont="1" applyFill="1" applyAlignment="1">
      <alignment horizontal="right" vertical="center" wrapText="1"/>
    </xf>
    <xf numFmtId="170" fontId="172" fillId="2" borderId="33" xfId="0" applyNumberFormat="1" applyFont="1" applyFill="1" applyBorder="1" applyAlignment="1">
      <alignment horizontal="right" vertical="center" wrapText="1"/>
    </xf>
    <xf numFmtId="171" fontId="17" fillId="40" borderId="0" xfId="3" applyNumberFormat="1" applyFont="1" applyFill="1"/>
    <xf numFmtId="0" fontId="30" fillId="2" borderId="0" xfId="0" applyFont="1" applyFill="1" applyBorder="1" applyAlignment="1"/>
    <xf numFmtId="175" fontId="0" fillId="40" borderId="0" xfId="3" applyNumberFormat="1" applyFont="1" applyFill="1" applyAlignment="1">
      <alignment horizontal="center"/>
    </xf>
    <xf numFmtId="173" fontId="0" fillId="40" borderId="0" xfId="0" applyNumberFormat="1" applyFill="1" applyAlignment="1">
      <alignment horizontal="right"/>
    </xf>
    <xf numFmtId="0" fontId="154" fillId="0" borderId="35" xfId="0" applyFont="1" applyFill="1" applyBorder="1" applyAlignment="1">
      <alignment horizontal="right"/>
    </xf>
    <xf numFmtId="0" fontId="154" fillId="0" borderId="0" xfId="0" applyFont="1" applyFill="1" applyAlignment="1">
      <alignment horizontal="right"/>
    </xf>
    <xf numFmtId="217" fontId="154" fillId="2" borderId="0" xfId="0" applyNumberFormat="1" applyFont="1" applyFill="1" applyAlignment="1">
      <alignment horizontal="right"/>
    </xf>
    <xf numFmtId="174" fontId="154" fillId="2" borderId="30" xfId="0" applyNumberFormat="1" applyFont="1" applyFill="1" applyBorder="1" applyAlignment="1">
      <alignment horizontal="right"/>
    </xf>
    <xf numFmtId="175" fontId="166" fillId="2" borderId="0" xfId="3" applyNumberFormat="1" applyFont="1" applyFill="1" applyAlignment="1">
      <alignment horizontal="right"/>
    </xf>
    <xf numFmtId="0" fontId="194" fillId="2" borderId="0" xfId="0" applyFont="1" applyFill="1" applyAlignment="1">
      <alignment horizontal="right"/>
    </xf>
    <xf numFmtId="0" fontId="194" fillId="40" borderId="0" xfId="0" applyFont="1" applyFill="1" applyAlignment="1">
      <alignment horizontal="right"/>
    </xf>
    <xf numFmtId="215" fontId="154" fillId="2" borderId="33" xfId="0" applyNumberFormat="1" applyFont="1" applyFill="1" applyBorder="1" applyAlignment="1">
      <alignment horizontal="right"/>
    </xf>
    <xf numFmtId="0" fontId="186" fillId="40" borderId="0" xfId="0" applyFont="1" applyFill="1" applyBorder="1" applyAlignment="1">
      <alignment horizontal="left"/>
    </xf>
    <xf numFmtId="171" fontId="130" fillId="2" borderId="0" xfId="3" applyNumberFormat="1" applyFont="1" applyFill="1" applyBorder="1" applyAlignment="1">
      <alignment horizontal="right"/>
    </xf>
    <xf numFmtId="10" fontId="171" fillId="2" borderId="0" xfId="3" applyNumberFormat="1" applyFont="1" applyFill="1" applyBorder="1" applyAlignment="1">
      <alignment horizontal="right"/>
    </xf>
    <xf numFmtId="10" fontId="171" fillId="2" borderId="27" xfId="3" applyNumberFormat="1" applyFont="1" applyFill="1" applyBorder="1" applyAlignment="1">
      <alignment horizontal="right"/>
    </xf>
    <xf numFmtId="10" fontId="171" fillId="2" borderId="35" xfId="3" applyNumberFormat="1" applyFont="1" applyFill="1" applyBorder="1" applyAlignment="1">
      <alignment horizontal="right"/>
    </xf>
    <xf numFmtId="10" fontId="142" fillId="2" borderId="0" xfId="3" applyNumberFormat="1" applyFont="1" applyFill="1" applyBorder="1" applyAlignment="1">
      <alignment horizontal="right"/>
    </xf>
    <xf numFmtId="172" fontId="171" fillId="41" borderId="0" xfId="2" applyNumberFormat="1" applyFont="1" applyFill="1" applyBorder="1" applyAlignment="1">
      <alignment horizontal="right"/>
    </xf>
    <xf numFmtId="172" fontId="174" fillId="2" borderId="0" xfId="2" applyNumberFormat="1" applyFont="1" applyFill="1" applyAlignment="1">
      <alignment horizontal="right"/>
    </xf>
    <xf numFmtId="171" fontId="31" fillId="2" borderId="0" xfId="3" applyNumberFormat="1" applyFont="1" applyFill="1"/>
    <xf numFmtId="172" fontId="31" fillId="41" borderId="0" xfId="0" applyNumberFormat="1" applyFont="1" applyFill="1"/>
    <xf numFmtId="172" fontId="173" fillId="41" borderId="0" xfId="0" applyNumberFormat="1" applyFont="1" applyFill="1" applyAlignment="1">
      <alignment horizontal="right"/>
    </xf>
    <xf numFmtId="172" fontId="171" fillId="2" borderId="0" xfId="0" applyNumberFormat="1" applyFont="1" applyFill="1" applyAlignment="1">
      <alignment horizontal="right"/>
    </xf>
    <xf numFmtId="171" fontId="171" fillId="41" borderId="0" xfId="3" applyNumberFormat="1" applyFont="1" applyFill="1" applyBorder="1" applyAlignment="1">
      <alignment horizontal="right"/>
    </xf>
    <xf numFmtId="0" fontId="154" fillId="2" borderId="0" xfId="3" applyNumberFormat="1" applyFont="1" applyFill="1" applyBorder="1" applyAlignment="1">
      <alignment horizontal="right"/>
    </xf>
    <xf numFmtId="10" fontId="0" fillId="40" borderId="0" xfId="0" applyNumberFormat="1" applyFill="1"/>
    <xf numFmtId="217" fontId="154" fillId="0" borderId="0" xfId="0" applyNumberFormat="1" applyFont="1" applyFill="1" applyAlignment="1">
      <alignment horizontal="right"/>
    </xf>
    <xf numFmtId="171" fontId="175" fillId="2" borderId="33" xfId="5" applyNumberFormat="1" applyFont="1" applyFill="1" applyBorder="1" applyAlignment="1">
      <alignment horizontal="right"/>
    </xf>
    <xf numFmtId="0" fontId="171" fillId="41" borderId="0" xfId="0" applyFont="1" applyFill="1" applyAlignment="1">
      <alignment horizontal="right"/>
    </xf>
    <xf numFmtId="0" fontId="27" fillId="40" borderId="0" xfId="0" applyFont="1" applyFill="1"/>
    <xf numFmtId="0" fontId="192" fillId="40" borderId="0" xfId="0" applyFont="1" applyFill="1" applyBorder="1" applyAlignment="1">
      <alignment horizontal="left" wrapText="1"/>
    </xf>
    <xf numFmtId="174" fontId="173" fillId="2" borderId="0" xfId="0" applyNumberFormat="1" applyFont="1" applyFill="1" applyBorder="1" applyAlignment="1">
      <alignment horizontal="right"/>
    </xf>
    <xf numFmtId="0" fontId="173" fillId="41" borderId="0" xfId="0" applyFont="1" applyFill="1" applyBorder="1" applyAlignment="1">
      <alignment horizontal="right"/>
    </xf>
    <xf numFmtId="174" fontId="173" fillId="41" borderId="0" xfId="0" applyNumberFormat="1" applyFont="1" applyFill="1" applyBorder="1" applyAlignment="1">
      <alignment horizontal="right"/>
    </xf>
    <xf numFmtId="0" fontId="22" fillId="41" borderId="0" xfId="0" applyFont="1" applyFill="1" applyBorder="1" applyAlignment="1">
      <alignment horizontal="right"/>
    </xf>
    <xf numFmtId="171" fontId="166" fillId="2" borderId="0" xfId="3" applyNumberFormat="1" applyFont="1" applyFill="1" applyAlignment="1">
      <alignment horizontal="right"/>
    </xf>
    <xf numFmtId="0" fontId="154" fillId="2" borderId="0" xfId="3" applyNumberFormat="1" applyFont="1" applyFill="1" applyBorder="1" applyAlignment="1">
      <alignment horizontal="right" wrapText="1"/>
    </xf>
    <xf numFmtId="217" fontId="154" fillId="2" borderId="33" xfId="0" applyNumberFormat="1" applyFont="1" applyFill="1" applyBorder="1" applyAlignment="1">
      <alignment horizontal="right"/>
    </xf>
    <xf numFmtId="217" fontId="154" fillId="2" borderId="0" xfId="3" applyNumberFormat="1" applyFont="1" applyFill="1" applyAlignment="1">
      <alignment horizontal="right"/>
    </xf>
    <xf numFmtId="217" fontId="154" fillId="48" borderId="0" xfId="0" applyNumberFormat="1" applyFont="1" applyFill="1" applyAlignment="1">
      <alignment horizontal="right"/>
    </xf>
    <xf numFmtId="217" fontId="154" fillId="48" borderId="0" xfId="3" applyNumberFormat="1" applyFont="1" applyFill="1" applyAlignment="1">
      <alignment horizontal="right"/>
    </xf>
    <xf numFmtId="0" fontId="171" fillId="2" borderId="28" xfId="0" applyFont="1" applyFill="1" applyBorder="1" applyAlignment="1">
      <alignment horizontal="right"/>
    </xf>
    <xf numFmtId="0" fontId="198" fillId="40" borderId="0" xfId="0" applyFont="1" applyFill="1" applyAlignment="1">
      <alignment horizontal="left" indent="2"/>
    </xf>
    <xf numFmtId="171" fontId="200" fillId="2" borderId="0" xfId="0" applyNumberFormat="1" applyFont="1" applyFill="1" applyBorder="1" applyAlignment="1">
      <alignment horizontal="right"/>
    </xf>
    <xf numFmtId="173" fontId="21" fillId="2" borderId="0" xfId="0" applyNumberFormat="1" applyFont="1" applyFill="1"/>
    <xf numFmtId="0" fontId="17" fillId="2" borderId="0" xfId="0" applyFont="1" applyFill="1" applyAlignment="1">
      <alignment horizontal="left" indent="2"/>
    </xf>
    <xf numFmtId="168" fontId="131" fillId="41" borderId="0" xfId="2" applyFont="1" applyFill="1" applyBorder="1" applyAlignment="1">
      <alignment horizontal="right"/>
    </xf>
    <xf numFmtId="165" fontId="129" fillId="41" borderId="0" xfId="0" applyNumberFormat="1" applyFont="1" applyFill="1" applyAlignment="1">
      <alignment horizontal="right"/>
    </xf>
    <xf numFmtId="0" fontId="168" fillId="40" borderId="0" xfId="0" applyFont="1" applyFill="1" applyBorder="1" applyAlignment="1">
      <alignment horizontal="right"/>
    </xf>
    <xf numFmtId="0" fontId="0" fillId="40" borderId="0" xfId="0" applyFont="1" applyFill="1" applyBorder="1"/>
    <xf numFmtId="174" fontId="166" fillId="2" borderId="0" xfId="0" applyNumberFormat="1" applyFont="1" applyFill="1"/>
    <xf numFmtId="174" fontId="167" fillId="2" borderId="1" xfId="0" applyNumberFormat="1" applyFont="1" applyFill="1" applyBorder="1" applyAlignment="1">
      <alignment vertical="center" wrapText="1"/>
    </xf>
    <xf numFmtId="174" fontId="167" fillId="2" borderId="1" xfId="0" applyNumberFormat="1" applyFont="1" applyFill="1" applyBorder="1"/>
    <xf numFmtId="174" fontId="166" fillId="2" borderId="0" xfId="0" applyNumberFormat="1" applyFont="1" applyFill="1" applyAlignment="1"/>
    <xf numFmtId="173" fontId="165" fillId="2" borderId="0" xfId="0" applyNumberFormat="1" applyFont="1" applyFill="1" applyBorder="1" applyAlignment="1">
      <alignment horizontal="right"/>
    </xf>
    <xf numFmtId="174" fontId="21" fillId="2" borderId="0" xfId="0" applyNumberFormat="1" applyFont="1" applyFill="1"/>
    <xf numFmtId="0" fontId="126" fillId="42" borderId="40" xfId="0" applyFont="1" applyFill="1" applyBorder="1" applyAlignment="1">
      <alignment horizontal="right"/>
    </xf>
    <xf numFmtId="0" fontId="0" fillId="41" borderId="40" xfId="0" applyFill="1" applyBorder="1" applyAlignment="1">
      <alignment horizontal="right"/>
    </xf>
    <xf numFmtId="0" fontId="154" fillId="41" borderId="40" xfId="0" applyFont="1" applyFill="1" applyBorder="1" applyAlignment="1">
      <alignment horizontal="right"/>
    </xf>
    <xf numFmtId="0" fontId="129" fillId="41" borderId="40" xfId="0" applyFont="1" applyFill="1" applyBorder="1" applyAlignment="1">
      <alignment horizontal="right"/>
    </xf>
    <xf numFmtId="0" fontId="132" fillId="41" borderId="41" xfId="0" applyFont="1" applyFill="1" applyBorder="1" applyAlignment="1">
      <alignment horizontal="right"/>
    </xf>
    <xf numFmtId="0" fontId="165" fillId="41" borderId="40" xfId="0" applyFont="1" applyFill="1" applyBorder="1" applyAlignment="1">
      <alignment horizontal="right"/>
    </xf>
    <xf numFmtId="0" fontId="132" fillId="41" borderId="40" xfId="0" applyFont="1" applyFill="1" applyBorder="1" applyAlignment="1">
      <alignment horizontal="right"/>
    </xf>
    <xf numFmtId="10" fontId="154" fillId="41" borderId="40" xfId="0" applyNumberFormat="1" applyFont="1" applyFill="1" applyBorder="1" applyAlignment="1">
      <alignment horizontal="right"/>
    </xf>
    <xf numFmtId="0" fontId="201" fillId="40" borderId="40" xfId="0" applyFont="1" applyFill="1" applyBorder="1" applyAlignment="1">
      <alignment horizontal="left"/>
    </xf>
    <xf numFmtId="0" fontId="202" fillId="40" borderId="33" xfId="0" applyFont="1" applyFill="1" applyBorder="1" applyAlignment="1">
      <alignment horizontal="left"/>
    </xf>
    <xf numFmtId="0" fontId="145" fillId="41" borderId="40" xfId="0" applyFont="1" applyFill="1" applyBorder="1" applyAlignment="1">
      <alignment horizontal="right"/>
    </xf>
    <xf numFmtId="0" fontId="173" fillId="41" borderId="40" xfId="0" applyFont="1" applyFill="1" applyBorder="1" applyAlignment="1">
      <alignment horizontal="right"/>
    </xf>
    <xf numFmtId="0" fontId="171" fillId="41" borderId="41" xfId="0" applyFont="1" applyFill="1" applyBorder="1" applyAlignment="1">
      <alignment horizontal="right"/>
    </xf>
    <xf numFmtId="171" fontId="171" fillId="41" borderId="40" xfId="0" applyNumberFormat="1" applyFont="1" applyFill="1" applyBorder="1" applyAlignment="1">
      <alignment horizontal="right"/>
    </xf>
    <xf numFmtId="171" fontId="173" fillId="41" borderId="40" xfId="0" applyNumberFormat="1" applyFont="1" applyFill="1" applyBorder="1" applyAlignment="1">
      <alignment horizontal="right"/>
    </xf>
    <xf numFmtId="171" fontId="171" fillId="41" borderId="41" xfId="0" applyNumberFormat="1" applyFont="1" applyFill="1" applyBorder="1" applyAlignment="1">
      <alignment horizontal="right"/>
    </xf>
    <xf numFmtId="171" fontId="0" fillId="41" borderId="40" xfId="0" applyNumberFormat="1" applyFill="1" applyBorder="1" applyAlignment="1">
      <alignment horizontal="right"/>
    </xf>
    <xf numFmtId="173" fontId="173" fillId="41" borderId="33" xfId="0" applyNumberFormat="1" applyFont="1" applyFill="1" applyBorder="1" applyAlignment="1">
      <alignment horizontal="right"/>
    </xf>
    <xf numFmtId="0" fontId="173" fillId="41" borderId="33" xfId="0" applyFont="1" applyFill="1" applyBorder="1"/>
    <xf numFmtId="172" fontId="171" fillId="0" borderId="0" xfId="2" applyNumberFormat="1" applyFont="1" applyFill="1" applyAlignment="1">
      <alignment horizontal="right"/>
    </xf>
    <xf numFmtId="3" fontId="173" fillId="2" borderId="33" xfId="0" applyNumberFormat="1" applyFont="1" applyFill="1" applyBorder="1" applyAlignment="1">
      <alignment horizontal="right"/>
    </xf>
    <xf numFmtId="0" fontId="171" fillId="41" borderId="40" xfId="0" applyFont="1" applyFill="1" applyBorder="1" applyAlignment="1">
      <alignment horizontal="right"/>
    </xf>
    <xf numFmtId="168" fontId="173" fillId="2" borderId="33" xfId="2" applyFont="1" applyFill="1" applyBorder="1" applyAlignment="1">
      <alignment horizontal="right"/>
    </xf>
    <xf numFmtId="9" fontId="0" fillId="40" borderId="0" xfId="3" applyFont="1" applyFill="1" applyAlignment="1">
      <alignment horizontal="right"/>
    </xf>
    <xf numFmtId="171" fontId="129" fillId="2" borderId="33" xfId="3" applyNumberFormat="1" applyFont="1" applyFill="1" applyBorder="1" applyAlignment="1">
      <alignment horizontal="right"/>
    </xf>
    <xf numFmtId="171" fontId="131" fillId="2" borderId="34" xfId="3" applyNumberFormat="1" applyFont="1" applyFill="1" applyBorder="1" applyAlignment="1">
      <alignment horizontal="right"/>
    </xf>
    <xf numFmtId="171" fontId="142" fillId="2" borderId="33" xfId="3" applyNumberFormat="1" applyFont="1" applyFill="1" applyBorder="1" applyAlignment="1">
      <alignment horizontal="right"/>
    </xf>
    <xf numFmtId="171" fontId="129" fillId="2" borderId="34" xfId="3" applyNumberFormat="1" applyFont="1" applyFill="1" applyBorder="1" applyAlignment="1">
      <alignment horizontal="right"/>
    </xf>
    <xf numFmtId="0" fontId="182" fillId="40" borderId="33" xfId="0" applyFont="1" applyFill="1" applyBorder="1" applyAlignment="1">
      <alignment horizontal="right"/>
    </xf>
    <xf numFmtId="0" fontId="129" fillId="0" borderId="35" xfId="0" applyFont="1" applyBorder="1" applyAlignment="1">
      <alignment horizontal="right"/>
    </xf>
    <xf numFmtId="174" fontId="129" fillId="0" borderId="35" xfId="0" applyNumberFormat="1" applyFont="1" applyBorder="1" applyAlignment="1">
      <alignment horizontal="right"/>
    </xf>
    <xf numFmtId="174" fontId="131" fillId="0" borderId="36" xfId="0" applyNumberFormat="1" applyFont="1" applyBorder="1" applyAlignment="1">
      <alignment horizontal="right"/>
    </xf>
    <xf numFmtId="174" fontId="131" fillId="0" borderId="35" xfId="0" applyNumberFormat="1" applyFont="1" applyBorder="1" applyAlignment="1">
      <alignment horizontal="right"/>
    </xf>
    <xf numFmtId="174" fontId="129" fillId="0" borderId="36" xfId="0" applyNumberFormat="1" applyFont="1" applyBorder="1" applyAlignment="1">
      <alignment horizontal="right"/>
    </xf>
    <xf numFmtId="0" fontId="129" fillId="41" borderId="35" xfId="0" applyFont="1" applyFill="1" applyBorder="1" applyAlignment="1">
      <alignment horizontal="right"/>
    </xf>
    <xf numFmtId="171" fontId="129" fillId="0" borderId="35" xfId="3" applyNumberFormat="1" applyFont="1" applyBorder="1" applyAlignment="1">
      <alignment horizontal="right"/>
    </xf>
    <xf numFmtId="218" fontId="129" fillId="0" borderId="35" xfId="2" applyNumberFormat="1" applyFont="1" applyBorder="1" applyAlignment="1">
      <alignment horizontal="right"/>
    </xf>
    <xf numFmtId="171" fontId="154" fillId="0" borderId="35" xfId="3" applyNumberFormat="1" applyFont="1" applyFill="1" applyBorder="1" applyAlignment="1">
      <alignment horizontal="right"/>
    </xf>
    <xf numFmtId="0" fontId="128" fillId="41" borderId="35" xfId="0" applyFont="1" applyFill="1" applyBorder="1" applyAlignment="1">
      <alignment horizontal="right"/>
    </xf>
    <xf numFmtId="0" fontId="130" fillId="0" borderId="36" xfId="0" applyFont="1" applyBorder="1" applyAlignment="1">
      <alignment vertical="center"/>
    </xf>
    <xf numFmtId="0" fontId="129" fillId="41" borderId="35" xfId="0" applyFont="1" applyFill="1" applyBorder="1"/>
    <xf numFmtId="174" fontId="129" fillId="0" borderId="35" xfId="0" applyNumberFormat="1" applyFont="1" applyFill="1" applyBorder="1" applyAlignment="1">
      <alignment horizontal="right"/>
    </xf>
    <xf numFmtId="174" fontId="142" fillId="0" borderId="35" xfId="0" applyNumberFormat="1" applyFont="1" applyBorder="1" applyAlignment="1">
      <alignment horizontal="right"/>
    </xf>
    <xf numFmtId="0" fontId="0" fillId="41" borderId="35" xfId="0" applyFont="1" applyFill="1" applyBorder="1"/>
    <xf numFmtId="0" fontId="0" fillId="2" borderId="40" xfId="0" applyFill="1" applyBorder="1" applyAlignment="1">
      <alignment horizontal="right"/>
    </xf>
    <xf numFmtId="0" fontId="129" fillId="2" borderId="40" xfId="0" applyFont="1" applyFill="1" applyBorder="1" applyAlignment="1">
      <alignment horizontal="right"/>
    </xf>
    <xf numFmtId="0" fontId="131" fillId="2" borderId="40" xfId="0" applyFont="1" applyFill="1" applyBorder="1" applyAlignment="1">
      <alignment horizontal="right"/>
    </xf>
    <xf numFmtId="0" fontId="0" fillId="41" borderId="40" xfId="0" applyFont="1" applyFill="1" applyBorder="1"/>
    <xf numFmtId="0" fontId="126" fillId="2" borderId="40" xfId="0" applyFont="1" applyFill="1" applyBorder="1" applyAlignment="1">
      <alignment horizontal="right"/>
    </xf>
    <xf numFmtId="174" fontId="130" fillId="2" borderId="40" xfId="0" applyNumberFormat="1" applyFont="1" applyFill="1" applyBorder="1" applyAlignment="1">
      <alignment horizontal="right"/>
    </xf>
    <xf numFmtId="0" fontId="0" fillId="2" borderId="40" xfId="0" applyFill="1" applyBorder="1"/>
    <xf numFmtId="0" fontId="137" fillId="2" borderId="40" xfId="0" applyFont="1" applyFill="1" applyBorder="1" applyAlignment="1">
      <alignment horizontal="right"/>
    </xf>
    <xf numFmtId="0" fontId="203" fillId="40" borderId="40" xfId="0" applyFont="1" applyFill="1" applyBorder="1" applyAlignment="1">
      <alignment horizontal="left"/>
    </xf>
    <xf numFmtId="174" fontId="178" fillId="2" borderId="35" xfId="0" applyNumberFormat="1" applyFont="1" applyFill="1" applyBorder="1" applyAlignment="1">
      <alignment horizontal="right"/>
    </xf>
    <xf numFmtId="174" fontId="129" fillId="2" borderId="35" xfId="0" applyNumberFormat="1" applyFont="1" applyFill="1" applyBorder="1" applyAlignment="1">
      <alignment horizontal="right"/>
    </xf>
    <xf numFmtId="174" fontId="142" fillId="2" borderId="36" xfId="0" applyNumberFormat="1" applyFont="1" applyFill="1" applyBorder="1" applyAlignment="1">
      <alignment horizontal="right"/>
    </xf>
    <xf numFmtId="174" fontId="23" fillId="2" borderId="35" xfId="0" applyNumberFormat="1" applyFont="1" applyFill="1" applyBorder="1" applyAlignment="1">
      <alignment horizontal="right"/>
    </xf>
    <xf numFmtId="174" fontId="142" fillId="41" borderId="35" xfId="0" applyNumberFormat="1" applyFont="1" applyFill="1" applyBorder="1" applyAlignment="1">
      <alignment horizontal="right"/>
    </xf>
    <xf numFmtId="0" fontId="145" fillId="41" borderId="35" xfId="0" applyFont="1" applyFill="1" applyBorder="1" applyAlignment="1">
      <alignment horizontal="right"/>
    </xf>
    <xf numFmtId="0" fontId="129" fillId="2" borderId="35" xfId="0" applyFont="1" applyFill="1" applyBorder="1" applyAlignment="1">
      <alignment horizontal="right"/>
    </xf>
    <xf numFmtId="171" fontId="129" fillId="2" borderId="35" xfId="3" applyNumberFormat="1" applyFont="1" applyFill="1" applyBorder="1" applyAlignment="1">
      <alignment horizontal="right"/>
    </xf>
    <xf numFmtId="171" fontId="142" fillId="2" borderId="36" xfId="3" applyNumberFormat="1" applyFont="1" applyFill="1" applyBorder="1" applyAlignment="1">
      <alignment horizontal="right"/>
    </xf>
    <xf numFmtId="0" fontId="142" fillId="2" borderId="35" xfId="0" applyFont="1" applyFill="1" applyBorder="1" applyAlignment="1">
      <alignment horizontal="right"/>
    </xf>
    <xf numFmtId="171" fontId="23" fillId="2" borderId="35" xfId="3" applyNumberFormat="1" applyFont="1" applyFill="1" applyBorder="1" applyAlignment="1">
      <alignment horizontal="right"/>
    </xf>
    <xf numFmtId="215" fontId="129" fillId="2" borderId="35" xfId="0" applyNumberFormat="1" applyFont="1" applyFill="1" applyBorder="1" applyAlignment="1">
      <alignment horizontal="right"/>
    </xf>
    <xf numFmtId="215" fontId="142" fillId="2" borderId="36" xfId="0" applyNumberFormat="1" applyFont="1" applyFill="1" applyBorder="1" applyAlignment="1">
      <alignment horizontal="right"/>
    </xf>
    <xf numFmtId="215" fontId="23" fillId="2" borderId="35" xfId="0" applyNumberFormat="1" applyFont="1" applyFill="1" applyBorder="1" applyAlignment="1">
      <alignment horizontal="right"/>
    </xf>
    <xf numFmtId="10" fontId="142" fillId="2" borderId="36" xfId="3" applyNumberFormat="1" applyFont="1" applyFill="1" applyBorder="1" applyAlignment="1">
      <alignment horizontal="right"/>
    </xf>
    <xf numFmtId="174" fontId="131" fillId="2" borderId="36" xfId="0" applyNumberFormat="1" applyFont="1" applyFill="1" applyBorder="1" applyAlignment="1">
      <alignment horizontal="right"/>
    </xf>
    <xf numFmtId="174" fontId="139" fillId="2" borderId="35" xfId="0" applyNumberFormat="1" applyFont="1" applyFill="1" applyBorder="1" applyAlignment="1">
      <alignment horizontal="right"/>
    </xf>
    <xf numFmtId="0" fontId="0" fillId="41" borderId="35" xfId="0" applyFill="1" applyBorder="1"/>
    <xf numFmtId="171" fontId="131" fillId="2" borderId="36" xfId="3" applyNumberFormat="1" applyFont="1" applyFill="1" applyBorder="1" applyAlignment="1">
      <alignment horizontal="right"/>
    </xf>
    <xf numFmtId="171" fontId="139" fillId="2" borderId="35" xfId="3" applyNumberFormat="1" applyFont="1" applyFill="1" applyBorder="1" applyAlignment="1">
      <alignment horizontal="right"/>
    </xf>
    <xf numFmtId="172" fontId="171" fillId="41" borderId="35" xfId="2" applyNumberFormat="1" applyFont="1" applyFill="1" applyBorder="1" applyAlignment="1">
      <alignment horizontal="right"/>
    </xf>
    <xf numFmtId="172" fontId="174" fillId="2" borderId="35" xfId="2" applyNumberFormat="1" applyFont="1" applyFill="1" applyBorder="1" applyAlignment="1">
      <alignment horizontal="right"/>
    </xf>
    <xf numFmtId="171" fontId="31" fillId="2" borderId="35" xfId="3" applyNumberFormat="1" applyFont="1" applyFill="1" applyBorder="1"/>
    <xf numFmtId="172" fontId="171" fillId="41" borderId="35" xfId="0" applyNumberFormat="1" applyFont="1" applyFill="1" applyBorder="1" applyAlignment="1">
      <alignment horizontal="right"/>
    </xf>
    <xf numFmtId="172" fontId="31" fillId="41" borderId="35" xfId="0" applyNumberFormat="1" applyFont="1" applyFill="1" applyBorder="1"/>
    <xf numFmtId="172" fontId="173" fillId="41" borderId="35" xfId="0" applyNumberFormat="1" applyFont="1" applyFill="1" applyBorder="1" applyAlignment="1">
      <alignment horizontal="right"/>
    </xf>
    <xf numFmtId="172" fontId="171" fillId="2" borderId="35" xfId="0" applyNumberFormat="1" applyFont="1" applyFill="1" applyBorder="1" applyAlignment="1">
      <alignment horizontal="right"/>
    </xf>
    <xf numFmtId="171" fontId="171" fillId="41" borderId="35" xfId="3" applyNumberFormat="1" applyFont="1" applyFill="1" applyBorder="1" applyAlignment="1">
      <alignment horizontal="right"/>
    </xf>
    <xf numFmtId="0" fontId="131" fillId="41" borderId="40" xfId="0" applyFont="1" applyFill="1" applyBorder="1" applyAlignment="1">
      <alignment horizontal="right"/>
    </xf>
    <xf numFmtId="0" fontId="142" fillId="41" borderId="41" xfId="0" applyFont="1" applyFill="1" applyBorder="1" applyAlignment="1">
      <alignment horizontal="right"/>
    </xf>
    <xf numFmtId="0" fontId="142" fillId="41" borderId="40" xfId="0" applyFont="1" applyFill="1" applyBorder="1" applyAlignment="1">
      <alignment horizontal="right"/>
    </xf>
    <xf numFmtId="215" fontId="129" fillId="41" borderId="40" xfId="0" applyNumberFormat="1" applyFont="1" applyFill="1" applyBorder="1" applyAlignment="1">
      <alignment horizontal="right"/>
    </xf>
    <xf numFmtId="215" fontId="142" fillId="41" borderId="41" xfId="0" applyNumberFormat="1" applyFont="1" applyFill="1" applyBorder="1" applyAlignment="1">
      <alignment horizontal="right"/>
    </xf>
    <xf numFmtId="0" fontId="129" fillId="41" borderId="41" xfId="0" applyFont="1" applyFill="1" applyBorder="1" applyAlignment="1">
      <alignment horizontal="right"/>
    </xf>
    <xf numFmtId="0" fontId="129" fillId="41" borderId="42" xfId="0" applyFont="1" applyFill="1" applyBorder="1" applyAlignment="1">
      <alignment horizontal="right"/>
    </xf>
    <xf numFmtId="0" fontId="0" fillId="41" borderId="40" xfId="0" applyFill="1" applyBorder="1"/>
    <xf numFmtId="0" fontId="131" fillId="41" borderId="41" xfId="0" applyFont="1" applyFill="1" applyBorder="1" applyAlignment="1">
      <alignment horizontal="right"/>
    </xf>
    <xf numFmtId="0" fontId="131" fillId="41" borderId="42" xfId="0" applyFont="1" applyFill="1" applyBorder="1" applyAlignment="1">
      <alignment horizontal="right"/>
    </xf>
    <xf numFmtId="170" fontId="129" fillId="2" borderId="35" xfId="0" applyNumberFormat="1" applyFont="1" applyFill="1" applyBorder="1" applyAlignment="1">
      <alignment horizontal="right" vertical="center" wrapText="1"/>
    </xf>
    <xf numFmtId="170" fontId="23" fillId="2" borderId="35" xfId="0" applyNumberFormat="1" applyFont="1" applyFill="1" applyBorder="1" applyAlignment="1">
      <alignment horizontal="right" vertical="center" wrapText="1"/>
    </xf>
    <xf numFmtId="170" fontId="131" fillId="2" borderId="36" xfId="0" applyNumberFormat="1" applyFont="1" applyFill="1" applyBorder="1" applyAlignment="1">
      <alignment horizontal="right" wrapText="1"/>
    </xf>
    <xf numFmtId="170" fontId="129" fillId="41" borderId="35" xfId="0" applyNumberFormat="1" applyFont="1" applyFill="1" applyBorder="1" applyAlignment="1">
      <alignment horizontal="right"/>
    </xf>
    <xf numFmtId="171" fontId="129" fillId="2" borderId="35" xfId="0" applyNumberFormat="1" applyFont="1" applyFill="1" applyBorder="1" applyAlignment="1">
      <alignment horizontal="right"/>
    </xf>
    <xf numFmtId="171" fontId="23" fillId="2" borderId="35" xfId="0" applyNumberFormat="1" applyFont="1" applyFill="1" applyBorder="1" applyAlignment="1">
      <alignment horizontal="right"/>
    </xf>
    <xf numFmtId="171" fontId="131" fillId="2" borderId="36" xfId="0" applyNumberFormat="1" applyFont="1" applyFill="1" applyBorder="1" applyAlignment="1">
      <alignment horizontal="right"/>
    </xf>
    <xf numFmtId="171" fontId="129" fillId="41" borderId="35" xfId="0" applyNumberFormat="1" applyFont="1" applyFill="1" applyBorder="1" applyAlignment="1">
      <alignment horizontal="right"/>
    </xf>
    <xf numFmtId="170" fontId="131" fillId="2" borderId="36" xfId="0" applyNumberFormat="1" applyFont="1" applyFill="1" applyBorder="1" applyAlignment="1">
      <alignment horizontal="right" vertical="center" wrapText="1"/>
    </xf>
    <xf numFmtId="171" fontId="139" fillId="2" borderId="35" xfId="0" applyNumberFormat="1" applyFont="1" applyFill="1" applyBorder="1" applyAlignment="1">
      <alignment horizontal="right" wrapText="1"/>
    </xf>
    <xf numFmtId="170" fontId="129" fillId="2" borderId="35" xfId="0" applyNumberFormat="1" applyFont="1" applyFill="1" applyBorder="1" applyAlignment="1">
      <alignment horizontal="right" wrapText="1"/>
    </xf>
    <xf numFmtId="171" fontId="129" fillId="2" borderId="35" xfId="0" applyNumberFormat="1" applyFont="1" applyFill="1" applyBorder="1" applyAlignment="1">
      <alignment horizontal="right" wrapText="1"/>
    </xf>
    <xf numFmtId="170" fontId="129" fillId="41" borderId="35" xfId="0" applyNumberFormat="1" applyFont="1" applyFill="1" applyBorder="1" applyAlignment="1">
      <alignment horizontal="right" wrapText="1"/>
    </xf>
    <xf numFmtId="172" fontId="129" fillId="41" borderId="35" xfId="2" applyNumberFormat="1" applyFont="1" applyFill="1" applyBorder="1" applyAlignment="1">
      <alignment horizontal="right"/>
    </xf>
    <xf numFmtId="171" fontId="129" fillId="41" borderId="35" xfId="3" applyNumberFormat="1" applyFont="1" applyFill="1" applyBorder="1" applyAlignment="1">
      <alignment horizontal="right"/>
    </xf>
    <xf numFmtId="171" fontId="154" fillId="2" borderId="36" xfId="3" applyNumberFormat="1" applyFont="1" applyFill="1" applyBorder="1" applyAlignment="1">
      <alignment horizontal="right"/>
    </xf>
    <xf numFmtId="0" fontId="128" fillId="2" borderId="35" xfId="0" applyFont="1" applyFill="1" applyBorder="1" applyAlignment="1">
      <alignment horizontal="right"/>
    </xf>
    <xf numFmtId="174" fontId="133" fillId="2" borderId="35" xfId="0" applyNumberFormat="1" applyFont="1" applyFill="1" applyBorder="1" applyAlignment="1">
      <alignment horizontal="right"/>
    </xf>
    <xf numFmtId="171" fontId="161" fillId="2" borderId="35" xfId="3" applyNumberFormat="1" applyFont="1" applyFill="1" applyBorder="1" applyAlignment="1">
      <alignment horizontal="right"/>
    </xf>
    <xf numFmtId="171" fontId="128" fillId="2" borderId="35" xfId="3" applyNumberFormat="1" applyFont="1" applyFill="1" applyBorder="1" applyAlignment="1">
      <alignment horizontal="right" wrapText="1"/>
    </xf>
    <xf numFmtId="0" fontId="201" fillId="40" borderId="0" xfId="0" applyFont="1" applyFill="1" applyBorder="1" applyAlignment="1">
      <alignment horizontal="left"/>
    </xf>
    <xf numFmtId="221" fontId="130" fillId="2" borderId="1" xfId="3" applyNumberFormat="1" applyFont="1" applyFill="1" applyBorder="1" applyAlignment="1">
      <alignment horizontal="right"/>
    </xf>
    <xf numFmtId="171" fontId="130" fillId="2" borderId="1" xfId="3" applyNumberFormat="1" applyFont="1" applyFill="1" applyBorder="1" applyAlignment="1">
      <alignment horizontal="right" wrapText="1"/>
    </xf>
    <xf numFmtId="217" fontId="154" fillId="41" borderId="40" xfId="0" applyNumberFormat="1" applyFont="1" applyFill="1" applyBorder="1" applyAlignment="1">
      <alignment horizontal="right"/>
    </xf>
    <xf numFmtId="217" fontId="31" fillId="40" borderId="0" xfId="0" applyNumberFormat="1" applyFont="1" applyFill="1"/>
    <xf numFmtId="217" fontId="0" fillId="40" borderId="0" xfId="0" applyNumberFormat="1" applyFill="1"/>
    <xf numFmtId="172" fontId="154" fillId="0" borderId="0" xfId="2" applyNumberFormat="1" applyFont="1" applyFill="1" applyAlignment="1">
      <alignment horizontal="right"/>
    </xf>
    <xf numFmtId="0" fontId="204" fillId="40" borderId="35" xfId="0" applyFont="1" applyFill="1" applyBorder="1" applyAlignment="1">
      <alignment horizontal="left"/>
    </xf>
    <xf numFmtId="0" fontId="27" fillId="2" borderId="0" xfId="0" applyFont="1" applyFill="1" applyBorder="1"/>
    <xf numFmtId="174" fontId="156" fillId="2" borderId="0" xfId="0" applyNumberFormat="1" applyFont="1" applyFill="1" applyBorder="1" applyAlignment="1">
      <alignment horizontal="right"/>
    </xf>
    <xf numFmtId="174" fontId="171" fillId="2" borderId="0" xfId="0" applyNumberFormat="1" applyFont="1" applyFill="1" applyBorder="1" applyAlignment="1">
      <alignment horizontal="right"/>
    </xf>
    <xf numFmtId="171" fontId="171" fillId="2" borderId="27" xfId="3" applyNumberFormat="1" applyFont="1" applyFill="1" applyBorder="1" applyAlignment="1">
      <alignment horizontal="right"/>
    </xf>
    <xf numFmtId="171" fontId="171" fillId="2" borderId="0" xfId="3" applyNumberFormat="1" applyFont="1" applyFill="1" applyBorder="1" applyAlignment="1">
      <alignment horizontal="right"/>
    </xf>
    <xf numFmtId="171" fontId="171" fillId="2" borderId="33" xfId="3" applyNumberFormat="1" applyFont="1" applyFill="1" applyBorder="1" applyAlignment="1">
      <alignment horizontal="right"/>
    </xf>
    <xf numFmtId="171" fontId="171" fillId="2" borderId="38" xfId="3" applyNumberFormat="1" applyFont="1" applyFill="1" applyBorder="1" applyAlignment="1">
      <alignment horizontal="right"/>
    </xf>
    <xf numFmtId="0" fontId="9" fillId="2" borderId="0" xfId="1" applyFont="1" applyFill="1" applyBorder="1" applyAlignment="1">
      <alignment horizontal="left"/>
    </xf>
    <xf numFmtId="218" fontId="129" fillId="2" borderId="35" xfId="2" applyNumberFormat="1" applyFont="1" applyFill="1" applyBorder="1" applyAlignment="1">
      <alignment horizontal="right"/>
    </xf>
    <xf numFmtId="218" fontId="142" fillId="2" borderId="36" xfId="2" applyNumberFormat="1" applyFont="1" applyFill="1" applyBorder="1" applyAlignment="1">
      <alignment horizontal="right"/>
    </xf>
    <xf numFmtId="218" fontId="23" fillId="2" borderId="35" xfId="2" applyNumberFormat="1" applyFont="1" applyFill="1" applyBorder="1" applyAlignment="1">
      <alignment horizontal="right"/>
    </xf>
    <xf numFmtId="171" fontId="163" fillId="2" borderId="0" xfId="3" applyNumberFormat="1" applyFont="1" applyFill="1" applyAlignment="1">
      <alignment horizontal="right"/>
    </xf>
    <xf numFmtId="171" fontId="163" fillId="2" borderId="35" xfId="3" applyNumberFormat="1" applyFont="1" applyFill="1" applyBorder="1" applyAlignment="1">
      <alignment horizontal="right"/>
    </xf>
    <xf numFmtId="171" fontId="163" fillId="2" borderId="30" xfId="3" applyNumberFormat="1" applyFont="1" applyFill="1" applyBorder="1" applyAlignment="1">
      <alignment horizontal="right"/>
    </xf>
    <xf numFmtId="174" fontId="169" fillId="2" borderId="35" xfId="0" applyNumberFormat="1" applyFont="1" applyFill="1" applyBorder="1" applyAlignment="1">
      <alignment horizontal="right"/>
    </xf>
    <xf numFmtId="0" fontId="169" fillId="2" borderId="0" xfId="0" applyFont="1" applyFill="1" applyAlignment="1">
      <alignment horizontal="right"/>
    </xf>
    <xf numFmtId="172" fontId="154" fillId="0" borderId="35" xfId="2" applyNumberFormat="1" applyFont="1" applyFill="1" applyBorder="1" applyAlignment="1">
      <alignment horizontal="right"/>
    </xf>
    <xf numFmtId="10" fontId="172" fillId="41" borderId="0" xfId="3" applyNumberFormat="1" applyFont="1" applyFill="1" applyAlignment="1">
      <alignment horizontal="right"/>
    </xf>
    <xf numFmtId="168" fontId="173" fillId="2" borderId="0" xfId="2" applyFont="1" applyFill="1" applyAlignment="1">
      <alignment horizontal="right"/>
    </xf>
    <xf numFmtId="2" fontId="154" fillId="0" borderId="0" xfId="0" applyNumberFormat="1" applyFont="1" applyFill="1" applyAlignment="1">
      <alignment horizontal="right"/>
    </xf>
    <xf numFmtId="0" fontId="17" fillId="2" borderId="0" xfId="0" applyFont="1" applyFill="1" applyAlignment="1"/>
    <xf numFmtId="9" fontId="0" fillId="41" borderId="0" xfId="0" applyNumberFormat="1" applyFont="1" applyFill="1"/>
    <xf numFmtId="3" fontId="173" fillId="41" borderId="0" xfId="0" applyNumberFormat="1" applyFont="1" applyFill="1" applyAlignment="1">
      <alignment horizontal="right"/>
    </xf>
    <xf numFmtId="171" fontId="31" fillId="40" borderId="0" xfId="3" applyNumberFormat="1" applyFont="1" applyFill="1"/>
    <xf numFmtId="10" fontId="173" fillId="2" borderId="0" xfId="3" applyNumberFormat="1" applyFont="1" applyFill="1" applyBorder="1" applyAlignment="1">
      <alignment horizontal="right"/>
    </xf>
    <xf numFmtId="217" fontId="0" fillId="40" borderId="0" xfId="3" applyNumberFormat="1" applyFont="1" applyFill="1"/>
    <xf numFmtId="195" fontId="154" fillId="41" borderId="0" xfId="3" applyNumberFormat="1" applyFont="1" applyFill="1" applyAlignment="1">
      <alignment horizontal="right"/>
    </xf>
    <xf numFmtId="10" fontId="173" fillId="2" borderId="27" xfId="3" applyNumberFormat="1" applyFont="1" applyFill="1" applyBorder="1" applyAlignment="1">
      <alignment horizontal="right"/>
    </xf>
    <xf numFmtId="10" fontId="173" fillId="2" borderId="0" xfId="3" applyNumberFormat="1" applyFont="1" applyFill="1" applyAlignment="1">
      <alignment horizontal="right"/>
    </xf>
    <xf numFmtId="10" fontId="173" fillId="2" borderId="33" xfId="3" applyNumberFormat="1" applyFont="1" applyFill="1" applyBorder="1" applyAlignment="1">
      <alignment horizontal="right"/>
    </xf>
    <xf numFmtId="10" fontId="173" fillId="2" borderId="38" xfId="3" applyNumberFormat="1" applyFont="1" applyFill="1" applyBorder="1" applyAlignment="1">
      <alignment horizontal="right"/>
    </xf>
    <xf numFmtId="174" fontId="154" fillId="41" borderId="0" xfId="0" applyNumberFormat="1" applyFont="1" applyFill="1" applyBorder="1" applyAlignment="1">
      <alignment horizontal="right"/>
    </xf>
    <xf numFmtId="174" fontId="128" fillId="41" borderId="0" xfId="0" applyNumberFormat="1" applyFont="1" applyFill="1" applyAlignment="1">
      <alignment horizontal="right"/>
    </xf>
    <xf numFmtId="10" fontId="31" fillId="2" borderId="0" xfId="3" applyNumberFormat="1" applyFont="1" applyFill="1" applyBorder="1" applyAlignment="1">
      <alignment horizontal="right"/>
    </xf>
    <xf numFmtId="173" fontId="0" fillId="41" borderId="0" xfId="0" applyNumberFormat="1" applyFont="1" applyFill="1"/>
    <xf numFmtId="173" fontId="0" fillId="41" borderId="0" xfId="0" applyNumberFormat="1" applyFill="1" applyBorder="1"/>
    <xf numFmtId="173" fontId="128" fillId="2" borderId="0" xfId="3" applyNumberFormat="1" applyFont="1" applyFill="1" applyAlignment="1">
      <alignment horizontal="right"/>
    </xf>
    <xf numFmtId="173" fontId="129" fillId="2" borderId="0" xfId="3" applyNumberFormat="1" applyFont="1" applyFill="1" applyAlignment="1">
      <alignment horizontal="right"/>
    </xf>
    <xf numFmtId="173" fontId="154" fillId="2" borderId="0" xfId="3" applyNumberFormat="1" applyFont="1" applyFill="1" applyAlignment="1">
      <alignment horizontal="right"/>
    </xf>
    <xf numFmtId="173" fontId="154" fillId="48" borderId="0" xfId="3" applyNumberFormat="1" applyFont="1" applyFill="1" applyAlignment="1">
      <alignment horizontal="right"/>
    </xf>
    <xf numFmtId="173" fontId="154" fillId="2" borderId="33" xfId="3" applyNumberFormat="1" applyFont="1" applyFill="1" applyBorder="1" applyAlignment="1">
      <alignment horizontal="right"/>
    </xf>
    <xf numFmtId="173" fontId="154" fillId="41" borderId="0" xfId="0" applyNumberFormat="1" applyFont="1" applyFill="1" applyAlignment="1">
      <alignment horizontal="right"/>
    </xf>
    <xf numFmtId="173" fontId="154" fillId="41" borderId="40" xfId="0" applyNumberFormat="1" applyFont="1" applyFill="1" applyBorder="1" applyAlignment="1">
      <alignment horizontal="right"/>
    </xf>
    <xf numFmtId="173" fontId="31" fillId="40" borderId="0" xfId="0" applyNumberFormat="1" applyFont="1" applyFill="1"/>
    <xf numFmtId="171" fontId="31" fillId="41" borderId="0" xfId="3" applyNumberFormat="1" applyFont="1" applyFill="1" applyBorder="1"/>
    <xf numFmtId="9" fontId="154" fillId="41" borderId="0" xfId="3" applyFont="1" applyFill="1" applyAlignment="1">
      <alignment horizontal="right"/>
    </xf>
    <xf numFmtId="0" fontId="0" fillId="2" borderId="0" xfId="0" applyFill="1" applyAlignment="1">
      <alignment horizontal="left" indent="1"/>
    </xf>
    <xf numFmtId="174" fontId="157" fillId="2" borderId="0" xfId="0" applyNumberFormat="1" applyFont="1" applyFill="1" applyAlignment="1">
      <alignment horizontal="right"/>
    </xf>
    <xf numFmtId="0" fontId="23" fillId="41" borderId="40" xfId="0" applyFont="1" applyFill="1" applyBorder="1" applyAlignment="1">
      <alignment horizontal="right"/>
    </xf>
    <xf numFmtId="0" fontId="171" fillId="48" borderId="0" xfId="0" applyFont="1" applyFill="1" applyAlignment="1">
      <alignment horizontal="right"/>
    </xf>
    <xf numFmtId="174" fontId="171" fillId="48" borderId="1" xfId="0" applyNumberFormat="1" applyFont="1" applyFill="1" applyBorder="1" applyAlignment="1">
      <alignment horizontal="right"/>
    </xf>
    <xf numFmtId="174" fontId="172" fillId="48" borderId="0" xfId="0" applyNumberFormat="1" applyFont="1" applyFill="1" applyAlignment="1">
      <alignment horizontal="right"/>
    </xf>
    <xf numFmtId="171" fontId="154" fillId="48" borderId="0" xfId="3" applyNumberFormat="1" applyFont="1" applyFill="1" applyBorder="1" applyAlignment="1">
      <alignment horizontal="right"/>
    </xf>
    <xf numFmtId="10" fontId="171" fillId="48" borderId="1" xfId="3" applyNumberFormat="1" applyFont="1" applyFill="1" applyBorder="1" applyAlignment="1">
      <alignment horizontal="right"/>
    </xf>
    <xf numFmtId="10" fontId="171" fillId="48" borderId="0" xfId="3" applyNumberFormat="1" applyFont="1" applyFill="1" applyBorder="1" applyAlignment="1">
      <alignment horizontal="right"/>
    </xf>
    <xf numFmtId="174" fontId="173" fillId="2" borderId="35" xfId="0" applyNumberFormat="1" applyFont="1" applyFill="1" applyBorder="1" applyAlignment="1">
      <alignment horizontal="right"/>
    </xf>
    <xf numFmtId="0" fontId="153" fillId="41" borderId="40" xfId="0" applyFont="1" applyFill="1" applyBorder="1" applyAlignment="1">
      <alignment horizontal="right"/>
    </xf>
    <xf numFmtId="0" fontId="17" fillId="41" borderId="40" xfId="0" applyFont="1" applyFill="1" applyBorder="1" applyAlignment="1">
      <alignment horizontal="right"/>
    </xf>
    <xf numFmtId="0" fontId="207" fillId="41" borderId="0" xfId="0" applyFont="1" applyFill="1"/>
    <xf numFmtId="0" fontId="207" fillId="2" borderId="0" xfId="0" applyFont="1" applyFill="1" applyAlignment="1">
      <alignment horizontal="left" indent="2"/>
    </xf>
    <xf numFmtId="0" fontId="208" fillId="41" borderId="0" xfId="0" applyFont="1" applyFill="1" applyBorder="1" applyAlignment="1">
      <alignment vertical="center" wrapText="1"/>
    </xf>
    <xf numFmtId="0" fontId="157" fillId="48" borderId="0" xfId="0" applyFont="1" applyFill="1" applyAlignment="1">
      <alignment horizontal="right"/>
    </xf>
    <xf numFmtId="0" fontId="157" fillId="2" borderId="33" xfId="0" applyFont="1" applyFill="1" applyBorder="1" applyAlignment="1">
      <alignment horizontal="right"/>
    </xf>
    <xf numFmtId="173" fontId="157" fillId="2" borderId="0" xfId="0" applyNumberFormat="1" applyFont="1" applyFill="1" applyBorder="1" applyAlignment="1">
      <alignment horizontal="right" vertical="center"/>
    </xf>
    <xf numFmtId="208" fontId="157" fillId="41" borderId="0" xfId="0" applyNumberFormat="1" applyFont="1" applyFill="1" applyBorder="1" applyAlignment="1">
      <alignment horizontal="right" vertical="center"/>
    </xf>
    <xf numFmtId="0" fontId="157" fillId="2" borderId="0" xfId="0" applyFont="1" applyFill="1" applyBorder="1" applyAlignment="1">
      <alignment horizontal="right" vertical="center"/>
    </xf>
    <xf numFmtId="0" fontId="157" fillId="41" borderId="40" xfId="0" applyFont="1" applyFill="1" applyBorder="1" applyAlignment="1">
      <alignment horizontal="right"/>
    </xf>
    <xf numFmtId="173" fontId="157" fillId="2" borderId="33" xfId="0" applyNumberFormat="1" applyFont="1" applyFill="1" applyBorder="1" applyAlignment="1">
      <alignment horizontal="right"/>
    </xf>
    <xf numFmtId="174" fontId="157" fillId="2" borderId="0" xfId="0" applyNumberFormat="1" applyFont="1" applyFill="1" applyBorder="1" applyAlignment="1">
      <alignment horizontal="right" vertical="center"/>
    </xf>
    <xf numFmtId="0" fontId="207" fillId="40" borderId="0" xfId="0" applyFont="1" applyFill="1" applyBorder="1" applyAlignment="1">
      <alignment vertical="center"/>
    </xf>
    <xf numFmtId="0" fontId="207" fillId="40" borderId="0" xfId="0" applyFont="1" applyFill="1"/>
    <xf numFmtId="0" fontId="0" fillId="41" borderId="5" xfId="0" applyFont="1" applyFill="1" applyBorder="1"/>
    <xf numFmtId="0" fontId="0" fillId="2" borderId="5" xfId="0" applyFont="1" applyFill="1" applyBorder="1"/>
    <xf numFmtId="0" fontId="128" fillId="2" borderId="5" xfId="0" applyFont="1" applyFill="1" applyBorder="1" applyAlignment="1">
      <alignment horizontal="right"/>
    </xf>
    <xf numFmtId="0" fontId="129" fillId="2" borderId="5" xfId="0" applyFont="1" applyFill="1" applyBorder="1" applyAlignment="1">
      <alignment horizontal="right"/>
    </xf>
    <xf numFmtId="174" fontId="129" fillId="2" borderId="5" xfId="0" applyNumberFormat="1" applyFont="1" applyFill="1" applyBorder="1" applyAlignment="1">
      <alignment horizontal="right"/>
    </xf>
    <xf numFmtId="173" fontId="128" fillId="2" borderId="5" xfId="0" applyNumberFormat="1" applyFont="1" applyFill="1" applyBorder="1" applyAlignment="1">
      <alignment horizontal="right"/>
    </xf>
    <xf numFmtId="173" fontId="154" fillId="2" borderId="5" xfId="0" applyNumberFormat="1" applyFont="1" applyFill="1" applyBorder="1" applyAlignment="1">
      <alignment horizontal="right"/>
    </xf>
    <xf numFmtId="173" fontId="154" fillId="48" borderId="5" xfId="0" applyNumberFormat="1" applyFont="1" applyFill="1" applyBorder="1" applyAlignment="1">
      <alignment horizontal="right"/>
    </xf>
    <xf numFmtId="174" fontId="154" fillId="48" borderId="5" xfId="0" applyNumberFormat="1" applyFont="1" applyFill="1" applyBorder="1" applyAlignment="1">
      <alignment horizontal="right"/>
    </xf>
    <xf numFmtId="173" fontId="154" fillId="2" borderId="43" xfId="0" applyNumberFormat="1" applyFont="1" applyFill="1" applyBorder="1" applyAlignment="1">
      <alignment horizontal="right"/>
    </xf>
    <xf numFmtId="174" fontId="154" fillId="2" borderId="5" xfId="0" applyNumberFormat="1" applyFont="1" applyFill="1" applyBorder="1" applyAlignment="1">
      <alignment horizontal="right"/>
    </xf>
    <xf numFmtId="0" fontId="154" fillId="48" borderId="5" xfId="0" applyFont="1" applyFill="1" applyBorder="1" applyAlignment="1">
      <alignment horizontal="right"/>
    </xf>
    <xf numFmtId="0" fontId="154" fillId="2" borderId="5" xfId="0" applyFont="1" applyFill="1" applyBorder="1" applyAlignment="1">
      <alignment horizontal="right"/>
    </xf>
    <xf numFmtId="0" fontId="154" fillId="2" borderId="43" xfId="0" applyFont="1" applyFill="1" applyBorder="1" applyAlignment="1">
      <alignment horizontal="right"/>
    </xf>
    <xf numFmtId="173" fontId="128" fillId="41" borderId="0" xfId="0" applyNumberFormat="1" applyFont="1" applyFill="1" applyAlignment="1">
      <alignment horizontal="right"/>
    </xf>
    <xf numFmtId="217" fontId="0" fillId="40" borderId="0" xfId="3" applyNumberFormat="1" applyFont="1" applyFill="1" applyAlignment="1">
      <alignment horizontal="center"/>
    </xf>
    <xf numFmtId="174" fontId="0" fillId="2" borderId="0" xfId="0" applyNumberFormat="1" applyFill="1" applyAlignment="1">
      <alignment horizontal="right"/>
    </xf>
    <xf numFmtId="174" fontId="154" fillId="41" borderId="0" xfId="0" applyNumberFormat="1" applyFont="1" applyFill="1" applyAlignment="1">
      <alignment horizontal="right"/>
    </xf>
    <xf numFmtId="171" fontId="171" fillId="41" borderId="1" xfId="3" applyNumberFormat="1" applyFont="1" applyFill="1" applyBorder="1" applyAlignment="1">
      <alignment horizontal="right"/>
    </xf>
    <xf numFmtId="216" fontId="154" fillId="2" borderId="0" xfId="0" applyNumberFormat="1" applyFont="1" applyFill="1" applyAlignment="1">
      <alignment horizontal="right"/>
    </xf>
    <xf numFmtId="2" fontId="128" fillId="41" borderId="0" xfId="0" applyNumberFormat="1" applyFont="1" applyFill="1" applyAlignment="1">
      <alignment horizontal="right"/>
    </xf>
    <xf numFmtId="168" fontId="154" fillId="41" borderId="0" xfId="2" applyFont="1" applyFill="1" applyBorder="1" applyAlignment="1">
      <alignment horizontal="right"/>
    </xf>
    <xf numFmtId="168" fontId="154" fillId="2" borderId="0" xfId="2" applyFont="1" applyFill="1" applyBorder="1" applyAlignment="1">
      <alignment horizontal="right" wrapText="1"/>
    </xf>
    <xf numFmtId="10" fontId="31" fillId="40" borderId="0" xfId="0" applyNumberFormat="1" applyFont="1" applyFill="1"/>
    <xf numFmtId="171" fontId="172" fillId="2" borderId="0" xfId="3" applyNumberFormat="1" applyFont="1" applyFill="1" applyBorder="1" applyAlignment="1">
      <alignment horizontal="right"/>
    </xf>
    <xf numFmtId="0" fontId="210" fillId="2" borderId="0" xfId="0" applyFont="1" applyFill="1"/>
    <xf numFmtId="217" fontId="31" fillId="2" borderId="0" xfId="3" applyNumberFormat="1" applyFont="1" applyFill="1"/>
    <xf numFmtId="175" fontId="31" fillId="2" borderId="0" xfId="3" applyNumberFormat="1" applyFont="1" applyFill="1"/>
    <xf numFmtId="217" fontId="31" fillId="2" borderId="0" xfId="3" applyNumberFormat="1" applyFont="1" applyFill="1" applyAlignment="1">
      <alignment horizontal="right"/>
    </xf>
    <xf numFmtId="175" fontId="31" fillId="2" borderId="0" xfId="3" applyNumberFormat="1" applyFont="1" applyFill="1" applyAlignment="1">
      <alignment horizontal="right"/>
    </xf>
    <xf numFmtId="195" fontId="154" fillId="41" borderId="0" xfId="0" applyNumberFormat="1" applyFont="1" applyFill="1" applyAlignment="1">
      <alignment horizontal="right"/>
    </xf>
    <xf numFmtId="174" fontId="31" fillId="41" borderId="0" xfId="0" applyNumberFormat="1" applyFont="1" applyFill="1"/>
    <xf numFmtId="215" fontId="31" fillId="41" borderId="0" xfId="0" applyNumberFormat="1" applyFont="1" applyFill="1"/>
    <xf numFmtId="10" fontId="173" fillId="41" borderId="0" xfId="0" applyNumberFormat="1" applyFont="1" applyFill="1" applyAlignment="1">
      <alignment horizontal="right"/>
    </xf>
    <xf numFmtId="0" fontId="126" fillId="42" borderId="0" xfId="0" applyFont="1" applyFill="1" applyAlignment="1">
      <alignment horizontal="center"/>
    </xf>
    <xf numFmtId="175" fontId="14" fillId="40" borderId="5" xfId="3" applyNumberFormat="1" applyFont="1" applyFill="1" applyBorder="1" applyAlignment="1">
      <alignment horizontal="center"/>
    </xf>
    <xf numFmtId="0" fontId="0" fillId="41" borderId="0" xfId="0" applyFont="1" applyFill="1" applyAlignment="1">
      <alignment horizontal="center"/>
    </xf>
    <xf numFmtId="0" fontId="0" fillId="2" borderId="0" xfId="0" applyFont="1" applyFill="1" applyAlignment="1">
      <alignment horizontal="center"/>
    </xf>
    <xf numFmtId="0" fontId="28" fillId="2" borderId="0" xfId="0" applyFont="1" applyFill="1" applyAlignment="1">
      <alignment horizontal="center"/>
    </xf>
    <xf numFmtId="171" fontId="132" fillId="0" borderId="1" xfId="3" applyNumberFormat="1" applyFont="1" applyBorder="1" applyAlignment="1">
      <alignment vertical="center"/>
    </xf>
    <xf numFmtId="222" fontId="154" fillId="41" borderId="0" xfId="0" applyNumberFormat="1" applyFont="1" applyFill="1" applyAlignment="1">
      <alignment horizontal="right"/>
    </xf>
    <xf numFmtId="10" fontId="172" fillId="2" borderId="0" xfId="3" applyNumberFormat="1" applyFont="1" applyFill="1" applyBorder="1" applyAlignment="1">
      <alignment horizontal="right"/>
    </xf>
    <xf numFmtId="174" fontId="129" fillId="0" borderId="37" xfId="0" applyNumberFormat="1" applyFont="1" applyBorder="1" applyAlignment="1">
      <alignment horizontal="right"/>
    </xf>
    <xf numFmtId="171" fontId="129" fillId="0" borderId="0" xfId="3" applyNumberFormat="1" applyFont="1" applyBorder="1" applyAlignment="1">
      <alignment horizontal="right"/>
    </xf>
    <xf numFmtId="0" fontId="129" fillId="41" borderId="0" xfId="0" applyFont="1" applyFill="1" applyBorder="1"/>
    <xf numFmtId="171" fontId="163" fillId="2" borderId="0" xfId="3" applyNumberFormat="1" applyFont="1" applyFill="1" applyBorder="1" applyAlignment="1">
      <alignment horizontal="right"/>
    </xf>
    <xf numFmtId="174" fontId="129" fillId="0" borderId="0" xfId="0" applyNumberFormat="1" applyFont="1" applyFill="1" applyBorder="1" applyAlignment="1">
      <alignment horizontal="right"/>
    </xf>
    <xf numFmtId="174" fontId="142" fillId="0" borderId="0" xfId="0" applyNumberFormat="1" applyFont="1" applyBorder="1" applyAlignment="1">
      <alignment horizontal="right"/>
    </xf>
    <xf numFmtId="173" fontId="171" fillId="2" borderId="33" xfId="0" applyNumberFormat="1" applyFont="1" applyFill="1" applyBorder="1" applyAlignment="1">
      <alignment horizontal="right"/>
    </xf>
    <xf numFmtId="2" fontId="166" fillId="2" borderId="0" xfId="0" applyNumberFormat="1" applyFont="1" applyFill="1" applyAlignment="1"/>
    <xf numFmtId="4" fontId="166" fillId="2" borderId="0" xfId="0" applyNumberFormat="1" applyFont="1" applyFill="1" applyAlignment="1"/>
    <xf numFmtId="171" fontId="131" fillId="41" borderId="1" xfId="3" applyNumberFormat="1" applyFont="1" applyFill="1" applyBorder="1" applyAlignment="1">
      <alignment horizontal="right"/>
    </xf>
    <xf numFmtId="0" fontId="0" fillId="2" borderId="0" xfId="0" applyFont="1" applyFill="1" applyAlignment="1">
      <alignment horizontal="left" indent="1"/>
    </xf>
    <xf numFmtId="0" fontId="155" fillId="2" borderId="0" xfId="0" applyFont="1" applyFill="1" applyAlignment="1">
      <alignment horizontal="left" indent="1"/>
    </xf>
    <xf numFmtId="174" fontId="31" fillId="40" borderId="0" xfId="0" applyNumberFormat="1" applyFont="1" applyFill="1"/>
    <xf numFmtId="0" fontId="216" fillId="2" borderId="0" xfId="0" applyFont="1" applyFill="1" applyAlignment="1">
      <alignment horizontal="left" indent="2"/>
    </xf>
    <xf numFmtId="172" fontId="216" fillId="2" borderId="0" xfId="2" applyNumberFormat="1" applyFont="1" applyFill="1"/>
    <xf numFmtId="175" fontId="216" fillId="40" borderId="0" xfId="3" applyNumberFormat="1" applyFont="1" applyFill="1" applyAlignment="1">
      <alignment horizontal="right"/>
    </xf>
    <xf numFmtId="172" fontId="216" fillId="2" borderId="0" xfId="2" applyNumberFormat="1" applyFont="1" applyFill="1" applyAlignment="1">
      <alignment horizontal="right"/>
    </xf>
    <xf numFmtId="0" fontId="166" fillId="40" borderId="0" xfId="0" applyFont="1" applyFill="1"/>
    <xf numFmtId="0" fontId="216" fillId="2" borderId="0" xfId="1" applyFont="1" applyFill="1" applyBorder="1" applyAlignment="1">
      <alignment horizontal="left" indent="2"/>
    </xf>
    <xf numFmtId="0" fontId="189" fillId="40" borderId="0" xfId="0" applyFont="1" applyFill="1" applyAlignment="1">
      <alignment vertical="top"/>
    </xf>
    <xf numFmtId="0" fontId="217" fillId="2" borderId="0" xfId="0" applyFont="1" applyFill="1" applyAlignment="1">
      <alignment horizontal="left" indent="2"/>
    </xf>
    <xf numFmtId="0" fontId="218" fillId="41" borderId="0" xfId="0" applyFont="1" applyFill="1" applyBorder="1" applyAlignment="1">
      <alignment vertical="center"/>
    </xf>
    <xf numFmtId="171" fontId="219" fillId="2" borderId="0" xfId="3" applyNumberFormat="1" applyFont="1" applyFill="1" applyAlignment="1">
      <alignment horizontal="right"/>
    </xf>
    <xf numFmtId="175" fontId="219" fillId="2" borderId="0" xfId="0" applyNumberFormat="1" applyFont="1" applyFill="1" applyAlignment="1">
      <alignment horizontal="right"/>
    </xf>
    <xf numFmtId="175" fontId="219" fillId="48" borderId="0" xfId="0" applyNumberFormat="1" applyFont="1" applyFill="1" applyAlignment="1">
      <alignment horizontal="right"/>
    </xf>
    <xf numFmtId="171" fontId="219" fillId="48" borderId="0" xfId="3" applyNumberFormat="1" applyFont="1" applyFill="1" applyAlignment="1">
      <alignment horizontal="right"/>
    </xf>
    <xf numFmtId="175" fontId="219" fillId="2" borderId="33" xfId="0" applyNumberFormat="1" applyFont="1" applyFill="1" applyBorder="1" applyAlignment="1">
      <alignment horizontal="right"/>
    </xf>
    <xf numFmtId="0" fontId="219" fillId="41" borderId="0" xfId="0" applyFont="1" applyFill="1" applyAlignment="1">
      <alignment horizontal="right"/>
    </xf>
    <xf numFmtId="0" fontId="219" fillId="2" borderId="0" xfId="0" applyFont="1" applyFill="1" applyAlignment="1">
      <alignment horizontal="right"/>
    </xf>
    <xf numFmtId="0" fontId="219" fillId="41" borderId="40" xfId="0" applyFont="1" applyFill="1" applyBorder="1" applyAlignment="1">
      <alignment horizontal="right"/>
    </xf>
    <xf numFmtId="217" fontId="219" fillId="2" borderId="33" xfId="0" applyNumberFormat="1" applyFont="1" applyFill="1" applyBorder="1" applyAlignment="1">
      <alignment horizontal="right"/>
    </xf>
    <xf numFmtId="0" fontId="220" fillId="41" borderId="0" xfId="0" applyFont="1" applyFill="1" applyBorder="1" applyAlignment="1">
      <alignment vertical="center"/>
    </xf>
    <xf numFmtId="0" fontId="217" fillId="41" borderId="0" xfId="0" applyFont="1" applyFill="1"/>
    <xf numFmtId="0" fontId="217" fillId="40" borderId="0" xfId="0" applyFont="1" applyFill="1"/>
    <xf numFmtId="0" fontId="197" fillId="48" borderId="0" xfId="0" applyFont="1" applyFill="1" applyAlignment="1">
      <alignment horizontal="center"/>
    </xf>
    <xf numFmtId="174" fontId="0" fillId="41" borderId="0" xfId="0" applyNumberFormat="1" applyFill="1" applyBorder="1" applyAlignment="1">
      <alignment horizontal="right"/>
    </xf>
    <xf numFmtId="0" fontId="129" fillId="48" borderId="35" xfId="0" applyFont="1" applyFill="1" applyBorder="1" applyAlignment="1">
      <alignment horizontal="right"/>
    </xf>
    <xf numFmtId="174" fontId="129" fillId="48" borderId="35" xfId="0" applyNumberFormat="1" applyFont="1" applyFill="1" applyBorder="1" applyAlignment="1">
      <alignment horizontal="right"/>
    </xf>
    <xf numFmtId="174" fontId="142" fillId="48" borderId="36" xfId="0" applyNumberFormat="1" applyFont="1" applyFill="1" applyBorder="1" applyAlignment="1">
      <alignment horizontal="right"/>
    </xf>
    <xf numFmtId="174" fontId="23" fillId="48" borderId="35" xfId="0" applyNumberFormat="1" applyFont="1" applyFill="1" applyBorder="1" applyAlignment="1">
      <alignment horizontal="right"/>
    </xf>
    <xf numFmtId="171" fontId="129" fillId="48" borderId="35" xfId="3" applyNumberFormat="1" applyFont="1" applyFill="1" applyBorder="1" applyAlignment="1">
      <alignment horizontal="right"/>
    </xf>
    <xf numFmtId="10" fontId="142" fillId="48" borderId="36" xfId="3" applyNumberFormat="1" applyFont="1" applyFill="1" applyBorder="1" applyAlignment="1">
      <alignment horizontal="right"/>
    </xf>
    <xf numFmtId="10" fontId="142" fillId="48" borderId="35" xfId="3" applyNumberFormat="1" applyFont="1" applyFill="1" applyBorder="1" applyAlignment="1">
      <alignment horizontal="right"/>
    </xf>
    <xf numFmtId="0" fontId="173" fillId="2" borderId="27" xfId="0" applyFont="1" applyFill="1" applyBorder="1" applyAlignment="1">
      <alignment horizontal="right"/>
    </xf>
    <xf numFmtId="10" fontId="173" fillId="2" borderId="35" xfId="3" applyNumberFormat="1" applyFont="1" applyFill="1" applyBorder="1" applyAlignment="1">
      <alignment horizontal="right"/>
    </xf>
    <xf numFmtId="10" fontId="173" fillId="48" borderId="0" xfId="3" applyNumberFormat="1" applyFont="1" applyFill="1" applyBorder="1" applyAlignment="1">
      <alignment horizontal="right"/>
    </xf>
    <xf numFmtId="0" fontId="8" fillId="2" borderId="0" xfId="1" applyFont="1" applyFill="1" applyBorder="1" applyAlignment="1">
      <alignment horizontal="left"/>
    </xf>
    <xf numFmtId="171" fontId="31" fillId="41" borderId="0" xfId="0" applyNumberFormat="1" applyFont="1" applyFill="1"/>
    <xf numFmtId="10" fontId="163" fillId="2" borderId="0" xfId="3" applyNumberFormat="1" applyFont="1" applyFill="1" applyAlignment="1">
      <alignment horizontal="right"/>
    </xf>
    <xf numFmtId="10" fontId="219" fillId="41" borderId="0" xfId="3" applyNumberFormat="1" applyFont="1" applyFill="1" applyAlignment="1">
      <alignment horizontal="right"/>
    </xf>
    <xf numFmtId="0" fontId="207" fillId="2" borderId="0" xfId="0" applyFont="1" applyFill="1" applyAlignment="1">
      <alignment horizontal="left" wrapText="1" indent="2"/>
    </xf>
    <xf numFmtId="173" fontId="170" fillId="2" borderId="0" xfId="0" applyNumberFormat="1" applyFont="1" applyFill="1"/>
    <xf numFmtId="174" fontId="170" fillId="2" borderId="0" xfId="0" applyNumberFormat="1" applyFont="1" applyFill="1"/>
    <xf numFmtId="175" fontId="219" fillId="0" borderId="0" xfId="0" applyNumberFormat="1" applyFont="1" applyFill="1" applyAlignment="1">
      <alignment horizontal="right"/>
    </xf>
    <xf numFmtId="168" fontId="0" fillId="40" borderId="0" xfId="2" applyFont="1" applyFill="1" applyAlignment="1">
      <alignment horizontal="right"/>
    </xf>
    <xf numFmtId="173" fontId="21" fillId="2" borderId="0" xfId="0" applyNumberFormat="1" applyFont="1" applyFill="1" applyAlignment="1"/>
    <xf numFmtId="174" fontId="21" fillId="2" borderId="0" xfId="0" applyNumberFormat="1" applyFont="1" applyFill="1" applyAlignment="1"/>
    <xf numFmtId="171" fontId="129" fillId="41" borderId="0" xfId="3" applyNumberFormat="1" applyFont="1" applyFill="1" applyBorder="1" applyAlignment="1">
      <alignment horizontal="right"/>
    </xf>
    <xf numFmtId="14" fontId="19" fillId="40" borderId="0" xfId="0" applyNumberFormat="1" applyFont="1" applyFill="1" applyAlignment="1">
      <alignment horizontal="right"/>
    </xf>
    <xf numFmtId="0" fontId="22" fillId="2" borderId="2" xfId="1" applyFont="1" applyFill="1" applyBorder="1"/>
    <xf numFmtId="0" fontId="22" fillId="2" borderId="2" xfId="0" applyFont="1" applyFill="1" applyBorder="1"/>
    <xf numFmtId="171" fontId="171" fillId="2" borderId="2" xfId="0" applyNumberFormat="1" applyFont="1" applyFill="1" applyBorder="1" applyAlignment="1">
      <alignment horizontal="right"/>
    </xf>
    <xf numFmtId="173" fontId="173" fillId="2" borderId="2" xfId="0" applyNumberFormat="1" applyFont="1" applyFill="1" applyBorder="1" applyAlignment="1">
      <alignment horizontal="right"/>
    </xf>
    <xf numFmtId="0" fontId="22" fillId="40" borderId="2" xfId="0" applyFont="1" applyFill="1" applyBorder="1"/>
    <xf numFmtId="173" fontId="173" fillId="2" borderId="44" xfId="0" applyNumberFormat="1" applyFont="1" applyFill="1" applyBorder="1" applyAlignment="1">
      <alignment horizontal="right"/>
    </xf>
    <xf numFmtId="174" fontId="171" fillId="2" borderId="46" xfId="1" applyNumberFormat="1" applyFont="1" applyFill="1" applyBorder="1" applyAlignment="1">
      <alignment horizontal="right"/>
    </xf>
    <xf numFmtId="171" fontId="200" fillId="2" borderId="45" xfId="0" applyNumberFormat="1" applyFont="1" applyFill="1" applyBorder="1" applyAlignment="1">
      <alignment horizontal="right"/>
    </xf>
    <xf numFmtId="174" fontId="173" fillId="2" borderId="45" xfId="0" applyNumberFormat="1" applyFont="1" applyFill="1" applyBorder="1" applyAlignment="1">
      <alignment horizontal="right"/>
    </xf>
    <xf numFmtId="171" fontId="171" fillId="2" borderId="46" xfId="3" applyNumberFormat="1" applyFont="1" applyFill="1" applyBorder="1" applyAlignment="1">
      <alignment horizontal="right"/>
    </xf>
    <xf numFmtId="174" fontId="173" fillId="41" borderId="45" xfId="0" applyNumberFormat="1" applyFont="1" applyFill="1" applyBorder="1" applyAlignment="1">
      <alignment horizontal="right"/>
    </xf>
    <xf numFmtId="10" fontId="173" fillId="2" borderId="45" xfId="3" applyNumberFormat="1" applyFont="1" applyFill="1" applyBorder="1" applyAlignment="1">
      <alignment horizontal="right"/>
    </xf>
    <xf numFmtId="0" fontId="22" fillId="41" borderId="45" xfId="0" applyFont="1" applyFill="1" applyBorder="1" applyAlignment="1">
      <alignment horizontal="right"/>
    </xf>
    <xf numFmtId="171" fontId="171" fillId="2" borderId="45" xfId="3" applyNumberFormat="1" applyFont="1" applyFill="1" applyBorder="1" applyAlignment="1">
      <alignment horizontal="right"/>
    </xf>
    <xf numFmtId="174" fontId="171" fillId="2" borderId="46" xfId="0" applyNumberFormat="1" applyFont="1" applyFill="1" applyBorder="1" applyAlignment="1">
      <alignment horizontal="right"/>
    </xf>
    <xf numFmtId="0" fontId="22" fillId="41" borderId="45" xfId="0" applyFont="1" applyFill="1" applyBorder="1"/>
    <xf numFmtId="0" fontId="192" fillId="41" borderId="38" xfId="0" applyFont="1" applyFill="1" applyBorder="1" applyAlignment="1">
      <alignment horizontal="left" wrapText="1"/>
    </xf>
    <xf numFmtId="0" fontId="192" fillId="41" borderId="45" xfId="0" applyFont="1" applyFill="1" applyBorder="1" applyAlignment="1">
      <alignment horizontal="right"/>
    </xf>
    <xf numFmtId="0" fontId="192" fillId="41" borderId="33" xfId="0" applyFont="1" applyFill="1" applyBorder="1" applyAlignment="1">
      <alignment horizontal="right" wrapText="1"/>
    </xf>
    <xf numFmtId="10" fontId="0" fillId="40" borderId="0" xfId="3" applyNumberFormat="1" applyFont="1" applyFill="1"/>
    <xf numFmtId="206" fontId="0" fillId="40" borderId="0" xfId="0" applyNumberFormat="1" applyFill="1"/>
    <xf numFmtId="195" fontId="0" fillId="40" borderId="0" xfId="0" applyNumberFormat="1" applyFill="1"/>
    <xf numFmtId="174" fontId="157" fillId="50" borderId="0" xfId="0" applyNumberFormat="1" applyFont="1" applyFill="1" applyBorder="1" applyAlignment="1">
      <alignment horizontal="right" vertical="center"/>
    </xf>
    <xf numFmtId="174" fontId="154" fillId="50" borderId="0" xfId="0" applyNumberFormat="1" applyFont="1" applyFill="1" applyAlignment="1">
      <alignment horizontal="right"/>
    </xf>
    <xf numFmtId="9" fontId="133" fillId="2" borderId="0" xfId="3" applyFont="1" applyFill="1" applyBorder="1" applyAlignment="1">
      <alignment horizontal="right"/>
    </xf>
    <xf numFmtId="174" fontId="133" fillId="2" borderId="0" xfId="0" applyNumberFormat="1" applyFont="1" applyFill="1" applyAlignment="1">
      <alignment horizontal="right"/>
    </xf>
    <xf numFmtId="0" fontId="131" fillId="41" borderId="0" xfId="0" applyFont="1" applyFill="1" applyAlignment="1">
      <alignment horizontal="right"/>
    </xf>
    <xf numFmtId="174" fontId="140" fillId="2" borderId="0" xfId="0" applyNumberFormat="1" applyFont="1" applyFill="1" applyAlignment="1">
      <alignment horizontal="right"/>
    </xf>
    <xf numFmtId="0" fontId="29" fillId="41" borderId="0" xfId="0" applyFont="1" applyFill="1" applyAlignment="1">
      <alignment horizontal="right"/>
    </xf>
    <xf numFmtId="0" fontId="19" fillId="41" borderId="0" xfId="0" applyFont="1" applyFill="1" applyAlignment="1">
      <alignment horizontal="right"/>
    </xf>
    <xf numFmtId="0" fontId="16" fillId="41" borderId="0" xfId="0" applyFont="1" applyFill="1" applyAlignment="1">
      <alignment vertical="center"/>
    </xf>
    <xf numFmtId="174" fontId="29" fillId="41" borderId="0" xfId="0" applyNumberFormat="1" applyFont="1" applyFill="1" applyAlignment="1">
      <alignment horizontal="right"/>
    </xf>
    <xf numFmtId="0" fontId="133" fillId="41" borderId="0" xfId="0" applyFont="1" applyFill="1" applyAlignment="1">
      <alignment horizontal="right"/>
    </xf>
    <xf numFmtId="0" fontId="133" fillId="43" borderId="0" xfId="0" applyFont="1" applyFill="1" applyAlignment="1">
      <alignment horizontal="right"/>
    </xf>
    <xf numFmtId="171" fontId="133" fillId="2" borderId="0" xfId="0" applyNumberFormat="1" applyFont="1" applyFill="1" applyAlignment="1">
      <alignment horizontal="right"/>
    </xf>
    <xf numFmtId="174" fontId="138" fillId="2" borderId="0" xfId="0" applyNumberFormat="1" applyFont="1" applyFill="1" applyAlignment="1">
      <alignment horizontal="right"/>
    </xf>
    <xf numFmtId="174" fontId="0" fillId="41" borderId="0" xfId="0" applyNumberFormat="1" applyFill="1"/>
    <xf numFmtId="0" fontId="137" fillId="41" borderId="0" xfId="0" applyFont="1" applyFill="1"/>
    <xf numFmtId="0" fontId="131" fillId="2" borderId="0" xfId="0" applyFont="1" applyFill="1" applyAlignment="1">
      <alignment horizontal="right"/>
    </xf>
    <xf numFmtId="174" fontId="144" fillId="2" borderId="0" xfId="0" applyNumberFormat="1" applyFont="1" applyFill="1" applyAlignment="1">
      <alignment horizontal="right"/>
    </xf>
    <xf numFmtId="0" fontId="17" fillId="41" borderId="0" xfId="0" applyFont="1" applyFill="1" applyAlignment="1">
      <alignment horizontal="right"/>
    </xf>
    <xf numFmtId="174" fontId="206" fillId="2" borderId="0" xfId="0" applyNumberFormat="1" applyFont="1" applyFill="1" applyAlignment="1">
      <alignment horizontal="right"/>
    </xf>
    <xf numFmtId="0" fontId="177" fillId="2" borderId="0" xfId="0" applyFont="1" applyFill="1" applyAlignment="1">
      <alignment vertical="center" wrapText="1"/>
    </xf>
    <xf numFmtId="174" fontId="175" fillId="2" borderId="0" xfId="0" applyNumberFormat="1" applyFont="1" applyFill="1" applyAlignment="1">
      <alignment horizontal="right"/>
    </xf>
    <xf numFmtId="0" fontId="16" fillId="41" borderId="0" xfId="0" applyFont="1" applyFill="1" applyAlignment="1">
      <alignment vertical="center" wrapText="1"/>
    </xf>
    <xf numFmtId="174" fontId="130" fillId="41" borderId="0" xfId="0" applyNumberFormat="1" applyFont="1" applyFill="1" applyAlignment="1">
      <alignment horizontal="right"/>
    </xf>
    <xf numFmtId="174" fontId="142" fillId="41" borderId="0" xfId="0" applyNumberFormat="1" applyFont="1" applyFill="1" applyAlignment="1">
      <alignment horizontal="right"/>
    </xf>
    <xf numFmtId="174" fontId="171" fillId="41" borderId="0" xfId="0" applyNumberFormat="1" applyFont="1" applyFill="1" applyAlignment="1">
      <alignment horizontal="right"/>
    </xf>
    <xf numFmtId="174" fontId="143" fillId="41" borderId="0" xfId="0" applyNumberFormat="1" applyFont="1" applyFill="1" applyAlignment="1">
      <alignment horizontal="right"/>
    </xf>
    <xf numFmtId="0" fontId="146" fillId="44" borderId="0" xfId="0" applyFont="1" applyFill="1" applyAlignment="1">
      <alignment horizontal="right"/>
    </xf>
    <xf numFmtId="0" fontId="148" fillId="43" borderId="0" xfId="0" applyFont="1" applyFill="1" applyAlignment="1">
      <alignment horizontal="right"/>
    </xf>
    <xf numFmtId="174" fontId="171" fillId="0" borderId="1" xfId="0" applyNumberFormat="1" applyFont="1" applyBorder="1" applyAlignment="1">
      <alignment horizontal="right"/>
    </xf>
    <xf numFmtId="174" fontId="171" fillId="0" borderId="36" xfId="0" applyNumberFormat="1" applyFont="1" applyBorder="1" applyAlignment="1">
      <alignment horizontal="right"/>
    </xf>
    <xf numFmtId="0" fontId="133" fillId="44" borderId="0" xfId="0" applyFont="1" applyFill="1" applyAlignment="1">
      <alignment horizontal="right"/>
    </xf>
    <xf numFmtId="215" fontId="133" fillId="2" borderId="0" xfId="0" applyNumberFormat="1" applyFont="1" applyFill="1" applyAlignment="1">
      <alignment horizontal="right"/>
    </xf>
    <xf numFmtId="215" fontId="144" fillId="2" borderId="0" xfId="0" applyNumberFormat="1" applyFont="1" applyFill="1" applyAlignment="1">
      <alignment horizontal="right"/>
    </xf>
    <xf numFmtId="0" fontId="133" fillId="2" borderId="0" xfId="0" applyFont="1" applyFill="1" applyAlignment="1">
      <alignment horizontal="right"/>
    </xf>
    <xf numFmtId="0" fontId="16" fillId="2" borderId="0" xfId="0" applyFont="1" applyFill="1" applyAlignment="1">
      <alignment vertical="center" wrapText="1"/>
    </xf>
    <xf numFmtId="10" fontId="143" fillId="2" borderId="0" xfId="0" applyNumberFormat="1" applyFont="1" applyFill="1" applyAlignment="1">
      <alignment horizontal="right"/>
    </xf>
    <xf numFmtId="0" fontId="221" fillId="43" borderId="0" xfId="0" applyFont="1" applyFill="1" applyAlignment="1">
      <alignment horizontal="right"/>
    </xf>
    <xf numFmtId="168" fontId="129" fillId="2" borderId="0" xfId="2" applyFont="1" applyFill="1" applyAlignment="1">
      <alignment horizontal="right"/>
    </xf>
    <xf numFmtId="168" fontId="129" fillId="2" borderId="35" xfId="2" applyFont="1" applyFill="1" applyBorder="1" applyAlignment="1">
      <alignment horizontal="right"/>
    </xf>
    <xf numFmtId="168" fontId="23" fillId="2" borderId="0" xfId="2" applyFont="1" applyFill="1" applyAlignment="1">
      <alignment horizontal="right"/>
    </xf>
    <xf numFmtId="174" fontId="148" fillId="2" borderId="0" xfId="0" applyNumberFormat="1" applyFont="1" applyFill="1" applyAlignment="1">
      <alignment horizontal="right"/>
    </xf>
    <xf numFmtId="0" fontId="129" fillId="0" borderId="40" xfId="0" applyFont="1" applyBorder="1" applyAlignment="1">
      <alignment horizontal="right"/>
    </xf>
    <xf numFmtId="174" fontId="133" fillId="0" borderId="0" xfId="0" applyNumberFormat="1" applyFont="1" applyAlignment="1">
      <alignment horizontal="right"/>
    </xf>
    <xf numFmtId="174" fontId="143" fillId="2" borderId="0" xfId="0" applyNumberFormat="1" applyFont="1" applyFill="1" applyAlignment="1">
      <alignment horizontal="right"/>
    </xf>
    <xf numFmtId="0" fontId="142" fillId="41" borderId="0" xfId="0" applyFont="1" applyFill="1" applyAlignment="1">
      <alignment horizontal="right"/>
    </xf>
    <xf numFmtId="0" fontId="16" fillId="46" borderId="0" xfId="0" applyFont="1" applyFill="1" applyAlignment="1">
      <alignment vertical="center" wrapText="1"/>
    </xf>
    <xf numFmtId="174" fontId="130" fillId="46" borderId="0" xfId="0" applyNumberFormat="1" applyFont="1" applyFill="1" applyAlignment="1">
      <alignment horizontal="right"/>
    </xf>
    <xf numFmtId="174" fontId="142" fillId="46" borderId="0" xfId="0" applyNumberFormat="1" applyFont="1" applyFill="1" applyAlignment="1">
      <alignment horizontal="right"/>
    </xf>
    <xf numFmtId="172" fontId="171" fillId="41" borderId="0" xfId="0" applyNumberFormat="1" applyFont="1" applyFill="1" applyAlignment="1">
      <alignment horizontal="right"/>
    </xf>
    <xf numFmtId="0" fontId="190" fillId="40" borderId="0" xfId="0" applyFont="1" applyFill="1" applyAlignment="1">
      <alignment horizontal="left"/>
    </xf>
    <xf numFmtId="0" fontId="137" fillId="2" borderId="0" xfId="0" applyFont="1" applyFill="1" applyAlignment="1">
      <alignment horizontal="right"/>
    </xf>
    <xf numFmtId="0" fontId="186" fillId="40" borderId="0" xfId="0" applyFont="1" applyFill="1" applyAlignment="1">
      <alignment horizontal="left"/>
    </xf>
    <xf numFmtId="0" fontId="7" fillId="2" borderId="0" xfId="1" applyFont="1" applyFill="1"/>
    <xf numFmtId="0" fontId="21" fillId="2" borderId="0" xfId="1" applyFont="1" applyFill="1"/>
    <xf numFmtId="0" fontId="196" fillId="2" borderId="0" xfId="1" applyFont="1" applyFill="1"/>
    <xf numFmtId="171" fontId="156" fillId="2" borderId="0" xfId="3" applyNumberFormat="1" applyFont="1" applyFill="1" applyAlignment="1">
      <alignment horizontal="right"/>
    </xf>
    <xf numFmtId="0" fontId="18" fillId="41" borderId="0" xfId="0" applyFont="1" applyFill="1" applyAlignment="1">
      <alignment vertical="center"/>
    </xf>
    <xf numFmtId="0" fontId="16" fillId="0" borderId="0" xfId="0" applyFont="1" applyAlignment="1">
      <alignment vertical="center"/>
    </xf>
    <xf numFmtId="171" fontId="130" fillId="2" borderId="0" xfId="0" applyNumberFormat="1" applyFont="1" applyFill="1" applyAlignment="1">
      <alignment horizontal="right"/>
    </xf>
    <xf numFmtId="173" fontId="173" fillId="0" borderId="0" xfId="0" applyNumberFormat="1" applyFont="1" applyAlignment="1">
      <alignment horizontal="right"/>
    </xf>
    <xf numFmtId="171" fontId="173" fillId="0" borderId="0" xfId="0" applyNumberFormat="1" applyFont="1" applyAlignment="1">
      <alignment horizontal="right"/>
    </xf>
    <xf numFmtId="0" fontId="18" fillId="40" borderId="0" xfId="0" applyFont="1" applyFill="1" applyAlignment="1">
      <alignment vertical="center" wrapText="1"/>
    </xf>
    <xf numFmtId="0" fontId="16" fillId="40" borderId="0" xfId="0" applyFont="1" applyFill="1" applyAlignment="1">
      <alignment vertical="center"/>
    </xf>
    <xf numFmtId="0" fontId="18" fillId="40" borderId="0" xfId="0" applyFont="1" applyFill="1" applyAlignment="1">
      <alignment vertical="center"/>
    </xf>
    <xf numFmtId="175" fontId="31" fillId="0" borderId="0" xfId="3" applyNumberFormat="1" applyFont="1" applyFill="1"/>
    <xf numFmtId="174" fontId="173" fillId="48" borderId="0" xfId="0" applyNumberFormat="1" applyFont="1" applyFill="1" applyAlignment="1">
      <alignment horizontal="right"/>
    </xf>
    <xf numFmtId="174" fontId="153" fillId="48" borderId="35" xfId="0" applyNumberFormat="1" applyFont="1" applyFill="1" applyBorder="1" applyAlignment="1">
      <alignment horizontal="right"/>
    </xf>
    <xf numFmtId="174" fontId="153" fillId="2" borderId="35" xfId="0" applyNumberFormat="1" applyFont="1" applyFill="1" applyBorder="1" applyAlignment="1">
      <alignment horizontal="right"/>
    </xf>
    <xf numFmtId="10" fontId="173" fillId="41" borderId="0" xfId="3" applyNumberFormat="1" applyFont="1" applyFill="1" applyBorder="1" applyAlignment="1">
      <alignment horizontal="right"/>
    </xf>
    <xf numFmtId="10" fontId="157" fillId="2" borderId="0" xfId="3" applyNumberFormat="1" applyFont="1" applyFill="1" applyAlignment="1">
      <alignment horizontal="right"/>
    </xf>
    <xf numFmtId="206" fontId="129" fillId="41" borderId="0" xfId="0" applyNumberFormat="1" applyFont="1" applyFill="1" applyBorder="1" applyAlignment="1">
      <alignment horizontal="right"/>
    </xf>
    <xf numFmtId="206" fontId="154" fillId="41" borderId="0" xfId="0" applyNumberFormat="1" applyFont="1" applyFill="1" applyBorder="1" applyAlignment="1">
      <alignment horizontal="right"/>
    </xf>
    <xf numFmtId="10" fontId="129" fillId="41" borderId="0" xfId="3" applyNumberFormat="1" applyFont="1" applyFill="1" applyAlignment="1">
      <alignment horizontal="right"/>
    </xf>
    <xf numFmtId="168" fontId="171" fillId="41" borderId="0" xfId="0" applyNumberFormat="1" applyFont="1" applyFill="1" applyAlignment="1">
      <alignment horizontal="right"/>
    </xf>
    <xf numFmtId="174" fontId="132" fillId="2" borderId="0" xfId="0" applyNumberFormat="1" applyFont="1" applyFill="1" applyBorder="1" applyAlignment="1">
      <alignment horizontal="right"/>
    </xf>
    <xf numFmtId="173" fontId="157" fillId="0" borderId="0" xfId="0" applyNumberFormat="1" applyFont="1" applyFill="1" applyBorder="1" applyAlignment="1">
      <alignment horizontal="right" vertical="center"/>
    </xf>
    <xf numFmtId="172" fontId="0" fillId="40" borderId="0" xfId="2" applyNumberFormat="1" applyFont="1" applyFill="1" applyAlignment="1">
      <alignment horizontal="right"/>
    </xf>
    <xf numFmtId="175" fontId="0" fillId="40" borderId="0" xfId="3" applyNumberFormat="1" applyFont="1" applyFill="1" applyAlignment="1">
      <alignment horizontal="right" indent="1"/>
    </xf>
    <xf numFmtId="175" fontId="30" fillId="40" borderId="1" xfId="3" applyNumberFormat="1" applyFont="1" applyFill="1" applyBorder="1" applyAlignment="1">
      <alignment horizontal="right" vertical="center" wrapText="1" indent="1"/>
    </xf>
    <xf numFmtId="175" fontId="28" fillId="40" borderId="1" xfId="3" applyNumberFormat="1" applyFont="1" applyFill="1" applyBorder="1" applyAlignment="1">
      <alignment horizontal="right" indent="1"/>
    </xf>
    <xf numFmtId="175" fontId="17" fillId="40" borderId="0" xfId="3" applyNumberFormat="1" applyFont="1" applyFill="1" applyAlignment="1">
      <alignment horizontal="right" indent="1"/>
    </xf>
    <xf numFmtId="175" fontId="0" fillId="40" borderId="1" xfId="3" applyNumberFormat="1" applyFont="1" applyFill="1" applyBorder="1" applyAlignment="1">
      <alignment horizontal="right" indent="1"/>
    </xf>
    <xf numFmtId="0" fontId="166" fillId="41" borderId="0" xfId="0" applyFont="1" applyFill="1" applyAlignment="1">
      <alignment horizontal="right" indent="1"/>
    </xf>
    <xf numFmtId="175" fontId="216" fillId="40" borderId="0" xfId="3" applyNumberFormat="1" applyFont="1" applyFill="1" applyAlignment="1">
      <alignment horizontal="right" indent="1"/>
    </xf>
    <xf numFmtId="173" fontId="166" fillId="41" borderId="0" xfId="0" applyNumberFormat="1" applyFont="1" applyFill="1"/>
    <xf numFmtId="173" fontId="154" fillId="0" borderId="0" xfId="0" applyNumberFormat="1" applyFont="1" applyFill="1" applyBorder="1" applyAlignment="1">
      <alignment horizontal="right"/>
    </xf>
    <xf numFmtId="0" fontId="214" fillId="48" borderId="0" xfId="0" applyFont="1" applyFill="1" applyAlignment="1">
      <alignment horizontal="center" vertical="center" wrapText="1"/>
    </xf>
    <xf numFmtId="0" fontId="31" fillId="2" borderId="0" xfId="0" applyFont="1" applyFill="1" applyAlignment="1">
      <alignment horizontal="left"/>
    </xf>
    <xf numFmtId="174" fontId="0" fillId="40" borderId="0" xfId="0" applyNumberFormat="1" applyFill="1"/>
    <xf numFmtId="0" fontId="6" fillId="41" borderId="0" xfId="0" applyFont="1" applyFill="1"/>
    <xf numFmtId="0" fontId="6" fillId="2" borderId="0" xfId="0" applyFont="1" applyFill="1"/>
    <xf numFmtId="0" fontId="6" fillId="40" borderId="0" xfId="0" applyFont="1" applyFill="1"/>
    <xf numFmtId="0" fontId="28" fillId="2" borderId="0" xfId="0" applyFont="1" applyFill="1" applyBorder="1"/>
    <xf numFmtId="0" fontId="30" fillId="2" borderId="0" xfId="0" applyFont="1" applyFill="1" applyBorder="1" applyAlignment="1">
      <alignment vertical="center" wrapText="1"/>
    </xf>
    <xf numFmtId="171" fontId="0" fillId="2" borderId="0" xfId="3" applyNumberFormat="1" applyFont="1" applyFill="1" applyAlignment="1">
      <alignment horizontal="right"/>
    </xf>
    <xf numFmtId="173" fontId="154" fillId="0" borderId="0" xfId="0" applyNumberFormat="1" applyFont="1" applyFill="1" applyAlignment="1">
      <alignment horizontal="right"/>
    </xf>
    <xf numFmtId="169" fontId="132" fillId="2" borderId="1" xfId="0" applyNumberFormat="1" applyFont="1" applyFill="1" applyBorder="1" applyAlignment="1">
      <alignment horizontal="right" wrapText="1"/>
    </xf>
    <xf numFmtId="173" fontId="154" fillId="2" borderId="0" xfId="0" applyNumberFormat="1" applyFont="1" applyFill="1" applyAlignment="1"/>
    <xf numFmtId="174" fontId="154" fillId="2" borderId="0" xfId="0" applyNumberFormat="1" applyFont="1" applyFill="1" applyAlignment="1"/>
    <xf numFmtId="0" fontId="28" fillId="41" borderId="0" xfId="0" applyFont="1" applyFill="1" applyBorder="1"/>
    <xf numFmtId="0" fontId="19" fillId="40" borderId="0" xfId="0" applyFont="1" applyFill="1" applyBorder="1"/>
    <xf numFmtId="0" fontId="5" fillId="2" borderId="0" xfId="0" applyFont="1" applyFill="1" applyBorder="1"/>
    <xf numFmtId="0" fontId="28" fillId="2" borderId="0" xfId="0" applyFont="1" applyFill="1" applyBorder="1" applyAlignment="1">
      <alignment horizontal="left" indent="1"/>
    </xf>
    <xf numFmtId="0" fontId="31" fillId="2" borderId="0" xfId="0" applyFont="1" applyFill="1" applyAlignment="1">
      <alignment horizontal="left" indent="1"/>
    </xf>
    <xf numFmtId="225" fontId="132" fillId="2" borderId="0" xfId="2" applyNumberFormat="1" applyFont="1" applyFill="1" applyBorder="1" applyAlignment="1">
      <alignment horizontal="right"/>
    </xf>
    <xf numFmtId="225" fontId="173" fillId="2" borderId="0" xfId="2" applyNumberFormat="1" applyFont="1" applyFill="1" applyBorder="1" applyAlignment="1">
      <alignment horizontal="right"/>
    </xf>
    <xf numFmtId="171" fontId="173" fillId="41" borderId="0" xfId="3" applyNumberFormat="1" applyFont="1" applyFill="1" applyBorder="1" applyAlignment="1">
      <alignment horizontal="right"/>
    </xf>
    <xf numFmtId="225" fontId="173" fillId="2" borderId="5" xfId="2" applyNumberFormat="1" applyFont="1" applyFill="1" applyBorder="1" applyAlignment="1">
      <alignment horizontal="right"/>
    </xf>
    <xf numFmtId="225" fontId="173" fillId="2" borderId="1" xfId="2" applyNumberFormat="1" applyFont="1" applyFill="1" applyBorder="1" applyAlignment="1">
      <alignment horizontal="right"/>
    </xf>
    <xf numFmtId="171" fontId="154" fillId="41" borderId="5" xfId="3" applyNumberFormat="1" applyFont="1" applyFill="1" applyBorder="1" applyAlignment="1">
      <alignment horizontal="right"/>
    </xf>
    <xf numFmtId="10" fontId="129" fillId="41" borderId="0" xfId="0" applyNumberFormat="1" applyFont="1" applyFill="1" applyAlignment="1">
      <alignment horizontal="right"/>
    </xf>
    <xf numFmtId="10" fontId="31" fillId="41" borderId="0" xfId="3" applyNumberFormat="1" applyFont="1" applyFill="1" applyAlignment="1">
      <alignment horizontal="right"/>
    </xf>
    <xf numFmtId="173" fontId="170" fillId="2" borderId="0" xfId="0" applyNumberFormat="1" applyFont="1" applyFill="1" applyAlignment="1"/>
    <xf numFmtId="175" fontId="4" fillId="40" borderId="0" xfId="3" applyNumberFormat="1" applyFont="1" applyFill="1" applyAlignment="1">
      <alignment horizontal="right" indent="1"/>
    </xf>
    <xf numFmtId="174" fontId="170" fillId="2" borderId="0" xfId="0" applyNumberFormat="1" applyFont="1" applyFill="1" applyAlignment="1"/>
    <xf numFmtId="174" fontId="130" fillId="2" borderId="0" xfId="0" applyNumberFormat="1" applyFont="1" applyFill="1" applyBorder="1" applyAlignment="1">
      <alignment horizontal="right"/>
    </xf>
    <xf numFmtId="0" fontId="3" fillId="2" borderId="0" xfId="0" applyFont="1" applyFill="1" applyBorder="1"/>
    <xf numFmtId="4" fontId="18" fillId="41" borderId="0" xfId="0" applyNumberFormat="1" applyFont="1" applyFill="1" applyBorder="1" applyAlignment="1">
      <alignment vertical="center" wrapText="1"/>
    </xf>
    <xf numFmtId="171" fontId="126" fillId="42" borderId="0" xfId="3" applyNumberFormat="1" applyFont="1" applyFill="1" applyAlignment="1">
      <alignment horizontal="right" wrapText="1"/>
    </xf>
    <xf numFmtId="10" fontId="132" fillId="0" borderId="1" xfId="3" applyNumberFormat="1" applyFont="1" applyBorder="1" applyAlignment="1">
      <alignment vertical="center"/>
    </xf>
    <xf numFmtId="14" fontId="0" fillId="40" borderId="0" xfId="0" applyNumberFormat="1" applyFill="1" applyAlignment="1">
      <alignment horizontal="right"/>
    </xf>
    <xf numFmtId="171" fontId="0" fillId="40" borderId="0" xfId="0" applyNumberFormat="1" applyFill="1"/>
    <xf numFmtId="168" fontId="0" fillId="41" borderId="0" xfId="2" applyFont="1" applyFill="1"/>
    <xf numFmtId="168" fontId="18" fillId="41" borderId="0" xfId="2" applyFont="1" applyFill="1" applyBorder="1" applyAlignment="1">
      <alignment vertical="center" wrapText="1"/>
    </xf>
    <xf numFmtId="168" fontId="128" fillId="48" borderId="0" xfId="2" applyFont="1" applyFill="1" applyAlignment="1">
      <alignment horizontal="right"/>
    </xf>
    <xf numFmtId="168" fontId="128" fillId="41" borderId="33" xfId="2" applyFont="1" applyFill="1" applyBorder="1" applyAlignment="1">
      <alignment horizontal="right"/>
    </xf>
    <xf numFmtId="168" fontId="129" fillId="41" borderId="40" xfId="2" applyFont="1" applyFill="1" applyBorder="1" applyAlignment="1">
      <alignment horizontal="right"/>
    </xf>
    <xf numFmtId="168" fontId="31" fillId="40" borderId="0" xfId="2" applyFont="1" applyFill="1"/>
    <xf numFmtId="168" fontId="0" fillId="40" borderId="0" xfId="2" applyFont="1" applyFill="1"/>
    <xf numFmtId="206" fontId="128" fillId="41" borderId="0" xfId="0" applyNumberFormat="1" applyFont="1" applyFill="1" applyAlignment="1">
      <alignment horizontal="right"/>
    </xf>
    <xf numFmtId="168" fontId="173" fillId="41" borderId="0" xfId="2" applyFont="1" applyFill="1" applyAlignment="1">
      <alignment horizontal="right"/>
    </xf>
    <xf numFmtId="206" fontId="173" fillId="41" borderId="0" xfId="0" applyNumberFormat="1" applyFont="1" applyFill="1" applyAlignment="1">
      <alignment horizontal="right"/>
    </xf>
    <xf numFmtId="0" fontId="136" fillId="2" borderId="0" xfId="0" applyFont="1" applyFill="1" applyAlignment="1">
      <alignment horizontal="left" indent="1"/>
    </xf>
    <xf numFmtId="171" fontId="173" fillId="2" borderId="1" xfId="3" applyNumberFormat="1" applyFont="1" applyFill="1" applyBorder="1" applyAlignment="1">
      <alignment horizontal="right"/>
    </xf>
    <xf numFmtId="0" fontId="136" fillId="2" borderId="1" xfId="0" applyFont="1" applyFill="1" applyBorder="1" applyAlignment="1">
      <alignment horizontal="left" indent="1"/>
    </xf>
    <xf numFmtId="226" fontId="154" fillId="2" borderId="0" xfId="0" applyNumberFormat="1" applyFont="1" applyFill="1" applyAlignment="1">
      <alignment horizontal="right"/>
    </xf>
    <xf numFmtId="165" fontId="0" fillId="40" borderId="0" xfId="0" applyNumberFormat="1" applyFill="1" applyAlignment="1">
      <alignment horizontal="right"/>
    </xf>
    <xf numFmtId="0" fontId="2" fillId="2" borderId="0" xfId="0" applyFont="1" applyFill="1" applyAlignment="1">
      <alignment horizontal="left"/>
    </xf>
    <xf numFmtId="0" fontId="2" fillId="2" borderId="0" xfId="1" applyFont="1" applyFill="1"/>
    <xf numFmtId="4" fontId="154" fillId="41" borderId="0" xfId="0" applyNumberFormat="1" applyFont="1" applyFill="1" applyAlignment="1">
      <alignment horizontal="right"/>
    </xf>
    <xf numFmtId="14" fontId="224" fillId="40" borderId="0" xfId="0" applyNumberFormat="1" applyFont="1" applyFill="1" applyAlignment="1">
      <alignment horizontal="right"/>
    </xf>
    <xf numFmtId="0" fontId="224" fillId="41" borderId="0" xfId="0" applyFont="1" applyFill="1" applyAlignment="1">
      <alignment horizontal="right"/>
    </xf>
    <xf numFmtId="0" fontId="224" fillId="40" borderId="0" xfId="0" applyFont="1" applyFill="1" applyAlignment="1">
      <alignment horizontal="right"/>
    </xf>
    <xf numFmtId="0" fontId="224" fillId="40" borderId="0" xfId="0" applyFont="1" applyFill="1"/>
    <xf numFmtId="171" fontId="171" fillId="48" borderId="0" xfId="3" applyNumberFormat="1" applyFont="1" applyFill="1" applyAlignment="1">
      <alignment horizontal="right"/>
    </xf>
    <xf numFmtId="172" fontId="31" fillId="41" borderId="0" xfId="2" applyNumberFormat="1" applyFont="1" applyFill="1" applyBorder="1" applyAlignment="1">
      <alignment horizontal="right"/>
    </xf>
    <xf numFmtId="174" fontId="31" fillId="2" borderId="0" xfId="0" applyNumberFormat="1" applyFont="1" applyFill="1" applyAlignment="1">
      <alignment horizontal="right"/>
    </xf>
    <xf numFmtId="9" fontId="129" fillId="41" borderId="0" xfId="3" applyNumberFormat="1" applyFont="1" applyFill="1" applyAlignment="1">
      <alignment horizontal="right"/>
    </xf>
    <xf numFmtId="171" fontId="1" fillId="41" borderId="0" xfId="3" applyNumberFormat="1" applyFont="1" applyFill="1" applyBorder="1"/>
    <xf numFmtId="171" fontId="1" fillId="2" borderId="0" xfId="3" applyNumberFormat="1" applyFont="1" applyFill="1" applyBorder="1"/>
    <xf numFmtId="171" fontId="22" fillId="2" borderId="0" xfId="3" applyNumberFormat="1" applyFont="1" applyFill="1" applyBorder="1" applyAlignment="1">
      <alignment vertical="center" wrapText="1"/>
    </xf>
    <xf numFmtId="171" fontId="18" fillId="41" borderId="0" xfId="3" applyNumberFormat="1" applyFont="1" applyFill="1" applyBorder="1" applyAlignment="1">
      <alignment vertical="center" wrapText="1"/>
    </xf>
    <xf numFmtId="171" fontId="173" fillId="2" borderId="0" xfId="3" applyNumberFormat="1" applyFont="1" applyFill="1" applyBorder="1" applyAlignment="1">
      <alignment horizontal="right"/>
    </xf>
    <xf numFmtId="171" fontId="1" fillId="40" borderId="0" xfId="3" applyNumberFormat="1" applyFont="1" applyFill="1" applyBorder="1"/>
    <xf numFmtId="171" fontId="17" fillId="41" borderId="0" xfId="3" applyNumberFormat="1" applyFont="1" applyFill="1" applyBorder="1"/>
    <xf numFmtId="171" fontId="17" fillId="2" borderId="0" xfId="3" applyNumberFormat="1" applyFont="1" applyFill="1" applyBorder="1"/>
    <xf numFmtId="171" fontId="225" fillId="2" borderId="0" xfId="3" applyNumberFormat="1" applyFont="1" applyFill="1" applyBorder="1" applyAlignment="1">
      <alignment vertical="center" wrapText="1"/>
    </xf>
    <xf numFmtId="171" fontId="226" fillId="41" borderId="0" xfId="3" applyNumberFormat="1" applyFont="1" applyFill="1" applyBorder="1" applyAlignment="1">
      <alignment vertical="center" wrapText="1"/>
    </xf>
    <xf numFmtId="171" fontId="17" fillId="40" borderId="0" xfId="3" applyNumberFormat="1" applyFont="1" applyFill="1" applyBorder="1"/>
    <xf numFmtId="0" fontId="17" fillId="2" borderId="1" xfId="0" applyFont="1" applyFill="1" applyBorder="1"/>
    <xf numFmtId="0" fontId="225" fillId="2" borderId="1" xfId="0" applyFont="1" applyFill="1" applyBorder="1" applyAlignment="1">
      <alignment vertical="center" wrapText="1"/>
    </xf>
    <xf numFmtId="0" fontId="226" fillId="41" borderId="0" xfId="0" applyFont="1" applyFill="1" applyBorder="1" applyAlignment="1">
      <alignment vertical="center" wrapText="1"/>
    </xf>
    <xf numFmtId="171" fontId="172" fillId="2" borderId="1" xfId="3" applyNumberFormat="1" applyFont="1" applyFill="1" applyBorder="1" applyAlignment="1">
      <alignment horizontal="right"/>
    </xf>
    <xf numFmtId="0" fontId="225" fillId="2" borderId="0" xfId="0" applyFont="1" applyFill="1" applyAlignment="1">
      <alignment horizontal="left"/>
    </xf>
    <xf numFmtId="0" fontId="225" fillId="2" borderId="0" xfId="0" applyFont="1" applyFill="1" applyAlignment="1">
      <alignment horizontal="left" indent="1"/>
    </xf>
    <xf numFmtId="171" fontId="173" fillId="41" borderId="35" xfId="3" applyNumberFormat="1" applyFont="1" applyFill="1" applyBorder="1" applyAlignment="1">
      <alignment horizontal="right"/>
    </xf>
    <xf numFmtId="0" fontId="211" fillId="49" borderId="0" xfId="0" applyFont="1" applyFill="1" applyAlignment="1">
      <alignment horizontal="center" vertical="center" wrapText="1"/>
    </xf>
    <xf numFmtId="0" fontId="126" fillId="42" borderId="0" xfId="0" applyFont="1" applyFill="1" applyAlignment="1">
      <alignment horizontal="right" wrapText="1"/>
    </xf>
    <xf numFmtId="0" fontId="223" fillId="48" borderId="0" xfId="0" applyFont="1" applyFill="1" applyAlignment="1">
      <alignment horizontal="center" vertical="center" wrapText="1"/>
    </xf>
    <xf numFmtId="219" fontId="31" fillId="41" borderId="0" xfId="2" applyNumberFormat="1" applyFont="1" applyFill="1" applyBorder="1" applyAlignment="1">
      <alignment horizontal="right"/>
    </xf>
    <xf numFmtId="173" fontId="227" fillId="2" borderId="0" xfId="0" applyNumberFormat="1" applyFont="1" applyFill="1"/>
    <xf numFmtId="175" fontId="19" fillId="40" borderId="0" xfId="3" applyNumberFormat="1" applyFont="1" applyFill="1" applyAlignment="1">
      <alignment horizontal="right" indent="1"/>
    </xf>
    <xf numFmtId="174" fontId="227" fillId="2" borderId="0" xfId="0" applyNumberFormat="1" applyFont="1" applyFill="1"/>
    <xf numFmtId="172" fontId="228" fillId="41" borderId="0" xfId="2" applyNumberFormat="1" applyFont="1" applyFill="1" applyAlignment="1">
      <alignment horizontal="right"/>
    </xf>
    <xf numFmtId="219" fontId="228" fillId="2" borderId="0" xfId="2" applyNumberFormat="1" applyFont="1" applyFill="1" applyBorder="1" applyAlignment="1">
      <alignment horizontal="right"/>
    </xf>
    <xf numFmtId="0" fontId="1" fillId="2" borderId="0" xfId="0" applyFont="1" applyFill="1" applyBorder="1"/>
    <xf numFmtId="173" fontId="1" fillId="41" borderId="0" xfId="0" applyNumberFormat="1" applyFont="1" applyFill="1"/>
    <xf numFmtId="173" fontId="22" fillId="2" borderId="0" xfId="0" applyNumberFormat="1" applyFont="1" applyFill="1" applyAlignment="1">
      <alignment horizontal="left"/>
    </xf>
    <xf numFmtId="173" fontId="18" fillId="41" borderId="0" xfId="0" applyNumberFormat="1" applyFont="1" applyFill="1" applyBorder="1" applyAlignment="1">
      <alignment vertical="center" wrapText="1"/>
    </xf>
    <xf numFmtId="173" fontId="173" fillId="2" borderId="0" xfId="3" applyNumberFormat="1" applyFont="1" applyFill="1" applyBorder="1" applyAlignment="1">
      <alignment horizontal="right"/>
    </xf>
    <xf numFmtId="173" fontId="173" fillId="2" borderId="0" xfId="2" applyNumberFormat="1" applyFont="1" applyFill="1" applyBorder="1" applyAlignment="1">
      <alignment horizontal="right"/>
    </xf>
    <xf numFmtId="173" fontId="18" fillId="41" borderId="0" xfId="3" applyNumberFormat="1" applyFont="1" applyFill="1" applyBorder="1" applyAlignment="1">
      <alignment vertical="center" wrapText="1"/>
    </xf>
    <xf numFmtId="173" fontId="1" fillId="40" borderId="0" xfId="0" applyNumberFormat="1" applyFont="1" applyFill="1"/>
    <xf numFmtId="173" fontId="19" fillId="40" borderId="0" xfId="0" applyNumberFormat="1" applyFont="1" applyFill="1" applyBorder="1"/>
    <xf numFmtId="0" fontId="225" fillId="2" borderId="0" xfId="0" applyFont="1" applyFill="1" applyAlignment="1">
      <alignment horizontal="left" indent="2"/>
    </xf>
    <xf numFmtId="225" fontId="172" fillId="2" borderId="0" xfId="2" applyNumberFormat="1" applyFont="1" applyFill="1" applyBorder="1" applyAlignment="1">
      <alignment horizontal="right"/>
    </xf>
    <xf numFmtId="0" fontId="213" fillId="48" borderId="0" xfId="0" applyFont="1" applyFill="1" applyAlignment="1">
      <alignment horizontal="center" wrapText="1"/>
    </xf>
    <xf numFmtId="2" fontId="154" fillId="2" borderId="33" xfId="0" applyNumberFormat="1" applyFont="1" applyFill="1" applyBorder="1" applyAlignment="1">
      <alignment horizontal="right"/>
    </xf>
    <xf numFmtId="0" fontId="229" fillId="40" borderId="33" xfId="0" applyFont="1" applyFill="1" applyBorder="1" applyAlignment="1">
      <alignment horizontal="left" wrapText="1"/>
    </xf>
    <xf numFmtId="0" fontId="1" fillId="41" borderId="0" xfId="0" applyFont="1" applyFill="1"/>
    <xf numFmtId="0" fontId="1" fillId="2" borderId="0" xfId="0" applyFont="1" applyFill="1" applyAlignment="1">
      <alignment horizontal="left" indent="1"/>
    </xf>
    <xf numFmtId="0" fontId="1" fillId="2" borderId="0" xfId="0" applyFont="1" applyFill="1"/>
    <xf numFmtId="0" fontId="1" fillId="41" borderId="0" xfId="0" applyFont="1" applyFill="1" applyAlignment="1">
      <alignment horizontal="right"/>
    </xf>
    <xf numFmtId="0" fontId="1" fillId="41" borderId="40" xfId="0" applyFont="1" applyFill="1" applyBorder="1" applyAlignment="1">
      <alignment horizontal="right"/>
    </xf>
    <xf numFmtId="0" fontId="1" fillId="40" borderId="0" xfId="0" applyFont="1" applyFill="1"/>
    <xf numFmtId="0" fontId="1" fillId="40" borderId="0" xfId="0" applyFont="1" applyFill="1" applyAlignment="1">
      <alignment horizontal="right"/>
    </xf>
    <xf numFmtId="0" fontId="154" fillId="48" borderId="35" xfId="0" applyFont="1" applyFill="1" applyBorder="1" applyAlignment="1">
      <alignment horizontal="right"/>
    </xf>
    <xf numFmtId="0" fontId="171" fillId="48" borderId="35" xfId="0" applyFont="1" applyFill="1" applyBorder="1" applyAlignment="1">
      <alignment horizontal="right"/>
    </xf>
    <xf numFmtId="10" fontId="171" fillId="48" borderId="36" xfId="3" applyNumberFormat="1" applyFont="1" applyFill="1" applyBorder="1" applyAlignment="1">
      <alignment horizontal="right"/>
    </xf>
    <xf numFmtId="10" fontId="173" fillId="48" borderId="35" xfId="3" applyNumberFormat="1" applyFont="1" applyFill="1" applyBorder="1" applyAlignment="1">
      <alignment horizontal="right"/>
    </xf>
    <xf numFmtId="171" fontId="154" fillId="2" borderId="35" xfId="3" applyNumberFormat="1" applyFont="1" applyFill="1" applyBorder="1" applyAlignment="1">
      <alignment horizontal="right" wrapText="1"/>
    </xf>
    <xf numFmtId="0" fontId="209" fillId="48" borderId="0" xfId="0" applyFont="1" applyFill="1" applyAlignment="1">
      <alignment horizontal="center" wrapText="1"/>
    </xf>
    <xf numFmtId="0" fontId="229" fillId="40" borderId="33" xfId="0" applyFont="1" applyFill="1" applyBorder="1" applyAlignment="1">
      <alignment horizontal="left" wrapText="1"/>
    </xf>
    <xf numFmtId="0" fontId="223" fillId="49" borderId="0" xfId="0" applyFont="1" applyFill="1" applyAlignment="1">
      <alignment horizontal="center" vertical="center"/>
    </xf>
    <xf numFmtId="0" fontId="154" fillId="48" borderId="0" xfId="0" applyFont="1" applyFill="1" applyBorder="1" applyAlignment="1">
      <alignment horizontal="right"/>
    </xf>
    <xf numFmtId="0" fontId="229" fillId="40" borderId="0" xfId="0" applyFont="1" applyFill="1" applyBorder="1" applyAlignment="1">
      <alignment horizontal="left" wrapText="1"/>
    </xf>
    <xf numFmtId="0" fontId="31" fillId="41" borderId="0" xfId="0" applyFont="1" applyFill="1" applyBorder="1" applyAlignment="1">
      <alignment horizontal="right"/>
    </xf>
    <xf numFmtId="174" fontId="174" fillId="2" borderId="0" xfId="0" applyNumberFormat="1" applyFont="1" applyFill="1" applyBorder="1" applyAlignment="1">
      <alignment horizontal="right"/>
    </xf>
    <xf numFmtId="0" fontId="190" fillId="40" borderId="0" xfId="0" applyFont="1" applyFill="1" applyBorder="1" applyAlignment="1">
      <alignment horizontal="left"/>
    </xf>
    <xf numFmtId="171" fontId="154" fillId="2" borderId="0" xfId="0" applyNumberFormat="1" applyFont="1" applyFill="1" applyBorder="1" applyAlignment="1">
      <alignment horizontal="right"/>
    </xf>
    <xf numFmtId="0" fontId="193" fillId="42" borderId="0" xfId="0" applyFont="1" applyFill="1" applyBorder="1" applyAlignment="1">
      <alignment horizontal="right"/>
    </xf>
    <xf numFmtId="174" fontId="31" fillId="41" borderId="0" xfId="0" applyNumberFormat="1" applyFont="1" applyFill="1" applyBorder="1" applyAlignment="1">
      <alignment horizontal="right"/>
    </xf>
    <xf numFmtId="174" fontId="31" fillId="2" borderId="0" xfId="0" applyNumberFormat="1" applyFont="1" applyFill="1" applyBorder="1" applyAlignment="1">
      <alignment horizontal="right"/>
    </xf>
    <xf numFmtId="171" fontId="132" fillId="2" borderId="0" xfId="0" applyNumberFormat="1" applyFont="1" applyFill="1" applyBorder="1" applyAlignment="1">
      <alignment horizontal="right"/>
    </xf>
    <xf numFmtId="0" fontId="155" fillId="41" borderId="0" xfId="0" applyFont="1" applyFill="1" applyBorder="1" applyAlignment="1">
      <alignment horizontal="right"/>
    </xf>
    <xf numFmtId="171" fontId="0" fillId="41" borderId="0" xfId="3" applyNumberFormat="1" applyFont="1" applyFill="1" applyBorder="1"/>
    <xf numFmtId="0" fontId="155" fillId="2" borderId="0" xfId="0" applyFont="1" applyFill="1" applyBorder="1" applyAlignment="1">
      <alignment horizontal="right"/>
    </xf>
    <xf numFmtId="0" fontId="128" fillId="2" borderId="0" xfId="0" applyFont="1" applyFill="1" applyBorder="1" applyAlignment="1">
      <alignment horizontal="right"/>
    </xf>
    <xf numFmtId="174" fontId="152" fillId="2" borderId="0" xfId="0" applyNumberFormat="1" applyFont="1" applyFill="1" applyBorder="1" applyAlignment="1">
      <alignment horizontal="right"/>
    </xf>
    <xf numFmtId="171" fontId="152" fillId="2" borderId="0" xfId="3" applyNumberFormat="1" applyFont="1" applyFill="1" applyBorder="1" applyAlignment="1">
      <alignment horizontal="right"/>
    </xf>
    <xf numFmtId="219" fontId="0" fillId="40" borderId="0" xfId="2" applyNumberFormat="1" applyFont="1" applyFill="1" applyBorder="1" applyAlignment="1">
      <alignment horizontal="right"/>
    </xf>
    <xf numFmtId="168" fontId="0" fillId="40" borderId="0" xfId="2" applyFont="1" applyFill="1" applyBorder="1" applyAlignment="1">
      <alignment horizontal="right"/>
    </xf>
    <xf numFmtId="171" fontId="0" fillId="40" borderId="0" xfId="3" applyNumberFormat="1" applyFont="1" applyFill="1" applyBorder="1" applyAlignment="1">
      <alignment horizontal="right"/>
    </xf>
    <xf numFmtId="171" fontId="174" fillId="2" borderId="0" xfId="3" applyNumberFormat="1" applyFont="1" applyFill="1" applyBorder="1" applyAlignment="1">
      <alignment horizontal="right"/>
    </xf>
    <xf numFmtId="174" fontId="0" fillId="40" borderId="0" xfId="0" applyNumberFormat="1" applyFill="1" applyBorder="1" applyAlignment="1">
      <alignment horizontal="right"/>
    </xf>
    <xf numFmtId="171" fontId="171" fillId="2" borderId="0" xfId="0" applyNumberFormat="1" applyFont="1" applyFill="1" applyBorder="1" applyAlignment="1">
      <alignment horizontal="right"/>
    </xf>
    <xf numFmtId="170" fontId="129" fillId="2" borderId="0" xfId="0" applyNumberFormat="1" applyFont="1" applyFill="1" applyBorder="1" applyAlignment="1">
      <alignment horizontal="right" vertical="center" wrapText="1"/>
    </xf>
    <xf numFmtId="170" fontId="154" fillId="2" borderId="0" xfId="0" applyNumberFormat="1" applyFont="1" applyFill="1" applyBorder="1" applyAlignment="1">
      <alignment horizontal="right" vertical="center" wrapText="1"/>
    </xf>
    <xf numFmtId="170" fontId="23" fillId="2" borderId="0" xfId="0" applyNumberFormat="1" applyFont="1" applyFill="1" applyBorder="1" applyAlignment="1">
      <alignment horizontal="right" vertical="center" wrapText="1"/>
    </xf>
    <xf numFmtId="170" fontId="129" fillId="41" borderId="0" xfId="0" applyNumberFormat="1" applyFont="1" applyFill="1" applyBorder="1" applyAlignment="1">
      <alignment horizontal="right"/>
    </xf>
    <xf numFmtId="0" fontId="129" fillId="2" borderId="0" xfId="0" applyFont="1" applyFill="1" applyBorder="1" applyAlignment="1">
      <alignment horizontal="right"/>
    </xf>
    <xf numFmtId="171" fontId="129" fillId="2" borderId="0" xfId="0" applyNumberFormat="1" applyFont="1" applyFill="1" applyBorder="1" applyAlignment="1">
      <alignment horizontal="right"/>
    </xf>
    <xf numFmtId="171" fontId="23" fillId="2" borderId="0" xfId="0" applyNumberFormat="1" applyFont="1" applyFill="1" applyBorder="1" applyAlignment="1">
      <alignment horizontal="right"/>
    </xf>
    <xf numFmtId="171" fontId="129" fillId="41" borderId="0" xfId="0" applyNumberFormat="1" applyFont="1" applyFill="1" applyBorder="1" applyAlignment="1">
      <alignment horizontal="right"/>
    </xf>
    <xf numFmtId="171" fontId="139" fillId="2" borderId="0" xfId="0" applyNumberFormat="1" applyFont="1" applyFill="1" applyBorder="1" applyAlignment="1">
      <alignment horizontal="right" wrapText="1"/>
    </xf>
    <xf numFmtId="170" fontId="129" fillId="2" borderId="0" xfId="0" applyNumberFormat="1" applyFont="1" applyFill="1" applyBorder="1" applyAlignment="1">
      <alignment horizontal="right" wrapText="1"/>
    </xf>
    <xf numFmtId="171" fontId="129" fillId="2" borderId="0" xfId="0" applyNumberFormat="1" applyFont="1" applyFill="1" applyBorder="1" applyAlignment="1">
      <alignment horizontal="right" wrapText="1"/>
    </xf>
    <xf numFmtId="170" fontId="129" fillId="41" borderId="0" xfId="0" applyNumberFormat="1" applyFont="1" applyFill="1" applyBorder="1" applyAlignment="1">
      <alignment horizontal="right" wrapText="1"/>
    </xf>
    <xf numFmtId="172" fontId="129" fillId="41" borderId="0" xfId="2" applyNumberFormat="1" applyFont="1" applyFill="1" applyBorder="1" applyAlignment="1">
      <alignment horizontal="right"/>
    </xf>
    <xf numFmtId="174" fontId="133" fillId="2" borderId="0" xfId="0" applyNumberFormat="1" applyFont="1" applyFill="1" applyBorder="1" applyAlignment="1">
      <alignment horizontal="right"/>
    </xf>
    <xf numFmtId="170" fontId="172" fillId="2" borderId="0" xfId="0" applyNumberFormat="1" applyFont="1" applyFill="1" applyBorder="1" applyAlignment="1">
      <alignment horizontal="right" vertical="center" wrapText="1"/>
    </xf>
    <xf numFmtId="171" fontId="154" fillId="41" borderId="0" xfId="0" applyNumberFormat="1" applyFont="1" applyFill="1" applyBorder="1" applyAlignment="1">
      <alignment horizontal="right"/>
    </xf>
    <xf numFmtId="226" fontId="154" fillId="2" borderId="0" xfId="0" applyNumberFormat="1" applyFont="1" applyFill="1" applyBorder="1" applyAlignment="1">
      <alignment horizontal="right"/>
    </xf>
    <xf numFmtId="171" fontId="174" fillId="2" borderId="0" xfId="0" applyNumberFormat="1" applyFont="1" applyFill="1" applyBorder="1" applyAlignment="1">
      <alignment horizontal="right" wrapText="1"/>
    </xf>
    <xf numFmtId="170" fontId="154" fillId="2" borderId="0" xfId="0" applyNumberFormat="1" applyFont="1" applyFill="1" applyBorder="1" applyAlignment="1">
      <alignment horizontal="right" wrapText="1"/>
    </xf>
    <xf numFmtId="171" fontId="154" fillId="2" borderId="0" xfId="0" applyNumberFormat="1" applyFont="1" applyFill="1" applyBorder="1" applyAlignment="1">
      <alignment horizontal="right" wrapText="1"/>
    </xf>
    <xf numFmtId="170" fontId="154" fillId="41" borderId="0" xfId="0" applyNumberFormat="1" applyFont="1" applyFill="1" applyBorder="1" applyAlignment="1">
      <alignment horizontal="right" wrapText="1"/>
    </xf>
    <xf numFmtId="171" fontId="23" fillId="2" borderId="37" xfId="0" applyNumberFormat="1" applyFont="1" applyFill="1" applyBorder="1" applyAlignment="1">
      <alignment horizontal="right"/>
    </xf>
    <xf numFmtId="171" fontId="129" fillId="0" borderId="0" xfId="3" applyNumberFormat="1" applyFont="1" applyFill="1" applyBorder="1" applyAlignment="1">
      <alignment horizontal="right"/>
    </xf>
    <xf numFmtId="174" fontId="31" fillId="41" borderId="0" xfId="0" applyNumberFormat="1" applyFont="1" applyFill="1" applyBorder="1"/>
    <xf numFmtId="171" fontId="153" fillId="2" borderId="0" xfId="0" applyNumberFormat="1" applyFont="1" applyFill="1" applyAlignment="1">
      <alignment horizontal="right"/>
    </xf>
    <xf numFmtId="171" fontId="23" fillId="2" borderId="0" xfId="1" applyNumberFormat="1" applyFont="1" applyFill="1" applyAlignment="1">
      <alignment horizontal="right"/>
    </xf>
    <xf numFmtId="0" fontId="185" fillId="2" borderId="0" xfId="0" applyFont="1" applyFill="1"/>
    <xf numFmtId="0" fontId="0" fillId="40" borderId="31" xfId="0" applyFill="1" applyBorder="1" applyAlignment="1">
      <alignment horizontal="right"/>
    </xf>
    <xf numFmtId="0" fontId="0" fillId="2" borderId="31" xfId="0" applyFill="1" applyBorder="1" applyAlignment="1">
      <alignment horizontal="right"/>
    </xf>
    <xf numFmtId="0" fontId="31" fillId="2" borderId="31" xfId="0" applyFont="1" applyFill="1" applyBorder="1" applyAlignment="1">
      <alignment horizontal="right"/>
    </xf>
    <xf numFmtId="171" fontId="154" fillId="2" borderId="31" xfId="3" applyNumberFormat="1" applyFont="1" applyFill="1" applyBorder="1" applyAlignment="1">
      <alignment horizontal="right"/>
    </xf>
    <xf numFmtId="171" fontId="171" fillId="2" borderId="32" xfId="3" applyNumberFormat="1" applyFont="1" applyFill="1" applyBorder="1" applyAlignment="1">
      <alignment horizontal="right"/>
    </xf>
    <xf numFmtId="0" fontId="173" fillId="41" borderId="31" xfId="0" applyFont="1" applyFill="1" applyBorder="1" applyAlignment="1">
      <alignment horizontal="right"/>
    </xf>
    <xf numFmtId="0" fontId="171" fillId="2" borderId="31" xfId="0" applyFont="1" applyFill="1" applyBorder="1" applyAlignment="1">
      <alignment horizontal="right"/>
    </xf>
    <xf numFmtId="171" fontId="132" fillId="2" borderId="32" xfId="3" applyNumberFormat="1" applyFont="1" applyFill="1" applyBorder="1" applyAlignment="1">
      <alignment horizontal="right"/>
    </xf>
    <xf numFmtId="0" fontId="171" fillId="48" borderId="31" xfId="0" applyFont="1" applyFill="1" applyBorder="1" applyAlignment="1">
      <alignment horizontal="right"/>
    </xf>
    <xf numFmtId="174" fontId="154" fillId="48" borderId="31" xfId="0" applyNumberFormat="1" applyFont="1" applyFill="1" applyBorder="1" applyAlignment="1">
      <alignment horizontal="right"/>
    </xf>
    <xf numFmtId="174" fontId="171" fillId="48" borderId="32" xfId="0" applyNumberFormat="1" applyFont="1" applyFill="1" applyBorder="1" applyAlignment="1">
      <alignment horizontal="right"/>
    </xf>
    <xf numFmtId="174" fontId="173" fillId="48" borderId="31" xfId="0" applyNumberFormat="1" applyFont="1" applyFill="1" applyBorder="1" applyAlignment="1">
      <alignment horizontal="right"/>
    </xf>
    <xf numFmtId="174" fontId="172" fillId="48" borderId="31" xfId="0" applyNumberFormat="1" applyFont="1" applyFill="1" applyBorder="1" applyAlignment="1">
      <alignment horizontal="right"/>
    </xf>
    <xf numFmtId="0" fontId="154" fillId="48" borderId="31" xfId="0" applyFont="1" applyFill="1" applyBorder="1" applyAlignment="1">
      <alignment horizontal="right"/>
    </xf>
    <xf numFmtId="171" fontId="171" fillId="48" borderId="31" xfId="3" applyNumberFormat="1" applyFont="1" applyFill="1" applyBorder="1" applyAlignment="1">
      <alignment horizontal="right"/>
    </xf>
    <xf numFmtId="171" fontId="154" fillId="48" borderId="31" xfId="3" applyNumberFormat="1" applyFont="1" applyFill="1" applyBorder="1" applyAlignment="1">
      <alignment horizontal="right"/>
    </xf>
    <xf numFmtId="10" fontId="171" fillId="48" borderId="32" xfId="3" applyNumberFormat="1" applyFont="1" applyFill="1" applyBorder="1" applyAlignment="1">
      <alignment horizontal="right"/>
    </xf>
    <xf numFmtId="10" fontId="171" fillId="48" borderId="31" xfId="3" applyNumberFormat="1" applyFont="1" applyFill="1" applyBorder="1" applyAlignment="1">
      <alignment horizontal="right"/>
    </xf>
    <xf numFmtId="10" fontId="173" fillId="48" borderId="31" xfId="3" applyNumberFormat="1" applyFont="1" applyFill="1" applyBorder="1" applyAlignment="1">
      <alignment horizontal="right"/>
    </xf>
    <xf numFmtId="10" fontId="154" fillId="41" borderId="31" xfId="3" applyNumberFormat="1" applyFont="1" applyFill="1" applyBorder="1" applyAlignment="1">
      <alignment horizontal="right"/>
    </xf>
    <xf numFmtId="10" fontId="171" fillId="2" borderId="32" xfId="3" applyNumberFormat="1" applyFont="1" applyFill="1" applyBorder="1" applyAlignment="1">
      <alignment horizontal="right"/>
    </xf>
    <xf numFmtId="10" fontId="31" fillId="41" borderId="31" xfId="3" applyNumberFormat="1" applyFont="1" applyFill="1" applyBorder="1" applyAlignment="1">
      <alignment horizontal="right"/>
    </xf>
    <xf numFmtId="0" fontId="31" fillId="41" borderId="31" xfId="0" applyFont="1" applyFill="1" applyBorder="1" applyAlignment="1">
      <alignment horizontal="right"/>
    </xf>
    <xf numFmtId="0" fontId="154" fillId="2" borderId="31" xfId="0" applyFont="1" applyFill="1" applyBorder="1" applyAlignment="1">
      <alignment horizontal="right"/>
    </xf>
    <xf numFmtId="174" fontId="132" fillId="2" borderId="32" xfId="0" applyNumberFormat="1" applyFont="1" applyFill="1" applyBorder="1" applyAlignment="1">
      <alignment horizontal="right"/>
    </xf>
    <xf numFmtId="174" fontId="174" fillId="2" borderId="31" xfId="0" applyNumberFormat="1" applyFont="1" applyFill="1" applyBorder="1" applyAlignment="1">
      <alignment horizontal="right"/>
    </xf>
    <xf numFmtId="171" fontId="174" fillId="2" borderId="31" xfId="3" applyNumberFormat="1" applyFont="1" applyFill="1" applyBorder="1" applyAlignment="1">
      <alignment horizontal="right"/>
    </xf>
    <xf numFmtId="174" fontId="132" fillId="2" borderId="47" xfId="0" applyNumberFormat="1" applyFont="1" applyFill="1" applyBorder="1" applyAlignment="1">
      <alignment horizontal="right"/>
    </xf>
    <xf numFmtId="174" fontId="171" fillId="2" borderId="32" xfId="0" applyNumberFormat="1" applyFont="1" applyFill="1" applyBorder="1" applyAlignment="1">
      <alignment horizontal="right"/>
    </xf>
    <xf numFmtId="218" fontId="154" fillId="2" borderId="31" xfId="2" applyNumberFormat="1" applyFont="1" applyFill="1" applyBorder="1" applyAlignment="1">
      <alignment horizontal="right"/>
    </xf>
    <xf numFmtId="218" fontId="132" fillId="2" borderId="32" xfId="2" applyNumberFormat="1" applyFont="1" applyFill="1" applyBorder="1" applyAlignment="1">
      <alignment horizontal="right"/>
    </xf>
    <xf numFmtId="218" fontId="174" fillId="2" borderId="31" xfId="2" applyNumberFormat="1" applyFont="1" applyFill="1" applyBorder="1" applyAlignment="1">
      <alignment horizontal="right"/>
    </xf>
    <xf numFmtId="172" fontId="171" fillId="2" borderId="31" xfId="2" applyNumberFormat="1" applyFont="1" applyFill="1" applyBorder="1" applyAlignment="1">
      <alignment horizontal="right"/>
    </xf>
    <xf numFmtId="172" fontId="154" fillId="2" borderId="31" xfId="2" applyNumberFormat="1" applyFont="1" applyFill="1" applyBorder="1" applyAlignment="1">
      <alignment horizontal="right"/>
    </xf>
    <xf numFmtId="172" fontId="132" fillId="2" borderId="32" xfId="2" applyNumberFormat="1" applyFont="1" applyFill="1" applyBorder="1" applyAlignment="1">
      <alignment horizontal="right"/>
    </xf>
    <xf numFmtId="172" fontId="132" fillId="2" borderId="31" xfId="2" applyNumberFormat="1" applyFont="1" applyFill="1" applyBorder="1" applyAlignment="1">
      <alignment horizontal="right"/>
    </xf>
    <xf numFmtId="0" fontId="31" fillId="2" borderId="31" xfId="0" applyFont="1" applyFill="1" applyBorder="1"/>
    <xf numFmtId="171" fontId="172" fillId="2" borderId="31" xfId="3" applyNumberFormat="1" applyFont="1" applyFill="1" applyBorder="1" applyAlignment="1">
      <alignment horizontal="right"/>
    </xf>
    <xf numFmtId="172" fontId="171" fillId="41" borderId="31" xfId="2" applyNumberFormat="1" applyFont="1" applyFill="1" applyBorder="1" applyAlignment="1">
      <alignment horizontal="right"/>
    </xf>
    <xf numFmtId="172" fontId="175" fillId="2" borderId="31" xfId="2" applyNumberFormat="1" applyFont="1" applyFill="1" applyBorder="1" applyAlignment="1">
      <alignment horizontal="right"/>
    </xf>
    <xf numFmtId="172" fontId="174" fillId="2" borderId="31" xfId="2" applyNumberFormat="1" applyFont="1" applyFill="1" applyBorder="1" applyAlignment="1">
      <alignment horizontal="right"/>
    </xf>
    <xf numFmtId="171" fontId="132" fillId="2" borderId="31" xfId="3" applyNumberFormat="1" applyFont="1" applyFill="1" applyBorder="1" applyAlignment="1">
      <alignment horizontal="right"/>
    </xf>
    <xf numFmtId="171" fontId="132" fillId="46" borderId="31" xfId="3" applyNumberFormat="1" applyFont="1" applyFill="1" applyBorder="1" applyAlignment="1">
      <alignment horizontal="right"/>
    </xf>
    <xf numFmtId="171" fontId="31" fillId="41" borderId="31" xfId="3" applyNumberFormat="1" applyFont="1" applyFill="1" applyBorder="1"/>
    <xf numFmtId="171" fontId="31" fillId="2" borderId="31" xfId="3" applyNumberFormat="1" applyFont="1" applyFill="1" applyBorder="1"/>
    <xf numFmtId="171" fontId="171" fillId="46" borderId="31" xfId="3" applyNumberFormat="1" applyFont="1" applyFill="1" applyBorder="1" applyAlignment="1">
      <alignment horizontal="right"/>
    </xf>
    <xf numFmtId="172" fontId="171" fillId="41" borderId="31" xfId="0" applyNumberFormat="1" applyFont="1" applyFill="1" applyBorder="1" applyAlignment="1">
      <alignment horizontal="right"/>
    </xf>
    <xf numFmtId="168" fontId="171" fillId="41" borderId="31" xfId="0" applyNumberFormat="1" applyFont="1" applyFill="1" applyBorder="1" applyAlignment="1">
      <alignment horizontal="right"/>
    </xf>
    <xf numFmtId="172" fontId="31" fillId="41" borderId="31" xfId="0" applyNumberFormat="1" applyFont="1" applyFill="1" applyBorder="1"/>
    <xf numFmtId="172" fontId="173" fillId="41" borderId="31" xfId="0" applyNumberFormat="1" applyFont="1" applyFill="1" applyBorder="1" applyAlignment="1">
      <alignment horizontal="right"/>
    </xf>
    <xf numFmtId="172" fontId="171" fillId="2" borderId="31" xfId="0" applyNumberFormat="1" applyFont="1" applyFill="1" applyBorder="1" applyAlignment="1">
      <alignment horizontal="right"/>
    </xf>
    <xf numFmtId="171" fontId="171" fillId="2" borderId="31" xfId="3" applyNumberFormat="1" applyFont="1" applyFill="1" applyBorder="1" applyAlignment="1">
      <alignment horizontal="right"/>
    </xf>
    <xf numFmtId="171" fontId="173" fillId="41" borderId="31" xfId="3" applyNumberFormat="1" applyFont="1" applyFill="1" applyBorder="1" applyAlignment="1">
      <alignment horizontal="right"/>
    </xf>
    <xf numFmtId="171" fontId="175" fillId="2" borderId="31" xfId="3" applyNumberFormat="1" applyFont="1" applyFill="1" applyBorder="1" applyAlignment="1">
      <alignment horizontal="right"/>
    </xf>
    <xf numFmtId="171" fontId="171" fillId="41" borderId="31" xfId="3" applyNumberFormat="1" applyFont="1" applyFill="1" applyBorder="1" applyAlignment="1">
      <alignment horizontal="right"/>
    </xf>
    <xf numFmtId="215" fontId="154" fillId="2" borderId="31" xfId="0" applyNumberFormat="1" applyFont="1" applyFill="1" applyBorder="1" applyAlignment="1">
      <alignment horizontal="right"/>
    </xf>
    <xf numFmtId="215" fontId="171" fillId="2" borderId="32" xfId="0" applyNumberFormat="1" applyFont="1" applyFill="1" applyBorder="1" applyAlignment="1">
      <alignment horizontal="right"/>
    </xf>
    <xf numFmtId="215" fontId="172" fillId="2" borderId="31" xfId="0" applyNumberFormat="1" applyFont="1" applyFill="1" applyBorder="1" applyAlignment="1">
      <alignment horizontal="right"/>
    </xf>
    <xf numFmtId="168" fontId="154" fillId="41" borderId="31" xfId="2" applyFont="1" applyFill="1" applyBorder="1" applyAlignment="1">
      <alignment horizontal="right"/>
    </xf>
    <xf numFmtId="174" fontId="173" fillId="2" borderId="31" xfId="0" applyNumberFormat="1" applyFont="1" applyFill="1" applyBorder="1" applyAlignment="1">
      <alignment horizontal="right"/>
    </xf>
    <xf numFmtId="174" fontId="172" fillId="2" borderId="31" xfId="0" applyNumberFormat="1" applyFont="1" applyFill="1" applyBorder="1" applyAlignment="1">
      <alignment horizontal="right"/>
    </xf>
    <xf numFmtId="174" fontId="175" fillId="2" borderId="31" xfId="0" applyNumberFormat="1" applyFont="1" applyFill="1" applyBorder="1" applyAlignment="1">
      <alignment horizontal="right"/>
    </xf>
    <xf numFmtId="174" fontId="171" fillId="41" borderId="31" xfId="0" applyNumberFormat="1" applyFont="1" applyFill="1" applyBorder="1" applyAlignment="1">
      <alignment horizontal="right"/>
    </xf>
    <xf numFmtId="174" fontId="154" fillId="2" borderId="2" xfId="0" applyNumberFormat="1" applyFont="1" applyFill="1" applyBorder="1" applyAlignment="1">
      <alignment horizontal="right"/>
    </xf>
    <xf numFmtId="174" fontId="172" fillId="2" borderId="0" xfId="0" applyNumberFormat="1" applyFont="1" applyFill="1" applyBorder="1" applyAlignment="1">
      <alignment horizontal="right"/>
    </xf>
    <xf numFmtId="174" fontId="175" fillId="2" borderId="0" xfId="0" applyNumberFormat="1" applyFont="1" applyFill="1" applyBorder="1" applyAlignment="1">
      <alignment horizontal="right"/>
    </xf>
    <xf numFmtId="174" fontId="171" fillId="41" borderId="0" xfId="0" applyNumberFormat="1" applyFont="1" applyFill="1" applyBorder="1" applyAlignment="1">
      <alignment horizontal="right"/>
    </xf>
    <xf numFmtId="0" fontId="171" fillId="2" borderId="0" xfId="0" applyFont="1" applyFill="1" applyBorder="1" applyAlignment="1">
      <alignment horizontal="right"/>
    </xf>
    <xf numFmtId="215" fontId="154" fillId="2" borderId="0" xfId="0" applyNumberFormat="1" applyFont="1" applyFill="1" applyBorder="1" applyAlignment="1">
      <alignment horizontal="right"/>
    </xf>
    <xf numFmtId="215" fontId="172" fillId="2" borderId="0" xfId="0" applyNumberFormat="1" applyFont="1" applyFill="1" applyBorder="1" applyAlignment="1">
      <alignment horizontal="right"/>
    </xf>
    <xf numFmtId="0" fontId="171" fillId="48" borderId="0" xfId="0" applyFont="1" applyFill="1" applyBorder="1" applyAlignment="1">
      <alignment horizontal="right"/>
    </xf>
    <xf numFmtId="174" fontId="154" fillId="48" borderId="0" xfId="0" applyNumberFormat="1" applyFont="1" applyFill="1" applyBorder="1" applyAlignment="1">
      <alignment horizontal="right"/>
    </xf>
    <xf numFmtId="174" fontId="173" fillId="48" borderId="0" xfId="0" applyNumberFormat="1" applyFont="1" applyFill="1" applyBorder="1" applyAlignment="1">
      <alignment horizontal="right"/>
    </xf>
    <xf numFmtId="174" fontId="172" fillId="48" borderId="0" xfId="0" applyNumberFormat="1" applyFont="1" applyFill="1" applyBorder="1" applyAlignment="1">
      <alignment horizontal="right"/>
    </xf>
    <xf numFmtId="10" fontId="154" fillId="41" borderId="0" xfId="3" applyNumberFormat="1" applyFont="1" applyFill="1" applyBorder="1" applyAlignment="1">
      <alignment horizontal="right"/>
    </xf>
    <xf numFmtId="171" fontId="154" fillId="45" borderId="0" xfId="3" applyNumberFormat="1" applyFont="1" applyFill="1" applyBorder="1" applyAlignment="1">
      <alignment horizontal="right"/>
    </xf>
    <xf numFmtId="10" fontId="171" fillId="45" borderId="1" xfId="3" applyNumberFormat="1" applyFont="1" applyFill="1" applyBorder="1" applyAlignment="1">
      <alignment horizontal="right"/>
    </xf>
    <xf numFmtId="174" fontId="169" fillId="2" borderId="0" xfId="0" applyNumberFormat="1" applyFont="1" applyFill="1" applyBorder="1" applyAlignment="1">
      <alignment horizontal="right"/>
    </xf>
    <xf numFmtId="218" fontId="154" fillId="2" borderId="0" xfId="2" applyNumberFormat="1" applyFont="1" applyFill="1" applyBorder="1" applyAlignment="1">
      <alignment horizontal="right"/>
    </xf>
    <xf numFmtId="218" fontId="174" fillId="2" borderId="0" xfId="2" applyNumberFormat="1" applyFont="1" applyFill="1" applyBorder="1" applyAlignment="1">
      <alignment horizontal="right"/>
    </xf>
    <xf numFmtId="172" fontId="171" fillId="2" borderId="0" xfId="2" applyNumberFormat="1" applyFont="1" applyFill="1" applyBorder="1" applyAlignment="1">
      <alignment horizontal="right"/>
    </xf>
    <xf numFmtId="172" fontId="154" fillId="2" borderId="0" xfId="2" applyNumberFormat="1" applyFont="1" applyFill="1" applyBorder="1" applyAlignment="1">
      <alignment horizontal="right"/>
    </xf>
    <xf numFmtId="0" fontId="31" fillId="2" borderId="0" xfId="0" applyFont="1" applyFill="1" applyBorder="1"/>
    <xf numFmtId="172" fontId="175" fillId="2" borderId="0" xfId="2" applyNumberFormat="1" applyFont="1" applyFill="1" applyBorder="1" applyAlignment="1">
      <alignment horizontal="right"/>
    </xf>
    <xf numFmtId="172" fontId="172" fillId="2" borderId="0" xfId="2" applyNumberFormat="1" applyFont="1" applyFill="1" applyBorder="1" applyAlignment="1">
      <alignment horizontal="right"/>
    </xf>
    <xf numFmtId="171" fontId="171" fillId="46" borderId="0" xfId="3" applyNumberFormat="1" applyFont="1" applyFill="1" applyBorder="1" applyAlignment="1">
      <alignment horizontal="right"/>
    </xf>
    <xf numFmtId="171" fontId="175" fillId="2" borderId="0" xfId="3" applyNumberFormat="1" applyFont="1" applyFill="1" applyBorder="1" applyAlignment="1">
      <alignment horizontal="right"/>
    </xf>
    <xf numFmtId="0" fontId="209" fillId="48" borderId="0" xfId="0" applyFont="1" applyFill="1" applyBorder="1" applyAlignment="1">
      <alignment horizontal="center" wrapText="1"/>
    </xf>
    <xf numFmtId="171" fontId="171" fillId="48" borderId="0" xfId="3" applyNumberFormat="1" applyFont="1" applyFill="1" applyBorder="1" applyAlignment="1">
      <alignment horizontal="right"/>
    </xf>
    <xf numFmtId="10" fontId="31" fillId="41" borderId="0" xfId="3" applyNumberFormat="1" applyFont="1" applyFill="1" applyBorder="1" applyAlignment="1">
      <alignment horizontal="right"/>
    </xf>
    <xf numFmtId="172" fontId="174" fillId="2" borderId="0" xfId="2" applyNumberFormat="1" applyFont="1" applyFill="1" applyBorder="1" applyAlignment="1">
      <alignment horizontal="right"/>
    </xf>
    <xf numFmtId="171" fontId="31" fillId="2" borderId="0" xfId="3" applyNumberFormat="1" applyFont="1" applyFill="1" applyBorder="1"/>
    <xf numFmtId="172" fontId="171" fillId="41" borderId="0" xfId="0" applyNumberFormat="1" applyFont="1" applyFill="1" applyBorder="1" applyAlignment="1">
      <alignment horizontal="right"/>
    </xf>
    <xf numFmtId="168" fontId="171" fillId="41" borderId="0" xfId="0" applyNumberFormat="1" applyFont="1" applyFill="1" applyBorder="1" applyAlignment="1">
      <alignment horizontal="right"/>
    </xf>
    <xf numFmtId="172" fontId="31" fillId="41" borderId="0" xfId="0" applyNumberFormat="1" applyFont="1" applyFill="1" applyBorder="1"/>
    <xf numFmtId="172" fontId="173" fillId="41" borderId="0" xfId="0" applyNumberFormat="1" applyFont="1" applyFill="1" applyBorder="1" applyAlignment="1">
      <alignment horizontal="right"/>
    </xf>
    <xf numFmtId="172" fontId="171" fillId="2" borderId="0" xfId="0" applyNumberFormat="1" applyFont="1" applyFill="1" applyBorder="1" applyAlignment="1">
      <alignment horizontal="right"/>
    </xf>
    <xf numFmtId="165" fontId="0" fillId="40" borderId="0" xfId="0" applyNumberFormat="1" applyFill="1" applyBorder="1" applyAlignment="1">
      <alignment horizontal="right"/>
    </xf>
    <xf numFmtId="0" fontId="1" fillId="45" borderId="0" xfId="0" applyFont="1" applyFill="1" applyAlignment="1">
      <alignment horizontal="left"/>
    </xf>
    <xf numFmtId="0" fontId="0" fillId="47" borderId="0" xfId="0" quotePrefix="1" applyFill="1" applyAlignment="1">
      <alignment horizontal="right"/>
    </xf>
    <xf numFmtId="0" fontId="213" fillId="48" borderId="30" xfId="0" applyFont="1" applyFill="1" applyBorder="1" applyAlignment="1">
      <alignment horizontal="center" wrapText="1"/>
    </xf>
    <xf numFmtId="0" fontId="213" fillId="48" borderId="0" xfId="0" applyFont="1" applyFill="1" applyAlignment="1">
      <alignment horizontal="center" wrapText="1"/>
    </xf>
    <xf numFmtId="0" fontId="222" fillId="48" borderId="0" xfId="0" applyFont="1" applyFill="1" applyAlignment="1">
      <alignment horizontal="center" wrapText="1"/>
    </xf>
    <xf numFmtId="0" fontId="209" fillId="48" borderId="0" xfId="0" applyFont="1" applyFill="1" applyBorder="1" applyAlignment="1">
      <alignment horizontal="center" wrapText="1"/>
    </xf>
    <xf numFmtId="0" fontId="209" fillId="48" borderId="31" xfId="0" applyFont="1" applyFill="1" applyBorder="1" applyAlignment="1">
      <alignment horizontal="center" wrapText="1"/>
    </xf>
    <xf numFmtId="0" fontId="17" fillId="2" borderId="0" xfId="1" applyFont="1" applyFill="1" applyAlignment="1">
      <alignment horizontal="left" vertical="center" wrapText="1"/>
    </xf>
    <xf numFmtId="0" fontId="202" fillId="40" borderId="33" xfId="0" applyFont="1" applyFill="1" applyBorder="1" applyAlignment="1">
      <alignment horizontal="left" vertical="top" wrapText="1"/>
    </xf>
    <xf numFmtId="0" fontId="214" fillId="48" borderId="0" xfId="0" applyFont="1" applyFill="1" applyAlignment="1">
      <alignment horizontal="center" vertical="center" wrapText="1"/>
    </xf>
    <xf numFmtId="0" fontId="214" fillId="48" borderId="0" xfId="0" applyFont="1" applyFill="1" applyAlignment="1">
      <alignment horizontal="center" wrapText="1"/>
    </xf>
    <xf numFmtId="0" fontId="17" fillId="2" borderId="0" xfId="0" applyFont="1" applyFill="1" applyAlignment="1">
      <alignment horizontal="left" vertical="center" wrapText="1"/>
    </xf>
    <xf numFmtId="0" fontId="214" fillId="49" borderId="0" xfId="0" applyFont="1" applyFill="1" applyAlignment="1">
      <alignment horizontal="center" wrapText="1"/>
    </xf>
    <xf numFmtId="0" fontId="211" fillId="49" borderId="0" xfId="0" applyFont="1" applyFill="1" applyAlignment="1">
      <alignment horizontal="center" vertical="center" wrapText="1"/>
    </xf>
    <xf numFmtId="0" fontId="211" fillId="48" borderId="0" xfId="0" applyFont="1" applyFill="1" applyAlignment="1">
      <alignment horizontal="center" vertical="center" wrapText="1"/>
    </xf>
    <xf numFmtId="0" fontId="223" fillId="49" borderId="0" xfId="0" applyFont="1" applyFill="1" applyAlignment="1">
      <alignment horizontal="center" vertical="center"/>
    </xf>
    <xf numFmtId="0" fontId="215" fillId="49" borderId="0" xfId="0" applyFont="1" applyFill="1" applyAlignment="1">
      <alignment horizontal="center" vertical="center"/>
    </xf>
    <xf numFmtId="0" fontId="204" fillId="40" borderId="33" xfId="0" applyFont="1" applyFill="1" applyBorder="1" applyAlignment="1">
      <alignment horizontal="left" wrapText="1"/>
    </xf>
    <xf numFmtId="0" fontId="229" fillId="40" borderId="33" xfId="0" applyFont="1" applyFill="1" applyBorder="1" applyAlignment="1">
      <alignment horizontal="left" wrapText="1"/>
    </xf>
    <xf numFmtId="0" fontId="169" fillId="49" borderId="0" xfId="0" applyFont="1" applyFill="1" applyAlignment="1">
      <alignment horizontal="center" vertical="center"/>
    </xf>
    <xf numFmtId="0" fontId="153" fillId="0" borderId="0" xfId="0" applyFont="1" applyAlignment="1">
      <alignment horizontal="left" vertical="center" wrapText="1"/>
    </xf>
    <xf numFmtId="0" fontId="153" fillId="2" borderId="0" xfId="0" applyFont="1" applyFill="1" applyAlignment="1">
      <alignment horizontal="left" wrapText="1"/>
    </xf>
    <xf numFmtId="171" fontId="22" fillId="41" borderId="0" xfId="0" applyNumberFormat="1" applyFont="1" applyFill="1" applyBorder="1" applyAlignment="1">
      <alignment horizontal="right"/>
    </xf>
    <xf numFmtId="0" fontId="223" fillId="49" borderId="0" xfId="0" applyFont="1" applyFill="1" applyAlignment="1">
      <alignment horizontal="center" vertical="center" wrapText="1"/>
    </xf>
    <xf numFmtId="0" fontId="229" fillId="40" borderId="35" xfId="0" applyFont="1" applyFill="1" applyBorder="1" applyAlignment="1">
      <alignment horizontal="left" vertical="center" wrapText="1"/>
    </xf>
    <xf numFmtId="0" fontId="229" fillId="40" borderId="0" xfId="0" applyFont="1" applyFill="1" applyBorder="1" applyAlignment="1">
      <alignment horizontal="left" vertical="center" wrapText="1"/>
    </xf>
    <xf numFmtId="174" fontId="31" fillId="41" borderId="33" xfId="0" applyNumberFormat="1" applyFont="1" applyFill="1" applyBorder="1"/>
  </cellXfs>
  <cellStyles count="2014">
    <cellStyle name="]_x000d__x000a_Extension=conv.dll_x000d__x000a_MS-DOS Tools Extentions=C:\DOS\MSTOOLS.DLL_x000d__x000a__x000d__x000a_[Settings]_x000d__x000a_UNDELETE.DLL=C:\DOS\MSTOOLS.DLL_x000d__x000a_W" xfId="11"/>
    <cellStyle name="_Balance Sheet -&gt;" xfId="12"/>
    <cellStyle name="_Balance Sheet -&gt; 2" xfId="13"/>
    <cellStyle name="_BKT 2008 2Q - UNDER CONSTRUCTION" xfId="14"/>
    <cellStyle name="_Capital" xfId="15"/>
    <cellStyle name="_Capital 2" xfId="16"/>
    <cellStyle name="_Comma" xfId="17"/>
    <cellStyle name="_Consolidated" xfId="18"/>
    <cellStyle name="_Consolidated 2" xfId="19"/>
    <cellStyle name="_Currency" xfId="20"/>
    <cellStyle name="_Currency_Book1" xfId="21"/>
    <cellStyle name="_Currency_Book2" xfId="22"/>
    <cellStyle name="_Currency_Merger Plan A" xfId="23"/>
    <cellStyle name="_Currency_Proforma Shareholders" xfId="24"/>
    <cellStyle name="_Currency_Scenarios" xfId="25"/>
    <cellStyle name="_Currency_Share Prices" xfId="26"/>
    <cellStyle name="_Currency_shareholders" xfId="27"/>
    <cellStyle name="_CurrencySpace" xfId="28"/>
    <cellStyle name="_Erste 2008 Q1 published May 13 - cleared" xfId="29"/>
    <cellStyle name="_Erste 2008 Q1 published May 13 - cleared 2" xfId="30"/>
    <cellStyle name="_Expenses" xfId="31"/>
    <cellStyle name="_Expenses 2" xfId="32"/>
    <cellStyle name="_Fees" xfId="33"/>
    <cellStyle name="_Fees 2" xfId="34"/>
    <cellStyle name="_Funding" xfId="35"/>
    <cellStyle name="_Funding 2" xfId="36"/>
    <cellStyle name="_Komercni 4Q 09 published 050410" xfId="37"/>
    <cellStyle name="_Komercni 4Q 09 published 050410 2" xfId="38"/>
    <cellStyle name="_Loans" xfId="39"/>
    <cellStyle name="_Loans 2" xfId="40"/>
    <cellStyle name="_Multiple" xfId="41"/>
    <cellStyle name="_MultipleSpace" xfId="42"/>
    <cellStyle name="_MultipleSpace_Analysis of Generali Offer" xfId="43"/>
    <cellStyle name="_MultipleSpace_Share Prices" xfId="44"/>
    <cellStyle name="_MultipleSpace_valuation" xfId="45"/>
    <cellStyle name="_MultipleSpace_Valuation_1" xfId="46"/>
    <cellStyle name="_NII" xfId="47"/>
    <cellStyle name="_NII 2" xfId="48"/>
    <cellStyle name="_PAS 2008 1Q UNDER CONSTRUCTION" xfId="49"/>
    <cellStyle name="_PAS 2008 1Q UNDER CONSTRUCTION 2" xfId="50"/>
    <cellStyle name="_Percent" xfId="51"/>
    <cellStyle name="_Percent_Analysis of Generali Offer" xfId="52"/>
    <cellStyle name="_Percent_Share Prices" xfId="53"/>
    <cellStyle name="_Percent_valuation" xfId="54"/>
    <cellStyle name="_Percent_Valuation_1" xfId="55"/>
    <cellStyle name="_PercentSpace" xfId="56"/>
    <cellStyle name="_PercentSpace_Analysis of Generali Offer" xfId="57"/>
    <cellStyle name="_PercentSpace_Share Prices" xfId="58"/>
    <cellStyle name="_PercentSpace_valuation" xfId="59"/>
    <cellStyle name="_PercentSpace_Valuation_1" xfId="60"/>
    <cellStyle name="_Provisions" xfId="61"/>
    <cellStyle name="_Provisions 2" xfId="62"/>
    <cellStyle name="_SBER 2008 Q3 unpublished - INTERNAL USE ONLY" xfId="63"/>
    <cellStyle name="_SBER 2008 Q3 unpublished - INTERNAL USE ONLY 2" xfId="64"/>
    <cellStyle name="_Sber Q4 09 WIP" xfId="65"/>
    <cellStyle name="_Sber Q4 09 WIP 2" xfId="66"/>
    <cellStyle name="_Sberbank 4Q 09 published 190310" xfId="67"/>
    <cellStyle name="_Sberbank 4Q 09 published 190310 2" xfId="68"/>
    <cellStyle name="_Securities" xfId="69"/>
    <cellStyle name="_Securities 2" xfId="70"/>
    <cellStyle name="_VTB Analyst Consensus 2007-2010 March 2008 (7)" xfId="71"/>
    <cellStyle name="_VZRZ 4Q 09 WIP AB" xfId="72"/>
    <cellStyle name="=D:\WINNT\SYSTEM32\COMMAND.COM" xfId="73"/>
    <cellStyle name="=D:\WINNT\SYSTEM32\COMMAND.COM 2" xfId="74"/>
    <cellStyle name="20% - Акцент1 10" xfId="75"/>
    <cellStyle name="20% - Акцент1 11" xfId="76"/>
    <cellStyle name="20% - Акцент1 12" xfId="77"/>
    <cellStyle name="20% - Акцент1 13" xfId="78"/>
    <cellStyle name="20% - Акцент1 14" xfId="79"/>
    <cellStyle name="20% - Акцент1 15" xfId="80"/>
    <cellStyle name="20% - Акцент1 16" xfId="81"/>
    <cellStyle name="20% - Акцент1 17" xfId="82"/>
    <cellStyle name="20% - Акцент1 18" xfId="83"/>
    <cellStyle name="20% - Акцент1 19" xfId="84"/>
    <cellStyle name="20% - Акцент1 2" xfId="85"/>
    <cellStyle name="20% - Акцент1 2 2" xfId="86"/>
    <cellStyle name="20% - Акцент1 2 2 2" xfId="87"/>
    <cellStyle name="20% - Акцент1 2 3" xfId="88"/>
    <cellStyle name="20% - Акцент1 3" xfId="89"/>
    <cellStyle name="20% - Акцент1 3 2" xfId="90"/>
    <cellStyle name="20% - Акцент1 4" xfId="91"/>
    <cellStyle name="20% - Акцент1 5" xfId="92"/>
    <cellStyle name="20% - Акцент1 6" xfId="93"/>
    <cellStyle name="20% - Акцент1 7" xfId="94"/>
    <cellStyle name="20% - Акцент1 8" xfId="95"/>
    <cellStyle name="20% - Акцент1 9" xfId="96"/>
    <cellStyle name="20% - Акцент2 10" xfId="97"/>
    <cellStyle name="20% - Акцент2 11" xfId="98"/>
    <cellStyle name="20% - Акцент2 12" xfId="99"/>
    <cellStyle name="20% - Акцент2 13" xfId="100"/>
    <cellStyle name="20% - Акцент2 14" xfId="101"/>
    <cellStyle name="20% - Акцент2 15" xfId="102"/>
    <cellStyle name="20% - Акцент2 16" xfId="103"/>
    <cellStyle name="20% - Акцент2 17" xfId="104"/>
    <cellStyle name="20% - Акцент2 18" xfId="105"/>
    <cellStyle name="20% - Акцент2 19" xfId="106"/>
    <cellStyle name="20% - Акцент2 2" xfId="107"/>
    <cellStyle name="20% - Акцент2 2 2" xfId="108"/>
    <cellStyle name="20% - Акцент2 2 2 2" xfId="109"/>
    <cellStyle name="20% - Акцент2 2 3" xfId="110"/>
    <cellStyle name="20% - Акцент2 3" xfId="111"/>
    <cellStyle name="20% - Акцент2 3 2" xfId="112"/>
    <cellStyle name="20% - Акцент2 4" xfId="113"/>
    <cellStyle name="20% - Акцент2 5" xfId="114"/>
    <cellStyle name="20% - Акцент2 6" xfId="115"/>
    <cellStyle name="20% - Акцент2 7" xfId="116"/>
    <cellStyle name="20% - Акцент2 8" xfId="117"/>
    <cellStyle name="20% - Акцент2 9" xfId="118"/>
    <cellStyle name="20% - Акцент3 10" xfId="119"/>
    <cellStyle name="20% - Акцент3 11" xfId="120"/>
    <cellStyle name="20% - Акцент3 12" xfId="121"/>
    <cellStyle name="20% - Акцент3 13" xfId="122"/>
    <cellStyle name="20% - Акцент3 14" xfId="123"/>
    <cellStyle name="20% - Акцент3 15" xfId="124"/>
    <cellStyle name="20% - Акцент3 16" xfId="125"/>
    <cellStyle name="20% - Акцент3 17" xfId="126"/>
    <cellStyle name="20% - Акцент3 18" xfId="127"/>
    <cellStyle name="20% - Акцент3 19" xfId="128"/>
    <cellStyle name="20% - Акцент3 2" xfId="129"/>
    <cellStyle name="20% - Акцент3 2 2" xfId="130"/>
    <cellStyle name="20% - Акцент3 2 2 2" xfId="131"/>
    <cellStyle name="20% - Акцент3 2 3" xfId="132"/>
    <cellStyle name="20% - Акцент3 3" xfId="133"/>
    <cellStyle name="20% - Акцент3 3 2" xfId="134"/>
    <cellStyle name="20% - Акцент3 4" xfId="135"/>
    <cellStyle name="20% - Акцент3 5" xfId="136"/>
    <cellStyle name="20% - Акцент3 6" xfId="137"/>
    <cellStyle name="20% - Акцент3 7" xfId="138"/>
    <cellStyle name="20% - Акцент3 8" xfId="139"/>
    <cellStyle name="20% - Акцент3 9" xfId="140"/>
    <cellStyle name="20% - Акцент4 10" xfId="141"/>
    <cellStyle name="20% - Акцент4 11" xfId="142"/>
    <cellStyle name="20% - Акцент4 12" xfId="143"/>
    <cellStyle name="20% - Акцент4 13" xfId="144"/>
    <cellStyle name="20% - Акцент4 14" xfId="145"/>
    <cellStyle name="20% - Акцент4 15" xfId="146"/>
    <cellStyle name="20% - Акцент4 16" xfId="147"/>
    <cellStyle name="20% - Акцент4 17" xfId="148"/>
    <cellStyle name="20% - Акцент4 18" xfId="149"/>
    <cellStyle name="20% - Акцент4 19" xfId="150"/>
    <cellStyle name="20% - Акцент4 2" xfId="151"/>
    <cellStyle name="20% - Акцент4 2 2" xfId="152"/>
    <cellStyle name="20% - Акцент4 2 2 2" xfId="153"/>
    <cellStyle name="20% - Акцент4 2 3" xfId="154"/>
    <cellStyle name="20% - Акцент4 3" xfId="155"/>
    <cellStyle name="20% - Акцент4 3 2" xfId="156"/>
    <cellStyle name="20% - Акцент4 4" xfId="157"/>
    <cellStyle name="20% - Акцент4 5" xfId="158"/>
    <cellStyle name="20% - Акцент4 6" xfId="159"/>
    <cellStyle name="20% - Акцент4 7" xfId="160"/>
    <cellStyle name="20% - Акцент4 8" xfId="161"/>
    <cellStyle name="20% - Акцент4 9" xfId="162"/>
    <cellStyle name="20% - Акцент5 10" xfId="163"/>
    <cellStyle name="20% - Акцент5 11" xfId="164"/>
    <cellStyle name="20% - Акцент5 12" xfId="165"/>
    <cellStyle name="20% - Акцент5 13" xfId="166"/>
    <cellStyle name="20% - Акцент5 14" xfId="167"/>
    <cellStyle name="20% - Акцент5 15" xfId="168"/>
    <cellStyle name="20% - Акцент5 16" xfId="169"/>
    <cellStyle name="20% - Акцент5 17" xfId="170"/>
    <cellStyle name="20% - Акцент5 18" xfId="171"/>
    <cellStyle name="20% - Акцент5 19" xfId="172"/>
    <cellStyle name="20% - Акцент5 2" xfId="173"/>
    <cellStyle name="20% - Акцент5 2 2" xfId="174"/>
    <cellStyle name="20% - Акцент5 2 2 2" xfId="175"/>
    <cellStyle name="20% - Акцент5 2 3" xfId="176"/>
    <cellStyle name="20% - Акцент5 3" xfId="177"/>
    <cellStyle name="20% - Акцент5 3 2" xfId="178"/>
    <cellStyle name="20% - Акцент5 4" xfId="179"/>
    <cellStyle name="20% - Акцент5 5" xfId="180"/>
    <cellStyle name="20% - Акцент5 6" xfId="181"/>
    <cellStyle name="20% - Акцент5 7" xfId="182"/>
    <cellStyle name="20% - Акцент5 8" xfId="183"/>
    <cellStyle name="20% - Акцент5 9" xfId="184"/>
    <cellStyle name="20% - Акцент6 10" xfId="185"/>
    <cellStyle name="20% - Акцент6 11" xfId="186"/>
    <cellStyle name="20% - Акцент6 12" xfId="187"/>
    <cellStyle name="20% - Акцент6 13" xfId="188"/>
    <cellStyle name="20% - Акцент6 14" xfId="189"/>
    <cellStyle name="20% - Акцент6 15" xfId="190"/>
    <cellStyle name="20% - Акцент6 16" xfId="191"/>
    <cellStyle name="20% - Акцент6 17" xfId="192"/>
    <cellStyle name="20% - Акцент6 18" xfId="193"/>
    <cellStyle name="20% - Акцент6 19" xfId="194"/>
    <cellStyle name="20% - Акцент6 2" xfId="195"/>
    <cellStyle name="20% - Акцент6 2 2" xfId="196"/>
    <cellStyle name="20% - Акцент6 2 2 2" xfId="197"/>
    <cellStyle name="20% - Акцент6 2 3" xfId="198"/>
    <cellStyle name="20% - Акцент6 3" xfId="199"/>
    <cellStyle name="20% - Акцент6 3 2" xfId="200"/>
    <cellStyle name="20% - Акцент6 4" xfId="201"/>
    <cellStyle name="20% - Акцент6 5" xfId="202"/>
    <cellStyle name="20% - Акцент6 6" xfId="203"/>
    <cellStyle name="20% - Акцент6 7" xfId="204"/>
    <cellStyle name="20% - Акцент6 8" xfId="205"/>
    <cellStyle name="20% - Акцент6 9" xfId="206"/>
    <cellStyle name="40% - Акцент1 10" xfId="207"/>
    <cellStyle name="40% - Акцент1 11" xfId="208"/>
    <cellStyle name="40% - Акцент1 12" xfId="209"/>
    <cellStyle name="40% - Акцент1 13" xfId="210"/>
    <cellStyle name="40% - Акцент1 14" xfId="211"/>
    <cellStyle name="40% - Акцент1 15" xfId="212"/>
    <cellStyle name="40% - Акцент1 16" xfId="213"/>
    <cellStyle name="40% - Акцент1 17" xfId="214"/>
    <cellStyle name="40% - Акцент1 2" xfId="215"/>
    <cellStyle name="40% - Акцент1 2 2" xfId="216"/>
    <cellStyle name="40% - Акцент1 3" xfId="217"/>
    <cellStyle name="40% - Акцент1 4" xfId="218"/>
    <cellStyle name="40% - Акцент1 5" xfId="219"/>
    <cellStyle name="40% - Акцент1 6" xfId="220"/>
    <cellStyle name="40% - Акцент1 7" xfId="221"/>
    <cellStyle name="40% - Акцент1 8" xfId="222"/>
    <cellStyle name="40% - Акцент1 9" xfId="223"/>
    <cellStyle name="40% - Акцент2 10" xfId="224"/>
    <cellStyle name="40% - Акцент2 11" xfId="225"/>
    <cellStyle name="40% - Акцент2 12" xfId="226"/>
    <cellStyle name="40% - Акцент2 13" xfId="227"/>
    <cellStyle name="40% - Акцент2 14" xfId="228"/>
    <cellStyle name="40% - Акцент2 15" xfId="229"/>
    <cellStyle name="40% - Акцент2 16" xfId="230"/>
    <cellStyle name="40% - Акцент2 17" xfId="231"/>
    <cellStyle name="40% - Акцент2 2" xfId="232"/>
    <cellStyle name="40% - Акцент2 2 2" xfId="233"/>
    <cellStyle name="40% - Акцент2 3" xfId="234"/>
    <cellStyle name="40% - Акцент2 4" xfId="235"/>
    <cellStyle name="40% - Акцент2 5" xfId="236"/>
    <cellStyle name="40% - Акцент2 6" xfId="237"/>
    <cellStyle name="40% - Акцент2 7" xfId="238"/>
    <cellStyle name="40% - Акцент2 8" xfId="239"/>
    <cellStyle name="40% - Акцент2 9" xfId="240"/>
    <cellStyle name="40% - Акцент3 10" xfId="241"/>
    <cellStyle name="40% - Акцент3 11" xfId="242"/>
    <cellStyle name="40% - Акцент3 12" xfId="243"/>
    <cellStyle name="40% - Акцент3 13" xfId="244"/>
    <cellStyle name="40% - Акцент3 14" xfId="245"/>
    <cellStyle name="40% - Акцент3 15" xfId="246"/>
    <cellStyle name="40% - Акцент3 16" xfId="247"/>
    <cellStyle name="40% - Акцент3 17" xfId="248"/>
    <cellStyle name="40% - Акцент3 18" xfId="249"/>
    <cellStyle name="40% - Акцент3 19" xfId="250"/>
    <cellStyle name="40% - Акцент3 2" xfId="251"/>
    <cellStyle name="40% - Акцент3 2 2" xfId="252"/>
    <cellStyle name="40% - Акцент3 2 2 2" xfId="253"/>
    <cellStyle name="40% - Акцент3 2 3" xfId="254"/>
    <cellStyle name="40% - Акцент3 3" xfId="255"/>
    <cellStyle name="40% - Акцент3 3 2" xfId="256"/>
    <cellStyle name="40% - Акцент3 4" xfId="257"/>
    <cellStyle name="40% - Акцент3 5" xfId="258"/>
    <cellStyle name="40% - Акцент3 6" xfId="259"/>
    <cellStyle name="40% - Акцент3 7" xfId="260"/>
    <cellStyle name="40% - Акцент3 8" xfId="261"/>
    <cellStyle name="40% - Акцент3 9" xfId="262"/>
    <cellStyle name="40% - Акцент4 10" xfId="263"/>
    <cellStyle name="40% - Акцент4 11" xfId="264"/>
    <cellStyle name="40% - Акцент4 12" xfId="265"/>
    <cellStyle name="40% - Акцент4 13" xfId="266"/>
    <cellStyle name="40% - Акцент4 14" xfId="267"/>
    <cellStyle name="40% - Акцент4 15" xfId="268"/>
    <cellStyle name="40% - Акцент4 16" xfId="269"/>
    <cellStyle name="40% - Акцент4 17" xfId="270"/>
    <cellStyle name="40% - Акцент4 18" xfId="271"/>
    <cellStyle name="40% - Акцент4 19" xfId="272"/>
    <cellStyle name="40% - Акцент4 2" xfId="273"/>
    <cellStyle name="40% - Акцент4 2 2" xfId="274"/>
    <cellStyle name="40% - Акцент4 2 2 2" xfId="275"/>
    <cellStyle name="40% - Акцент4 2 3" xfId="276"/>
    <cellStyle name="40% - Акцент4 3" xfId="277"/>
    <cellStyle name="40% - Акцент4 3 2" xfId="278"/>
    <cellStyle name="40% - Акцент4 4" xfId="279"/>
    <cellStyle name="40% - Акцент4 5" xfId="280"/>
    <cellStyle name="40% - Акцент4 6" xfId="281"/>
    <cellStyle name="40% - Акцент4 7" xfId="282"/>
    <cellStyle name="40% - Акцент4 8" xfId="283"/>
    <cellStyle name="40% - Акцент4 9" xfId="284"/>
    <cellStyle name="40% - Акцент5 10" xfId="285"/>
    <cellStyle name="40% - Акцент5 11" xfId="286"/>
    <cellStyle name="40% - Акцент5 12" xfId="287"/>
    <cellStyle name="40% - Акцент5 13" xfId="288"/>
    <cellStyle name="40% - Акцент5 14" xfId="289"/>
    <cellStyle name="40% - Акцент5 15" xfId="290"/>
    <cellStyle name="40% - Акцент5 16" xfId="291"/>
    <cellStyle name="40% - Акцент5 17" xfId="292"/>
    <cellStyle name="40% - Акцент5 2" xfId="293"/>
    <cellStyle name="40% - Акцент5 2 2" xfId="294"/>
    <cellStyle name="40% - Акцент5 3" xfId="295"/>
    <cellStyle name="40% - Акцент5 4" xfId="296"/>
    <cellStyle name="40% - Акцент5 5" xfId="297"/>
    <cellStyle name="40% - Акцент5 6" xfId="298"/>
    <cellStyle name="40% - Акцент5 7" xfId="299"/>
    <cellStyle name="40% - Акцент5 8" xfId="300"/>
    <cellStyle name="40% - Акцент5 9" xfId="301"/>
    <cellStyle name="40% - Акцент6 10" xfId="302"/>
    <cellStyle name="40% - Акцент6 11" xfId="303"/>
    <cellStyle name="40% - Акцент6 12" xfId="304"/>
    <cellStyle name="40% - Акцент6 13" xfId="305"/>
    <cellStyle name="40% - Акцент6 14" xfId="306"/>
    <cellStyle name="40% - Акцент6 15" xfId="307"/>
    <cellStyle name="40% - Акцент6 16" xfId="308"/>
    <cellStyle name="40% - Акцент6 17" xfId="309"/>
    <cellStyle name="40% - Акцент6 18" xfId="310"/>
    <cellStyle name="40% - Акцент6 19" xfId="311"/>
    <cellStyle name="40% - Акцент6 2" xfId="312"/>
    <cellStyle name="40% - Акцент6 2 2" xfId="313"/>
    <cellStyle name="40% - Акцент6 2 2 2" xfId="314"/>
    <cellStyle name="40% - Акцент6 2 3" xfId="315"/>
    <cellStyle name="40% - Акцент6 3" xfId="316"/>
    <cellStyle name="40% - Акцент6 3 2" xfId="317"/>
    <cellStyle name="40% - Акцент6 4" xfId="318"/>
    <cellStyle name="40% - Акцент6 5" xfId="319"/>
    <cellStyle name="40% - Акцент6 6" xfId="320"/>
    <cellStyle name="40% - Акцент6 7" xfId="321"/>
    <cellStyle name="40% - Акцент6 8" xfId="322"/>
    <cellStyle name="40% - Акцент6 9" xfId="323"/>
    <cellStyle name="60% - Акцент1 10" xfId="324"/>
    <cellStyle name="60% - Акцент1 11" xfId="325"/>
    <cellStyle name="60% - Акцент1 12" xfId="326"/>
    <cellStyle name="60% - Акцент1 13" xfId="327"/>
    <cellStyle name="60% - Акцент1 14" xfId="328"/>
    <cellStyle name="60% - Акцент1 15" xfId="329"/>
    <cellStyle name="60% - Акцент1 16" xfId="330"/>
    <cellStyle name="60% - Акцент1 17" xfId="331"/>
    <cellStyle name="60% - Акцент1 18" xfId="332"/>
    <cellStyle name="60% - Акцент1 19" xfId="333"/>
    <cellStyle name="60% - Акцент1 2" xfId="334"/>
    <cellStyle name="60% - Акцент1 2 2" xfId="335"/>
    <cellStyle name="60% - Акцент1 2 2 2" xfId="336"/>
    <cellStyle name="60% - Акцент1 2 3" xfId="337"/>
    <cellStyle name="60% - Акцент1 3" xfId="338"/>
    <cellStyle name="60% - Акцент1 3 2" xfId="339"/>
    <cellStyle name="60% - Акцент1 4" xfId="340"/>
    <cellStyle name="60% - Акцент1 5" xfId="341"/>
    <cellStyle name="60% - Акцент1 6" xfId="342"/>
    <cellStyle name="60% - Акцент1 7" xfId="343"/>
    <cellStyle name="60% - Акцент1 8" xfId="344"/>
    <cellStyle name="60% - Акцент1 9" xfId="345"/>
    <cellStyle name="60% - Акцент2 10" xfId="346"/>
    <cellStyle name="60% - Акцент2 11" xfId="347"/>
    <cellStyle name="60% - Акцент2 12" xfId="348"/>
    <cellStyle name="60% - Акцент2 13" xfId="349"/>
    <cellStyle name="60% - Акцент2 14" xfId="350"/>
    <cellStyle name="60% - Акцент2 15" xfId="351"/>
    <cellStyle name="60% - Акцент2 16" xfId="352"/>
    <cellStyle name="60% - Акцент2 17" xfId="353"/>
    <cellStyle name="60% - Акцент2 18" xfId="354"/>
    <cellStyle name="60% - Акцент2 19" xfId="355"/>
    <cellStyle name="60% - Акцент2 2" xfId="356"/>
    <cellStyle name="60% - Акцент2 2 2" xfId="357"/>
    <cellStyle name="60% - Акцент2 2 2 2" xfId="358"/>
    <cellStyle name="60% - Акцент2 2 3" xfId="359"/>
    <cellStyle name="60% - Акцент2 3" xfId="360"/>
    <cellStyle name="60% - Акцент2 3 2" xfId="361"/>
    <cellStyle name="60% - Акцент2 4" xfId="362"/>
    <cellStyle name="60% - Акцент2 5" xfId="363"/>
    <cellStyle name="60% - Акцент2 6" xfId="364"/>
    <cellStyle name="60% - Акцент2 7" xfId="365"/>
    <cellStyle name="60% - Акцент2 8" xfId="366"/>
    <cellStyle name="60% - Акцент2 9" xfId="367"/>
    <cellStyle name="60% - Акцент3 10" xfId="368"/>
    <cellStyle name="60% - Акцент3 11" xfId="369"/>
    <cellStyle name="60% - Акцент3 12" xfId="370"/>
    <cellStyle name="60% - Акцент3 13" xfId="371"/>
    <cellStyle name="60% - Акцент3 14" xfId="372"/>
    <cellStyle name="60% - Акцент3 15" xfId="373"/>
    <cellStyle name="60% - Акцент3 16" xfId="374"/>
    <cellStyle name="60% - Акцент3 17" xfId="375"/>
    <cellStyle name="60% - Акцент3 18" xfId="376"/>
    <cellStyle name="60% - Акцент3 19" xfId="377"/>
    <cellStyle name="60% - Акцент3 2" xfId="378"/>
    <cellStyle name="60% - Акцент3 2 2" xfId="379"/>
    <cellStyle name="60% - Акцент3 2 2 2" xfId="380"/>
    <cellStyle name="60% - Акцент3 2 3" xfId="381"/>
    <cellStyle name="60% - Акцент3 3" xfId="382"/>
    <cellStyle name="60% - Акцент3 3 2" xfId="383"/>
    <cellStyle name="60% - Акцент3 4" xfId="384"/>
    <cellStyle name="60% - Акцент3 5" xfId="385"/>
    <cellStyle name="60% - Акцент3 6" xfId="386"/>
    <cellStyle name="60% - Акцент3 7" xfId="387"/>
    <cellStyle name="60% - Акцент3 8" xfId="388"/>
    <cellStyle name="60% - Акцент3 9" xfId="389"/>
    <cellStyle name="60% - Акцент4 10" xfId="390"/>
    <cellStyle name="60% - Акцент4 11" xfId="391"/>
    <cellStyle name="60% - Акцент4 12" xfId="392"/>
    <cellStyle name="60% - Акцент4 13" xfId="393"/>
    <cellStyle name="60% - Акцент4 14" xfId="394"/>
    <cellStyle name="60% - Акцент4 15" xfId="395"/>
    <cellStyle name="60% - Акцент4 16" xfId="396"/>
    <cellStyle name="60% - Акцент4 17" xfId="397"/>
    <cellStyle name="60% - Акцент4 18" xfId="398"/>
    <cellStyle name="60% - Акцент4 19" xfId="399"/>
    <cellStyle name="60% - Акцент4 2" xfId="400"/>
    <cellStyle name="60% - Акцент4 2 2" xfId="401"/>
    <cellStyle name="60% - Акцент4 2 2 2" xfId="402"/>
    <cellStyle name="60% - Акцент4 2 3" xfId="403"/>
    <cellStyle name="60% - Акцент4 3" xfId="404"/>
    <cellStyle name="60% - Акцент4 3 2" xfId="405"/>
    <cellStyle name="60% - Акцент4 4" xfId="406"/>
    <cellStyle name="60% - Акцент4 5" xfId="407"/>
    <cellStyle name="60% - Акцент4 6" xfId="408"/>
    <cellStyle name="60% - Акцент4 7" xfId="409"/>
    <cellStyle name="60% - Акцент4 8" xfId="410"/>
    <cellStyle name="60% - Акцент4 9" xfId="411"/>
    <cellStyle name="60% - Акцент5 10" xfId="412"/>
    <cellStyle name="60% - Акцент5 11" xfId="413"/>
    <cellStyle name="60% - Акцент5 12" xfId="414"/>
    <cellStyle name="60% - Акцент5 13" xfId="415"/>
    <cellStyle name="60% - Акцент5 14" xfId="416"/>
    <cellStyle name="60% - Акцент5 15" xfId="417"/>
    <cellStyle name="60% - Акцент5 16" xfId="418"/>
    <cellStyle name="60% - Акцент5 17" xfId="419"/>
    <cellStyle name="60% - Акцент5 18" xfId="420"/>
    <cellStyle name="60% - Акцент5 19" xfId="421"/>
    <cellStyle name="60% - Акцент5 2" xfId="422"/>
    <cellStyle name="60% - Акцент5 2 2" xfId="423"/>
    <cellStyle name="60% - Акцент5 2 2 2" xfId="424"/>
    <cellStyle name="60% - Акцент5 2 3" xfId="425"/>
    <cellStyle name="60% - Акцент5 3" xfId="426"/>
    <cellStyle name="60% - Акцент5 3 2" xfId="427"/>
    <cellStyle name="60% - Акцент5 4" xfId="428"/>
    <cellStyle name="60% - Акцент5 5" xfId="429"/>
    <cellStyle name="60% - Акцент5 6" xfId="430"/>
    <cellStyle name="60% - Акцент5 7" xfId="431"/>
    <cellStyle name="60% - Акцент5 8" xfId="432"/>
    <cellStyle name="60% - Акцент5 9" xfId="433"/>
    <cellStyle name="60% - Акцент6 10" xfId="434"/>
    <cellStyle name="60% - Акцент6 11" xfId="435"/>
    <cellStyle name="60% - Акцент6 12" xfId="436"/>
    <cellStyle name="60% - Акцент6 13" xfId="437"/>
    <cellStyle name="60% - Акцент6 14" xfId="438"/>
    <cellStyle name="60% - Акцент6 15" xfId="439"/>
    <cellStyle name="60% - Акцент6 16" xfId="440"/>
    <cellStyle name="60% - Акцент6 17" xfId="441"/>
    <cellStyle name="60% - Акцент6 18" xfId="442"/>
    <cellStyle name="60% - Акцент6 19" xfId="443"/>
    <cellStyle name="60% - Акцент6 2" xfId="444"/>
    <cellStyle name="60% - Акцент6 2 2" xfId="445"/>
    <cellStyle name="60% - Акцент6 2 2 2" xfId="446"/>
    <cellStyle name="60% - Акцент6 2 3" xfId="447"/>
    <cellStyle name="60% - Акцент6 3" xfId="448"/>
    <cellStyle name="60% - Акцент6 3 2" xfId="449"/>
    <cellStyle name="60% - Акцент6 4" xfId="450"/>
    <cellStyle name="60% - Акцент6 5" xfId="451"/>
    <cellStyle name="60% - Акцент6 6" xfId="452"/>
    <cellStyle name="60% - Акцент6 7" xfId="453"/>
    <cellStyle name="60% - Акцент6 8" xfId="454"/>
    <cellStyle name="60% - Акцент6 9" xfId="455"/>
    <cellStyle name="Actual data" xfId="456"/>
    <cellStyle name="Actual data 2" xfId="457"/>
    <cellStyle name="Actual year" xfId="458"/>
    <cellStyle name="Actual year 2" xfId="459"/>
    <cellStyle name="Actuals Cells" xfId="460"/>
    <cellStyle name="Actuals Cells 2" xfId="461"/>
    <cellStyle name="As_Reported" xfId="462"/>
    <cellStyle name="Blank" xfId="463"/>
    <cellStyle name="Blue Shading" xfId="464"/>
    <cellStyle name="Calc Cells" xfId="465"/>
    <cellStyle name="Calc Cells 2" xfId="466"/>
    <cellStyle name="claire" xfId="467"/>
    <cellStyle name="Comma [1]" xfId="468"/>
    <cellStyle name="Comma0" xfId="469"/>
    <cellStyle name="Comma0 2" xfId="470"/>
    <cellStyle name="Company name" xfId="471"/>
    <cellStyle name="Currency [2]" xfId="472"/>
    <cellStyle name="default" xfId="473"/>
    <cellStyle name="Dollar" xfId="474"/>
    <cellStyle name="Dollar 2" xfId="475"/>
    <cellStyle name="Empty" xfId="476"/>
    <cellStyle name="Empty 2" xfId="477"/>
    <cellStyle name="External File Cells" xfId="478"/>
    <cellStyle name="External File Cells 2" xfId="479"/>
    <cellStyle name="External File Cells 2 2" xfId="480"/>
    <cellStyle name="External File Cells 3" xfId="481"/>
    <cellStyle name="Fixed" xfId="482"/>
    <cellStyle name="Forecast Cells" xfId="483"/>
    <cellStyle name="Forecast Cells 2" xfId="484"/>
    <cellStyle name="G1_1999 figures" xfId="485"/>
    <cellStyle name="green" xfId="486"/>
    <cellStyle name="Grey Heading" xfId="487"/>
    <cellStyle name="Grey Heading 2" xfId="488"/>
    <cellStyle name="H_1998_col_head" xfId="489"/>
    <cellStyle name="H_1998_col_head 2" xfId="490"/>
    <cellStyle name="H_1999_col_head" xfId="491"/>
    <cellStyle name="H1_1998 figures" xfId="492"/>
    <cellStyle name="Hardplug bold" xfId="493"/>
    <cellStyle name="Hardplug bold 2" xfId="494"/>
    <cellStyle name="Heading SS" xfId="495"/>
    <cellStyle name="Heading SS 2" xfId="496"/>
    <cellStyle name="Heading1" xfId="497"/>
    <cellStyle name="Hyperlink 2" xfId="498"/>
    <cellStyle name="Input Cells" xfId="499"/>
    <cellStyle name="Input Cells 2" xfId="500"/>
    <cellStyle name="Macrobutton" xfId="501"/>
    <cellStyle name="Macrobutton 2" xfId="502"/>
    <cellStyle name="Mainhead" xfId="503"/>
    <cellStyle name="MAND_x000d_CHECK.COMMAND_x000e_RENAME.COMMAND_x0008_SHOW.BAR_x000b_DELETE.MENU_x000e_DELETE.COMMAND_x000e_GET.CHA" xfId="504"/>
    <cellStyle name="MAND_x000d_CHECK.COMMAND_x000e_RENAME.COMMAND_x0008_SHOW.BAR_x000b_DELETE.MENU_x000e_DELETE.COMMAND_x000e_GET.CHA 2" xfId="505"/>
    <cellStyle name="Migliaia (0)_Foglio1" xfId="506"/>
    <cellStyle name="Migliaia_Foglio1" xfId="507"/>
    <cellStyle name="Money" xfId="508"/>
    <cellStyle name="Money 2" xfId="509"/>
    <cellStyle name="Money 2 2" xfId="510"/>
    <cellStyle name="Money 3" xfId="511"/>
    <cellStyle name="Money 3 2" xfId="512"/>
    <cellStyle name="Money 4" xfId="513"/>
    <cellStyle name="Money 4 2" xfId="514"/>
    <cellStyle name="Money 5" xfId="515"/>
    <cellStyle name="Money 5 2" xfId="516"/>
    <cellStyle name="Money 6" xfId="517"/>
    <cellStyle name="Money 6 2" xfId="518"/>
    <cellStyle name="Money 7" xfId="519"/>
    <cellStyle name="Money 7 2" xfId="520"/>
    <cellStyle name="Money 8" xfId="521"/>
    <cellStyle name="Money_calc" xfId="522"/>
    <cellStyle name="multiple" xfId="523"/>
    <cellStyle name="Name" xfId="524"/>
    <cellStyle name="nonmultiple" xfId="525"/>
    <cellStyle name="Normal 2" xfId="526"/>
    <cellStyle name="Normal 3" xfId="527"/>
    <cellStyle name="Normal 3 2" xfId="528"/>
    <cellStyle name="Normal 4" xfId="529"/>
    <cellStyle name="Normal Cells" xfId="530"/>
    <cellStyle name="Normal Cells 2" xfId="531"/>
    <cellStyle name="Normale_Foglio1" xfId="532"/>
    <cellStyle name="Normalny_SAQ_NEW" xfId="533"/>
    <cellStyle name="Notes" xfId="534"/>
    <cellStyle name="Number" xfId="535"/>
    <cellStyle name="Page header" xfId="536"/>
    <cellStyle name="Page header 2" xfId="537"/>
    <cellStyle name="Price" xfId="538"/>
    <cellStyle name="Reuters Cells" xfId="539"/>
    <cellStyle name="Reuters Cells 2" xfId="540"/>
    <cellStyle name="row_no_line" xfId="541"/>
    <cellStyle name="ShadedCells_Database" xfId="542"/>
    <cellStyle name="Standard_050801 Q2 05 Presentation Tables" xfId="543"/>
    <cellStyle name="Style 1" xfId="544"/>
    <cellStyle name="Style 1 2" xfId="545"/>
    <cellStyle name="Style 1 3" xfId="546"/>
    <cellStyle name="Style D green" xfId="547"/>
    <cellStyle name="Style E" xfId="548"/>
    <cellStyle name="Style H" xfId="549"/>
    <cellStyle name="Sub total" xfId="550"/>
    <cellStyle name="Sub total 2" xfId="551"/>
    <cellStyle name="Sub total 2 2" xfId="552"/>
    <cellStyle name="Sub total 3" xfId="553"/>
    <cellStyle name="Table end" xfId="554"/>
    <cellStyle name="Table end 2" xfId="555"/>
    <cellStyle name="Table head" xfId="556"/>
    <cellStyle name="Table head 2" xfId="557"/>
    <cellStyle name="table text bold" xfId="558"/>
    <cellStyle name="table text bold 2" xfId="559"/>
    <cellStyle name="table text bold green" xfId="560"/>
    <cellStyle name="table text bold green 2" xfId="561"/>
    <cellStyle name="table text light" xfId="562"/>
    <cellStyle name="table text light 2" xfId="563"/>
    <cellStyle name="tiles" xfId="564"/>
    <cellStyle name="Valuta (0)_Foglio1" xfId="565"/>
    <cellStyle name="Valuta_Foglio1" xfId="566"/>
    <cellStyle name="Year" xfId="567"/>
    <cellStyle name="Year 2" xfId="568"/>
    <cellStyle name="Акцент1 10" xfId="569"/>
    <cellStyle name="Акцент1 11" xfId="570"/>
    <cellStyle name="Акцент1 12" xfId="571"/>
    <cellStyle name="Акцент1 13" xfId="572"/>
    <cellStyle name="Акцент1 14" xfId="573"/>
    <cellStyle name="Акцент1 15" xfId="574"/>
    <cellStyle name="Акцент1 16" xfId="575"/>
    <cellStyle name="Акцент1 17" xfId="576"/>
    <cellStyle name="Акцент1 18" xfId="577"/>
    <cellStyle name="Акцент1 19" xfId="578"/>
    <cellStyle name="Акцент1 2" xfId="579"/>
    <cellStyle name="Акцент1 2 2" xfId="580"/>
    <cellStyle name="Акцент1 2 2 2" xfId="581"/>
    <cellStyle name="Акцент1 2 3" xfId="582"/>
    <cellStyle name="Акцент1 3" xfId="583"/>
    <cellStyle name="Акцент1 3 2" xfId="584"/>
    <cellStyle name="Акцент1 4" xfId="585"/>
    <cellStyle name="Акцент1 5" xfId="586"/>
    <cellStyle name="Акцент1 6" xfId="587"/>
    <cellStyle name="Акцент1 7" xfId="588"/>
    <cellStyle name="Акцент1 8" xfId="589"/>
    <cellStyle name="Акцент1 9" xfId="590"/>
    <cellStyle name="Акцент2 10" xfId="591"/>
    <cellStyle name="Акцент2 11" xfId="592"/>
    <cellStyle name="Акцент2 12" xfId="593"/>
    <cellStyle name="Акцент2 13" xfId="594"/>
    <cellStyle name="Акцент2 14" xfId="595"/>
    <cellStyle name="Акцент2 15" xfId="596"/>
    <cellStyle name="Акцент2 16" xfId="597"/>
    <cellStyle name="Акцент2 17" xfId="598"/>
    <cellStyle name="Акцент2 18" xfId="599"/>
    <cellStyle name="Акцент2 19" xfId="600"/>
    <cellStyle name="Акцент2 2" xfId="601"/>
    <cellStyle name="Акцент2 2 2" xfId="602"/>
    <cellStyle name="Акцент2 2 2 2" xfId="603"/>
    <cellStyle name="Акцент2 2 3" xfId="604"/>
    <cellStyle name="Акцент2 3" xfId="605"/>
    <cellStyle name="Акцент2 3 2" xfId="606"/>
    <cellStyle name="Акцент2 4" xfId="607"/>
    <cellStyle name="Акцент2 5" xfId="608"/>
    <cellStyle name="Акцент2 6" xfId="609"/>
    <cellStyle name="Акцент2 7" xfId="610"/>
    <cellStyle name="Акцент2 8" xfId="611"/>
    <cellStyle name="Акцент2 9" xfId="612"/>
    <cellStyle name="Акцент3 10" xfId="613"/>
    <cellStyle name="Акцент3 11" xfId="614"/>
    <cellStyle name="Акцент3 12" xfId="615"/>
    <cellStyle name="Акцент3 13" xfId="616"/>
    <cellStyle name="Акцент3 14" xfId="617"/>
    <cellStyle name="Акцент3 15" xfId="618"/>
    <cellStyle name="Акцент3 16" xfId="619"/>
    <cellStyle name="Акцент3 17" xfId="620"/>
    <cellStyle name="Акцент3 2" xfId="621"/>
    <cellStyle name="Акцент3 2 2" xfId="622"/>
    <cellStyle name="Акцент3 3" xfId="623"/>
    <cellStyle name="Акцент3 4" xfId="624"/>
    <cellStyle name="Акцент3 5" xfId="625"/>
    <cellStyle name="Акцент3 6" xfId="626"/>
    <cellStyle name="Акцент3 7" xfId="627"/>
    <cellStyle name="Акцент3 8" xfId="628"/>
    <cellStyle name="Акцент3 9" xfId="629"/>
    <cellStyle name="Акцент4 10" xfId="630"/>
    <cellStyle name="Акцент4 11" xfId="631"/>
    <cellStyle name="Акцент4 12" xfId="632"/>
    <cellStyle name="Акцент4 13" xfId="633"/>
    <cellStyle name="Акцент4 14" xfId="634"/>
    <cellStyle name="Акцент4 15" xfId="635"/>
    <cellStyle name="Акцент4 16" xfId="636"/>
    <cellStyle name="Акцент4 17" xfId="637"/>
    <cellStyle name="Акцент4 18" xfId="638"/>
    <cellStyle name="Акцент4 19" xfId="639"/>
    <cellStyle name="Акцент4 2" xfId="640"/>
    <cellStyle name="Акцент4 2 2" xfId="641"/>
    <cellStyle name="Акцент4 2 2 2" xfId="642"/>
    <cellStyle name="Акцент4 2 3" xfId="643"/>
    <cellStyle name="Акцент4 3" xfId="644"/>
    <cellStyle name="Акцент4 3 2" xfId="645"/>
    <cellStyle name="Акцент4 4" xfId="646"/>
    <cellStyle name="Акцент4 5" xfId="647"/>
    <cellStyle name="Акцент4 6" xfId="648"/>
    <cellStyle name="Акцент4 7" xfId="649"/>
    <cellStyle name="Акцент4 8" xfId="650"/>
    <cellStyle name="Акцент4 9" xfId="651"/>
    <cellStyle name="Акцент5 10" xfId="652"/>
    <cellStyle name="Акцент5 11" xfId="653"/>
    <cellStyle name="Акцент5 12" xfId="654"/>
    <cellStyle name="Акцент5 13" xfId="655"/>
    <cellStyle name="Акцент5 14" xfId="656"/>
    <cellStyle name="Акцент5 15" xfId="657"/>
    <cellStyle name="Акцент5 16" xfId="658"/>
    <cellStyle name="Акцент5 17" xfId="659"/>
    <cellStyle name="Акцент5 2" xfId="660"/>
    <cellStyle name="Акцент5 2 2" xfId="661"/>
    <cellStyle name="Акцент5 3" xfId="662"/>
    <cellStyle name="Акцент5 4" xfId="663"/>
    <cellStyle name="Акцент5 5" xfId="664"/>
    <cellStyle name="Акцент5 6" xfId="665"/>
    <cellStyle name="Акцент5 7" xfId="666"/>
    <cellStyle name="Акцент5 8" xfId="667"/>
    <cellStyle name="Акцент5 9" xfId="668"/>
    <cellStyle name="Акцент6 10" xfId="669"/>
    <cellStyle name="Акцент6 11" xfId="670"/>
    <cellStyle name="Акцент6 12" xfId="671"/>
    <cellStyle name="Акцент6 13" xfId="672"/>
    <cellStyle name="Акцент6 14" xfId="673"/>
    <cellStyle name="Акцент6 15" xfId="674"/>
    <cellStyle name="Акцент6 16" xfId="675"/>
    <cellStyle name="Акцент6 17" xfId="676"/>
    <cellStyle name="Акцент6 18" xfId="677"/>
    <cellStyle name="Акцент6 19" xfId="678"/>
    <cellStyle name="Акцент6 2" xfId="679"/>
    <cellStyle name="Акцент6 2 2" xfId="680"/>
    <cellStyle name="Акцент6 2 2 2" xfId="681"/>
    <cellStyle name="Акцент6 2 3" xfId="682"/>
    <cellStyle name="Акцент6 3" xfId="683"/>
    <cellStyle name="Акцент6 3 2" xfId="684"/>
    <cellStyle name="Акцент6 4" xfId="685"/>
    <cellStyle name="Акцент6 5" xfId="686"/>
    <cellStyle name="Акцент6 6" xfId="687"/>
    <cellStyle name="Акцент6 7" xfId="688"/>
    <cellStyle name="Акцент6 8" xfId="689"/>
    <cellStyle name="Акцент6 9" xfId="690"/>
    <cellStyle name="Ввод  10" xfId="691"/>
    <cellStyle name="Ввод  11" xfId="692"/>
    <cellStyle name="Ввод  12" xfId="693"/>
    <cellStyle name="Ввод  13" xfId="694"/>
    <cellStyle name="Ввод  14" xfId="695"/>
    <cellStyle name="Ввод  15" xfId="696"/>
    <cellStyle name="Ввод  16" xfId="697"/>
    <cellStyle name="Ввод  17" xfId="698"/>
    <cellStyle name="Ввод  18" xfId="699"/>
    <cellStyle name="Ввод  19" xfId="700"/>
    <cellStyle name="Ввод  2" xfId="701"/>
    <cellStyle name="Ввод  2 2" xfId="702"/>
    <cellStyle name="Ввод  2 2 2" xfId="703"/>
    <cellStyle name="Ввод  2 2 2 2" xfId="704"/>
    <cellStyle name="Ввод  2 2 3" xfId="705"/>
    <cellStyle name="Ввод  2 2_БС рос" xfId="706"/>
    <cellStyle name="Ввод  2 3" xfId="707"/>
    <cellStyle name="Ввод  2 3 2" xfId="708"/>
    <cellStyle name="Ввод  2 4" xfId="709"/>
    <cellStyle name="Ввод  2_БС рос" xfId="710"/>
    <cellStyle name="Ввод  3" xfId="711"/>
    <cellStyle name="Ввод  3 2" xfId="712"/>
    <cellStyle name="Ввод  3 2 2" xfId="713"/>
    <cellStyle name="Ввод  3 3" xfId="714"/>
    <cellStyle name="Ввод  3_БС рос" xfId="715"/>
    <cellStyle name="Ввод  4" xfId="716"/>
    <cellStyle name="Ввод  5" xfId="717"/>
    <cellStyle name="Ввод  6" xfId="718"/>
    <cellStyle name="Ввод  7" xfId="719"/>
    <cellStyle name="Ввод  8" xfId="720"/>
    <cellStyle name="Ввод  9" xfId="721"/>
    <cellStyle name="Вывод 10" xfId="722"/>
    <cellStyle name="Вывод 11" xfId="723"/>
    <cellStyle name="Вывод 12" xfId="724"/>
    <cellStyle name="Вывод 13" xfId="725"/>
    <cellStyle name="Вывод 14" xfId="726"/>
    <cellStyle name="Вывод 15" xfId="727"/>
    <cellStyle name="Вывод 16" xfId="728"/>
    <cellStyle name="Вывод 17" xfId="729"/>
    <cellStyle name="Вывод 18" xfId="730"/>
    <cellStyle name="Вывод 19" xfId="731"/>
    <cellStyle name="Вывод 2" xfId="732"/>
    <cellStyle name="Вывод 2 2" xfId="733"/>
    <cellStyle name="Вывод 2 2 2" xfId="734"/>
    <cellStyle name="Вывод 2 2 2 2" xfId="735"/>
    <cellStyle name="Вывод 2 2 3" xfId="736"/>
    <cellStyle name="Вывод 2 2_БС рос" xfId="737"/>
    <cellStyle name="Вывод 2 3" xfId="738"/>
    <cellStyle name="Вывод 2 3 2" xfId="739"/>
    <cellStyle name="Вывод 2 4" xfId="740"/>
    <cellStyle name="Вывод 2_БС рос" xfId="741"/>
    <cellStyle name="Вывод 3" xfId="742"/>
    <cellStyle name="Вывод 3 2" xfId="743"/>
    <cellStyle name="Вывод 3 2 2" xfId="744"/>
    <cellStyle name="Вывод 3 3" xfId="745"/>
    <cellStyle name="Вывод 3_БС рос" xfId="746"/>
    <cellStyle name="Вывод 4" xfId="747"/>
    <cellStyle name="Вывод 5" xfId="748"/>
    <cellStyle name="Вывод 6" xfId="749"/>
    <cellStyle name="Вывод 7" xfId="750"/>
    <cellStyle name="Вывод 8" xfId="751"/>
    <cellStyle name="Вывод 9" xfId="752"/>
    <cellStyle name="Вычисление 10" xfId="753"/>
    <cellStyle name="Вычисление 11" xfId="754"/>
    <cellStyle name="Вычисление 12" xfId="755"/>
    <cellStyle name="Вычисление 13" xfId="756"/>
    <cellStyle name="Вычисление 14" xfId="757"/>
    <cellStyle name="Вычисление 15" xfId="758"/>
    <cellStyle name="Вычисление 16" xfId="759"/>
    <cellStyle name="Вычисление 17" xfId="760"/>
    <cellStyle name="Вычисление 18" xfId="761"/>
    <cellStyle name="Вычисление 19" xfId="762"/>
    <cellStyle name="Вычисление 2" xfId="763"/>
    <cellStyle name="Вычисление 2 2" xfId="764"/>
    <cellStyle name="Вычисление 2 2 2" xfId="765"/>
    <cellStyle name="Вычисление 2 2 2 2" xfId="766"/>
    <cellStyle name="Вычисление 2 2 3" xfId="767"/>
    <cellStyle name="Вычисление 2 2_БС рос" xfId="768"/>
    <cellStyle name="Вычисление 2 3" xfId="769"/>
    <cellStyle name="Вычисление 2 3 2" xfId="770"/>
    <cellStyle name="Вычисление 2 4" xfId="771"/>
    <cellStyle name="Вычисление 2_БС рос" xfId="772"/>
    <cellStyle name="Вычисление 3" xfId="773"/>
    <cellStyle name="Вычисление 3 2" xfId="774"/>
    <cellStyle name="Вычисление 3 2 2" xfId="775"/>
    <cellStyle name="Вычисление 3 3" xfId="776"/>
    <cellStyle name="Вычисление 3_БС рос" xfId="777"/>
    <cellStyle name="Вычисление 4" xfId="778"/>
    <cellStyle name="Вычисление 5" xfId="779"/>
    <cellStyle name="Вычисление 6" xfId="780"/>
    <cellStyle name="Вычисление 7" xfId="781"/>
    <cellStyle name="Вычисление 8" xfId="782"/>
    <cellStyle name="Вычисление 9" xfId="783"/>
    <cellStyle name="Гиперссылка" xfId="8" builtinId="8"/>
    <cellStyle name="Гиперссылка 2" xfId="10"/>
    <cellStyle name="Ђ_x0005_" xfId="784"/>
    <cellStyle name="Ђ_x0005_ 10" xfId="785"/>
    <cellStyle name="Ђ_x0005_ 11" xfId="786"/>
    <cellStyle name="Ђ_x0005_ 12" xfId="787"/>
    <cellStyle name="Ђ_x0005_ 13" xfId="788"/>
    <cellStyle name="Ђ_x0005_ 14" xfId="789"/>
    <cellStyle name="Ђ_x0005_ 15" xfId="790"/>
    <cellStyle name="Ђ_x0005_ 16" xfId="791"/>
    <cellStyle name="Ђ_x0005_ 17" xfId="792"/>
    <cellStyle name="Ђ_x0005_ 18" xfId="793"/>
    <cellStyle name="Ђ_x0005_ 18 2" xfId="794"/>
    <cellStyle name="Ђ_x0005_ 19" xfId="795"/>
    <cellStyle name="Ђ_x0005_ 19 2" xfId="796"/>
    <cellStyle name="Ђ_x0005_ 2" xfId="797"/>
    <cellStyle name="Ђ_x0005_ 2 2" xfId="798"/>
    <cellStyle name="Ђ_x0005_ 2 2 2" xfId="799"/>
    <cellStyle name="Ђ_x0005_ 2 3" xfId="800"/>
    <cellStyle name="Ђ_x0005_ 20" xfId="801"/>
    <cellStyle name="Ђ_x0005_ 3" xfId="802"/>
    <cellStyle name="Ђ_x0005_ 3 2" xfId="803"/>
    <cellStyle name="Ђ_x0005_ 4" xfId="804"/>
    <cellStyle name="Ђ_x0005_ 5" xfId="805"/>
    <cellStyle name="Ђ_x0005_ 6" xfId="806"/>
    <cellStyle name="Ђ_x0005_ 7" xfId="807"/>
    <cellStyle name="Ђ_x0005_ 8" xfId="808"/>
    <cellStyle name="Ђ_x0005_ 9" xfId="809"/>
    <cellStyle name="Ђ_x0005__КП по ТБ 2009(с прибылью)" xfId="810"/>
    <cellStyle name="Заголовок 1 10" xfId="811"/>
    <cellStyle name="Заголовок 1 11" xfId="812"/>
    <cellStyle name="Заголовок 1 12" xfId="813"/>
    <cellStyle name="Заголовок 1 13" xfId="814"/>
    <cellStyle name="Заголовок 1 14" xfId="815"/>
    <cellStyle name="Заголовок 1 15" xfId="816"/>
    <cellStyle name="Заголовок 1 16" xfId="817"/>
    <cellStyle name="Заголовок 1 17" xfId="818"/>
    <cellStyle name="Заголовок 1 18" xfId="819"/>
    <cellStyle name="Заголовок 1 19" xfId="820"/>
    <cellStyle name="Заголовок 1 2" xfId="821"/>
    <cellStyle name="Заголовок 1 2 2" xfId="822"/>
    <cellStyle name="Заголовок 1 2 2 2" xfId="823"/>
    <cellStyle name="Заголовок 1 2 3" xfId="824"/>
    <cellStyle name="Заголовок 1 3" xfId="825"/>
    <cellStyle name="Заголовок 1 3 2" xfId="826"/>
    <cellStyle name="Заголовок 1 4" xfId="827"/>
    <cellStyle name="Заголовок 1 5" xfId="828"/>
    <cellStyle name="Заголовок 1 6" xfId="829"/>
    <cellStyle name="Заголовок 1 7" xfId="830"/>
    <cellStyle name="Заголовок 1 8" xfId="831"/>
    <cellStyle name="Заголовок 1 9" xfId="832"/>
    <cellStyle name="Заголовок 2 10" xfId="833"/>
    <cellStyle name="Заголовок 2 11" xfId="834"/>
    <cellStyle name="Заголовок 2 12" xfId="835"/>
    <cellStyle name="Заголовок 2 13" xfId="836"/>
    <cellStyle name="Заголовок 2 14" xfId="837"/>
    <cellStyle name="Заголовок 2 15" xfId="838"/>
    <cellStyle name="Заголовок 2 16" xfId="839"/>
    <cellStyle name="Заголовок 2 17" xfId="840"/>
    <cellStyle name="Заголовок 2 18" xfId="841"/>
    <cellStyle name="Заголовок 2 19" xfId="842"/>
    <cellStyle name="Заголовок 2 2" xfId="843"/>
    <cellStyle name="Заголовок 2 2 2" xfId="844"/>
    <cellStyle name="Заголовок 2 2 2 2" xfId="845"/>
    <cellStyle name="Заголовок 2 2 3" xfId="846"/>
    <cellStyle name="Заголовок 2 3" xfId="847"/>
    <cellStyle name="Заголовок 2 3 2" xfId="848"/>
    <cellStyle name="Заголовок 2 4" xfId="849"/>
    <cellStyle name="Заголовок 2 5" xfId="850"/>
    <cellStyle name="Заголовок 2 6" xfId="851"/>
    <cellStyle name="Заголовок 2 7" xfId="852"/>
    <cellStyle name="Заголовок 2 8" xfId="853"/>
    <cellStyle name="Заголовок 2 9" xfId="854"/>
    <cellStyle name="Заголовок 3 10" xfId="855"/>
    <cellStyle name="Заголовок 3 11" xfId="856"/>
    <cellStyle name="Заголовок 3 12" xfId="857"/>
    <cellStyle name="Заголовок 3 13" xfId="858"/>
    <cellStyle name="Заголовок 3 14" xfId="859"/>
    <cellStyle name="Заголовок 3 15" xfId="860"/>
    <cellStyle name="Заголовок 3 16" xfId="861"/>
    <cellStyle name="Заголовок 3 17" xfId="862"/>
    <cellStyle name="Заголовок 3 18" xfId="863"/>
    <cellStyle name="Заголовок 3 19" xfId="864"/>
    <cellStyle name="Заголовок 3 2" xfId="865"/>
    <cellStyle name="Заголовок 3 2 2" xfId="866"/>
    <cellStyle name="Заголовок 3 2 2 2" xfId="867"/>
    <cellStyle name="Заголовок 3 2 3" xfId="868"/>
    <cellStyle name="Заголовок 3 3" xfId="869"/>
    <cellStyle name="Заголовок 3 3 2" xfId="870"/>
    <cellStyle name="Заголовок 3 4" xfId="871"/>
    <cellStyle name="Заголовок 3 5" xfId="872"/>
    <cellStyle name="Заголовок 3 6" xfId="873"/>
    <cellStyle name="Заголовок 3 7" xfId="874"/>
    <cellStyle name="Заголовок 3 8" xfId="875"/>
    <cellStyle name="Заголовок 3 9" xfId="876"/>
    <cellStyle name="Заголовок 4 10" xfId="877"/>
    <cellStyle name="Заголовок 4 11" xfId="878"/>
    <cellStyle name="Заголовок 4 12" xfId="879"/>
    <cellStyle name="Заголовок 4 13" xfId="880"/>
    <cellStyle name="Заголовок 4 14" xfId="881"/>
    <cellStyle name="Заголовок 4 15" xfId="882"/>
    <cellStyle name="Заголовок 4 16" xfId="883"/>
    <cellStyle name="Заголовок 4 17" xfId="884"/>
    <cellStyle name="Заголовок 4 18" xfId="885"/>
    <cellStyle name="Заголовок 4 19" xfId="886"/>
    <cellStyle name="Заголовок 4 2" xfId="887"/>
    <cellStyle name="Заголовок 4 2 2" xfId="888"/>
    <cellStyle name="Заголовок 4 2 2 2" xfId="889"/>
    <cellStyle name="Заголовок 4 2 3" xfId="890"/>
    <cellStyle name="Заголовок 4 3" xfId="891"/>
    <cellStyle name="Заголовок 4 3 2" xfId="892"/>
    <cellStyle name="Заголовок 4 4" xfId="893"/>
    <cellStyle name="Заголовок 4 5" xfId="894"/>
    <cellStyle name="Заголовок 4 6" xfId="895"/>
    <cellStyle name="Заголовок 4 7" xfId="896"/>
    <cellStyle name="Заголовок 4 8" xfId="897"/>
    <cellStyle name="Заголовок 4 9" xfId="898"/>
    <cellStyle name="Итог 10" xfId="899"/>
    <cellStyle name="Итог 11" xfId="900"/>
    <cellStyle name="Итог 12" xfId="901"/>
    <cellStyle name="Итог 13" xfId="902"/>
    <cellStyle name="Итог 14" xfId="903"/>
    <cellStyle name="Итог 15" xfId="904"/>
    <cellStyle name="Итог 16" xfId="905"/>
    <cellStyle name="Итог 17" xfId="906"/>
    <cellStyle name="Итог 18" xfId="907"/>
    <cellStyle name="Итог 19" xfId="908"/>
    <cellStyle name="Итог 2" xfId="909"/>
    <cellStyle name="Итог 2 2" xfId="910"/>
    <cellStyle name="Итог 2 2 2" xfId="911"/>
    <cellStyle name="Итог 2 2 2 2" xfId="912"/>
    <cellStyle name="Итог 2 2 3" xfId="913"/>
    <cellStyle name="Итог 2 2_БС рос" xfId="914"/>
    <cellStyle name="Итог 2 3" xfId="915"/>
    <cellStyle name="Итог 2 3 2" xfId="916"/>
    <cellStyle name="Итог 2 4" xfId="917"/>
    <cellStyle name="Итог 2_БС рос" xfId="918"/>
    <cellStyle name="Итог 3" xfId="919"/>
    <cellStyle name="Итог 3 2" xfId="920"/>
    <cellStyle name="Итог 3 2 2" xfId="921"/>
    <cellStyle name="Итог 3 3" xfId="922"/>
    <cellStyle name="Итог 3_БС рос" xfId="923"/>
    <cellStyle name="Итог 4" xfId="924"/>
    <cellStyle name="Итог 5" xfId="925"/>
    <cellStyle name="Итог 6" xfId="926"/>
    <cellStyle name="Итог 7" xfId="927"/>
    <cellStyle name="Итог 8" xfId="928"/>
    <cellStyle name="Итог 9" xfId="929"/>
    <cellStyle name="Контрольная ячейка 10" xfId="930"/>
    <cellStyle name="Контрольная ячейка 11" xfId="931"/>
    <cellStyle name="Контрольная ячейка 12" xfId="932"/>
    <cellStyle name="Контрольная ячейка 13" xfId="933"/>
    <cellStyle name="Контрольная ячейка 14" xfId="934"/>
    <cellStyle name="Контрольная ячейка 15" xfId="935"/>
    <cellStyle name="Контрольная ячейка 16" xfId="936"/>
    <cellStyle name="Контрольная ячейка 17" xfId="937"/>
    <cellStyle name="Контрольная ячейка 2" xfId="938"/>
    <cellStyle name="Контрольная ячейка 2 2" xfId="939"/>
    <cellStyle name="Контрольная ячейка 3" xfId="940"/>
    <cellStyle name="Контрольная ячейка 4" xfId="941"/>
    <cellStyle name="Контрольная ячейка 5" xfId="942"/>
    <cellStyle name="Контрольная ячейка 6" xfId="943"/>
    <cellStyle name="Контрольная ячейка 7" xfId="944"/>
    <cellStyle name="Контрольная ячейка 8" xfId="945"/>
    <cellStyle name="Контрольная ячейка 9" xfId="946"/>
    <cellStyle name="Название 10" xfId="947"/>
    <cellStyle name="Название 11" xfId="948"/>
    <cellStyle name="Название 12" xfId="949"/>
    <cellStyle name="Название 13" xfId="950"/>
    <cellStyle name="Название 14" xfId="951"/>
    <cellStyle name="Название 15" xfId="952"/>
    <cellStyle name="Название 16" xfId="953"/>
    <cellStyle name="Название 17" xfId="954"/>
    <cellStyle name="Название 18" xfId="955"/>
    <cellStyle name="Название 19" xfId="956"/>
    <cellStyle name="Название 2" xfId="957"/>
    <cellStyle name="Название 2 2" xfId="958"/>
    <cellStyle name="Название 2 2 2" xfId="959"/>
    <cellStyle name="Название 2 3" xfId="960"/>
    <cellStyle name="Название 3" xfId="961"/>
    <cellStyle name="Название 3 2" xfId="962"/>
    <cellStyle name="Название 4" xfId="963"/>
    <cellStyle name="Название 5" xfId="964"/>
    <cellStyle name="Название 6" xfId="965"/>
    <cellStyle name="Название 7" xfId="966"/>
    <cellStyle name="Название 8" xfId="967"/>
    <cellStyle name="Название 9" xfId="968"/>
    <cellStyle name="Нейтральный 10" xfId="969"/>
    <cellStyle name="Нейтральный 11" xfId="970"/>
    <cellStyle name="Нейтральный 12" xfId="971"/>
    <cellStyle name="Нейтральный 13" xfId="972"/>
    <cellStyle name="Нейтральный 14" xfId="973"/>
    <cellStyle name="Нейтральный 15" xfId="974"/>
    <cellStyle name="Нейтральный 16" xfId="975"/>
    <cellStyle name="Нейтральный 17" xfId="976"/>
    <cellStyle name="Нейтральный 2" xfId="977"/>
    <cellStyle name="Нейтральный 2 2" xfId="978"/>
    <cellStyle name="Нейтральный 3" xfId="979"/>
    <cellStyle name="Нейтральный 4" xfId="980"/>
    <cellStyle name="Нейтральный 5" xfId="981"/>
    <cellStyle name="Нейтральный 6" xfId="982"/>
    <cellStyle name="Нейтральный 7" xfId="983"/>
    <cellStyle name="Нейтральный 8" xfId="984"/>
    <cellStyle name="Нейтральный 9" xfId="985"/>
    <cellStyle name="Обычный" xfId="0" builtinId="0"/>
    <cellStyle name="Обычный 10" xfId="986"/>
    <cellStyle name="Обычный 10 2" xfId="987"/>
    <cellStyle name="Обычный 10 2 2" xfId="988"/>
    <cellStyle name="Обычный 10 2 2 2" xfId="989"/>
    <cellStyle name="Обычный 10 2 3" xfId="990"/>
    <cellStyle name="Обычный 11" xfId="991"/>
    <cellStyle name="Обычный 11 2" xfId="992"/>
    <cellStyle name="Обычный 11 2 2" xfId="993"/>
    <cellStyle name="Обычный 11 2 2 2" xfId="994"/>
    <cellStyle name="Обычный 11 2 3" xfId="995"/>
    <cellStyle name="Обычный 11 3" xfId="996"/>
    <cellStyle name="Обычный 11 3 2" xfId="997"/>
    <cellStyle name="Обычный 11 4" xfId="998"/>
    <cellStyle name="Обычный 11_БС рос" xfId="999"/>
    <cellStyle name="Обычный 12" xfId="1000"/>
    <cellStyle name="Обычный 12 2" xfId="1001"/>
    <cellStyle name="Обычный 12 2 2" xfId="1002"/>
    <cellStyle name="Обычный 12 2 2 2" xfId="1003"/>
    <cellStyle name="Обычный 12 2 2 2 2" xfId="1004"/>
    <cellStyle name="Обычный 12 2 2 3" xfId="1005"/>
    <cellStyle name="Обычный 12 2 3" xfId="1006"/>
    <cellStyle name="Обычный 12 2 3 2" xfId="1007"/>
    <cellStyle name="Обычный 12 2 4" xfId="1008"/>
    <cellStyle name="Обычный 12 2_БС рос" xfId="1009"/>
    <cellStyle name="Обычный 12 3" xfId="1010"/>
    <cellStyle name="Обычный 12 3 2" xfId="1011"/>
    <cellStyle name="Обычный 12 4" xfId="1012"/>
    <cellStyle name="Обычный 12_БС рос" xfId="1013"/>
    <cellStyle name="Обычный 13" xfId="1014"/>
    <cellStyle name="Обычный 13 2" xfId="1015"/>
    <cellStyle name="Обычный 13 2 2" xfId="1016"/>
    <cellStyle name="Обычный 13 3" xfId="1017"/>
    <cellStyle name="Обычный 14" xfId="1018"/>
    <cellStyle name="Обычный 14 2" xfId="1019"/>
    <cellStyle name="Обычный 15" xfId="1020"/>
    <cellStyle name="Обычный 15 2" xfId="1021"/>
    <cellStyle name="Обычный 15 2 2" xfId="1022"/>
    <cellStyle name="Обычный 15 2 3" xfId="1023"/>
    <cellStyle name="Обычный 15 3" xfId="1024"/>
    <cellStyle name="Обычный 15 3 2" xfId="1025"/>
    <cellStyle name="Обычный 15 4" xfId="1026"/>
    <cellStyle name="Обычный 16" xfId="1027"/>
    <cellStyle name="Обычный 16 2" xfId="1028"/>
    <cellStyle name="Обычный 16 2 2" xfId="1029"/>
    <cellStyle name="Обычный 16 3" xfId="1030"/>
    <cellStyle name="Обычный 17" xfId="1031"/>
    <cellStyle name="Обычный 17 2" xfId="1032"/>
    <cellStyle name="Обычный 18" xfId="1033"/>
    <cellStyle name="Обычный 18 2" xfId="1034"/>
    <cellStyle name="Обычный 18 2 2" xfId="1035"/>
    <cellStyle name="Обычный 19" xfId="1036"/>
    <cellStyle name="Обычный 19 2" xfId="1037"/>
    <cellStyle name="Обычный 19 2 2" xfId="1038"/>
    <cellStyle name="Обычный 19 2 2 2" xfId="1039"/>
    <cellStyle name="Обычный 19 2 3" xfId="1040"/>
    <cellStyle name="Обычный 19 2 3 2" xfId="1041"/>
    <cellStyle name="Обычный 19 2 4" xfId="1042"/>
    <cellStyle name="Обычный 2" xfId="9"/>
    <cellStyle name="Обычный 2 10" xfId="1043"/>
    <cellStyle name="Обычный 2 10 2" xfId="1044"/>
    <cellStyle name="Обычный 2 11" xfId="1045"/>
    <cellStyle name="Обычный 2 11 2" xfId="1046"/>
    <cellStyle name="Обычный 2 12" xfId="1047"/>
    <cellStyle name="Обычный 2 12 2" xfId="1048"/>
    <cellStyle name="Обычный 2 13" xfId="1049"/>
    <cellStyle name="Обычный 2 13 2" xfId="1050"/>
    <cellStyle name="Обычный 2 14" xfId="1051"/>
    <cellStyle name="Обычный 2 14 2" xfId="1052"/>
    <cellStyle name="Обычный 2 15" xfId="1053"/>
    <cellStyle name="Обычный 2 15 2" xfId="1054"/>
    <cellStyle name="Обычный 2 16" xfId="1055"/>
    <cellStyle name="Обычный 2 16 2" xfId="1056"/>
    <cellStyle name="Обычный 2 17" xfId="1057"/>
    <cellStyle name="Обычный 2 18" xfId="1058"/>
    <cellStyle name="Обычный 2 19" xfId="1059"/>
    <cellStyle name="Обычный 2 2" xfId="1060"/>
    <cellStyle name="Обычный 2 2 10" xfId="1061"/>
    <cellStyle name="Обычный 2 2 10 2" xfId="1062"/>
    <cellStyle name="Обычный 2 2 11" xfId="1063"/>
    <cellStyle name="Обычный 2 2 11 2" xfId="1064"/>
    <cellStyle name="Обычный 2 2 12" xfId="1065"/>
    <cellStyle name="Обычный 2 2 12 2" xfId="1066"/>
    <cellStyle name="Обычный 2 2 13" xfId="1067"/>
    <cellStyle name="Обычный 2 2 13 2" xfId="1068"/>
    <cellStyle name="Обычный 2 2 14" xfId="1069"/>
    <cellStyle name="Обычный 2 2 14 2" xfId="1070"/>
    <cellStyle name="Обычный 2 2 15" xfId="1071"/>
    <cellStyle name="Обычный 2 2 15 2" xfId="1072"/>
    <cellStyle name="Обычный 2 2 16" xfId="1073"/>
    <cellStyle name="Обычный 2 2 16 2" xfId="1074"/>
    <cellStyle name="Обычный 2 2 17" xfId="1075"/>
    <cellStyle name="Обычный 2 2 17 2" xfId="1076"/>
    <cellStyle name="Обычный 2 2 18" xfId="1077"/>
    <cellStyle name="Обычный 2 2 19" xfId="1078"/>
    <cellStyle name="Обычный 2 2 2" xfId="1079"/>
    <cellStyle name="Обычный 2 2 2 2" xfId="1080"/>
    <cellStyle name="Обычный 2 2 2 2 2" xfId="1081"/>
    <cellStyle name="Обычный 2 2 2 3" xfId="1082"/>
    <cellStyle name="Обычный 2 2 2 3 2" xfId="1083"/>
    <cellStyle name="Обычный 2 2 2 4" xfId="1084"/>
    <cellStyle name="Обычный 2 2 3" xfId="1085"/>
    <cellStyle name="Обычный 2 2 3 2" xfId="1086"/>
    <cellStyle name="Обычный 2 2 4" xfId="1087"/>
    <cellStyle name="Обычный 2 2 5" xfId="1088"/>
    <cellStyle name="Обычный 2 2 5 2" xfId="1089"/>
    <cellStyle name="Обычный 2 2 6" xfId="1090"/>
    <cellStyle name="Обычный 2 2 6 2" xfId="1091"/>
    <cellStyle name="Обычный 2 2 7" xfId="1092"/>
    <cellStyle name="Обычный 2 2 7 2" xfId="1093"/>
    <cellStyle name="Обычный 2 2 8" xfId="1094"/>
    <cellStyle name="Обычный 2 2 8 2" xfId="1095"/>
    <cellStyle name="Обычный 2 2 9" xfId="1096"/>
    <cellStyle name="Обычный 2 2 9 2" xfId="1097"/>
    <cellStyle name="Обычный 2 2_БС рос" xfId="1098"/>
    <cellStyle name="Обычный 2 20" xfId="1099"/>
    <cellStyle name="Обычный 2 20 2" xfId="1100"/>
    <cellStyle name="Обычный 2 21" xfId="1101"/>
    <cellStyle name="Обычный 2 3" xfId="1102"/>
    <cellStyle name="Обычный 2 3 10" xfId="1103"/>
    <cellStyle name="Обычный 2 3 10 2" xfId="1104"/>
    <cellStyle name="Обычный 2 3 11" xfId="1105"/>
    <cellStyle name="Обычный 2 3 11 2" xfId="1106"/>
    <cellStyle name="Обычный 2 3 12" xfId="1107"/>
    <cellStyle name="Обычный 2 3 12 2" xfId="1108"/>
    <cellStyle name="Обычный 2 3 13" xfId="1109"/>
    <cellStyle name="Обычный 2 3 13 2" xfId="1110"/>
    <cellStyle name="Обычный 2 3 14" xfId="1111"/>
    <cellStyle name="Обычный 2 3 14 2" xfId="1112"/>
    <cellStyle name="Обычный 2 3 15" xfId="1113"/>
    <cellStyle name="Обычный 2 3 15 2" xfId="1114"/>
    <cellStyle name="Обычный 2 3 16" xfId="1115"/>
    <cellStyle name="Обычный 2 3 16 2" xfId="1116"/>
    <cellStyle name="Обычный 2 3 17" xfId="1117"/>
    <cellStyle name="Обычный 2 3 17 2" xfId="1118"/>
    <cellStyle name="Обычный 2 3 2" xfId="1119"/>
    <cellStyle name="Обычный 2 3 3" xfId="1120"/>
    <cellStyle name="Обычный 2 3 3 2" xfId="1121"/>
    <cellStyle name="Обычный 2 3 4" xfId="1122"/>
    <cellStyle name="Обычный 2 3 4 2" xfId="1123"/>
    <cellStyle name="Обычный 2 3 5" xfId="1124"/>
    <cellStyle name="Обычный 2 3 5 2" xfId="1125"/>
    <cellStyle name="Обычный 2 3 6" xfId="1126"/>
    <cellStyle name="Обычный 2 3 6 2" xfId="1127"/>
    <cellStyle name="Обычный 2 3 7" xfId="1128"/>
    <cellStyle name="Обычный 2 3 7 2" xfId="1129"/>
    <cellStyle name="Обычный 2 3 8" xfId="1130"/>
    <cellStyle name="Обычный 2 3 8 2" xfId="1131"/>
    <cellStyle name="Обычный 2 3 9" xfId="1132"/>
    <cellStyle name="Обычный 2 3 9 2" xfId="1133"/>
    <cellStyle name="Обычный 2 31" xfId="1134"/>
    <cellStyle name="Обычный 2 31 2" xfId="1135"/>
    <cellStyle name="Обычный 2 4" xfId="1136"/>
    <cellStyle name="Обычный 2 4 2" xfId="1137"/>
    <cellStyle name="Обычный 2 5" xfId="1138"/>
    <cellStyle name="Обычный 2 5 2" xfId="1139"/>
    <cellStyle name="Обычный 2 6" xfId="1140"/>
    <cellStyle name="Обычный 2 6 2" xfId="1141"/>
    <cellStyle name="Обычный 2 7" xfId="1142"/>
    <cellStyle name="Обычный 2 7 2" xfId="1143"/>
    <cellStyle name="Обычный 2 8" xfId="1144"/>
    <cellStyle name="Обычный 2 8 2" xfId="1145"/>
    <cellStyle name="Обычный 2 9" xfId="1146"/>
    <cellStyle name="Обычный 2 9 2" xfId="1147"/>
    <cellStyle name="Обычный 2_3.Рын кап" xfId="1148"/>
    <cellStyle name="Обычный 20" xfId="1149"/>
    <cellStyle name="Обычный 20 2" xfId="1150"/>
    <cellStyle name="Обычный 20 3" xfId="1151"/>
    <cellStyle name="Обычный 20 3 2" xfId="1152"/>
    <cellStyle name="Обычный 20 3 2 2" xfId="1153"/>
    <cellStyle name="Обычный 20 3 2 3" xfId="1154"/>
    <cellStyle name="Обычный 20 4" xfId="1155"/>
    <cellStyle name="Обычный 21" xfId="1156"/>
    <cellStyle name="Обычный 22" xfId="1157"/>
    <cellStyle name="Обычный 23" xfId="1158"/>
    <cellStyle name="Обычный 24" xfId="1159"/>
    <cellStyle name="Обычный 25" xfId="1160"/>
    <cellStyle name="Обычный 25 2" xfId="1161"/>
    <cellStyle name="Обычный 26" xfId="1162"/>
    <cellStyle name="Обычный 27" xfId="1"/>
    <cellStyle name="Обычный 28" xfId="1163"/>
    <cellStyle name="Обычный 29" xfId="1164"/>
    <cellStyle name="Обычный 3" xfId="1165"/>
    <cellStyle name="Обычный 3 10" xfId="1166"/>
    <cellStyle name="Обычный 3 11" xfId="1167"/>
    <cellStyle name="Обычный 3 12" xfId="1168"/>
    <cellStyle name="Обычный 3 13" xfId="1169"/>
    <cellStyle name="Обычный 3 14" xfId="1170"/>
    <cellStyle name="Обычный 3 15" xfId="1171"/>
    <cellStyle name="Обычный 3 16" xfId="1172"/>
    <cellStyle name="Обычный 3 17" xfId="1173"/>
    <cellStyle name="Обычный 3 18" xfId="1174"/>
    <cellStyle name="Обычный 3 19" xfId="1175"/>
    <cellStyle name="Обычный 3 2" xfId="1176"/>
    <cellStyle name="Обычный 3 2 2" xfId="1177"/>
    <cellStyle name="Обычный 3 2 3" xfId="1178"/>
    <cellStyle name="Обычный 3 2 4" xfId="1179"/>
    <cellStyle name="Обычный 3 2 5" xfId="1180"/>
    <cellStyle name="Обычный 3 2 6" xfId="1181"/>
    <cellStyle name="Обычный 3 2 7" xfId="1182"/>
    <cellStyle name="Обычный 3 2 7 2" xfId="1183"/>
    <cellStyle name="Обычный 3 2 8" xfId="1184"/>
    <cellStyle name="Обычный 3 3" xfId="1185"/>
    <cellStyle name="Обычный 3 3 2" xfId="1186"/>
    <cellStyle name="Обычный 3 4" xfId="1187"/>
    <cellStyle name="Обычный 3 5" xfId="1188"/>
    <cellStyle name="Обычный 3 5 2" xfId="1189"/>
    <cellStyle name="Обычный 3 6" xfId="1190"/>
    <cellStyle name="Обычный 3 6 2" xfId="1191"/>
    <cellStyle name="Обычный 3 7" xfId="1192"/>
    <cellStyle name="Обычный 3 8" xfId="1193"/>
    <cellStyle name="Обычный 3 9" xfId="1194"/>
    <cellStyle name="Обычный 3_Макро рос" xfId="1195"/>
    <cellStyle name="Обычный 30" xfId="6"/>
    <cellStyle name="Обычный 4" xfId="1196"/>
    <cellStyle name="Обычный 4 10" xfId="1197"/>
    <cellStyle name="Обычный 4 11" xfId="1198"/>
    <cellStyle name="Обычный 4 12" xfId="1199"/>
    <cellStyle name="Обычный 4 13" xfId="1200"/>
    <cellStyle name="Обычный 4 14" xfId="1201"/>
    <cellStyle name="Обычный 4 15" xfId="1202"/>
    <cellStyle name="Обычный 4 16" xfId="1203"/>
    <cellStyle name="Обычный 4 17" xfId="1204"/>
    <cellStyle name="Обычный 4 18" xfId="1205"/>
    <cellStyle name="Обычный 4 19" xfId="1206"/>
    <cellStyle name="Обычный 4 2" xfId="1207"/>
    <cellStyle name="Обычный 4 2 2" xfId="1208"/>
    <cellStyle name="Обычный 4 2 2 2" xfId="1209"/>
    <cellStyle name="Обычный 4 2 2 2 2" xfId="1210"/>
    <cellStyle name="Обычный 4 2 3" xfId="1211"/>
    <cellStyle name="Обычный 4 2 4" xfId="1212"/>
    <cellStyle name="Обычный 4 2 5" xfId="1213"/>
    <cellStyle name="Обычный 4 2 5 2" xfId="1214"/>
    <cellStyle name="Обычный 4 2 6" xfId="1215"/>
    <cellStyle name="Обычный 4 2 7" xfId="1216"/>
    <cellStyle name="Обычный 4 2 8" xfId="1217"/>
    <cellStyle name="Обычный 4 20" xfId="1218"/>
    <cellStyle name="Обычный 4 21" xfId="1219"/>
    <cellStyle name="Обычный 4 22" xfId="1220"/>
    <cellStyle name="Обычный 4 23" xfId="1221"/>
    <cellStyle name="Обычный 4 24" xfId="7"/>
    <cellStyle name="Обычный 4 3" xfId="1222"/>
    <cellStyle name="Обычный 4 4" xfId="1223"/>
    <cellStyle name="Обычный 4 4 2" xfId="1224"/>
    <cellStyle name="Обычный 4 5" xfId="1225"/>
    <cellStyle name="Обычный 4 5 2" xfId="1226"/>
    <cellStyle name="Обычный 4 6" xfId="1227"/>
    <cellStyle name="Обычный 4 7" xfId="1228"/>
    <cellStyle name="Обычный 4 8" xfId="1229"/>
    <cellStyle name="Обычный 4 9" xfId="1230"/>
    <cellStyle name="Обычный 4_Макро рос" xfId="1231"/>
    <cellStyle name="Обычный 5" xfId="1232"/>
    <cellStyle name="Обычный 5 10" xfId="1233"/>
    <cellStyle name="Обычный 5 10 2" xfId="1234"/>
    <cellStyle name="Обычный 5 11" xfId="1235"/>
    <cellStyle name="Обычный 5 11 2" xfId="1236"/>
    <cellStyle name="Обычный 5 12" xfId="1237"/>
    <cellStyle name="Обычный 5 12 2" xfId="1238"/>
    <cellStyle name="Обычный 5 13" xfId="1239"/>
    <cellStyle name="Обычный 5 13 2" xfId="1240"/>
    <cellStyle name="Обычный 5 14" xfId="1241"/>
    <cellStyle name="Обычный 5 14 2" xfId="1242"/>
    <cellStyle name="Обычный 5 15" xfId="1243"/>
    <cellStyle name="Обычный 5 15 2" xfId="1244"/>
    <cellStyle name="Обычный 5 16" xfId="1245"/>
    <cellStyle name="Обычный 5 16 2" xfId="1246"/>
    <cellStyle name="Обычный 5 17" xfId="1247"/>
    <cellStyle name="Обычный 5 17 2" xfId="1248"/>
    <cellStyle name="Обычный 5 18" xfId="1249"/>
    <cellStyle name="Обычный 5 18 2" xfId="1250"/>
    <cellStyle name="Обычный 5 19" xfId="1251"/>
    <cellStyle name="Обычный 5 2" xfId="1252"/>
    <cellStyle name="Обычный 5 2 2" xfId="1253"/>
    <cellStyle name="Обычный 5 2 3" xfId="1254"/>
    <cellStyle name="Обычный 5 3" xfId="1255"/>
    <cellStyle name="Обычный 5 3 2" xfId="1256"/>
    <cellStyle name="Обычный 5 3 2 2" xfId="1257"/>
    <cellStyle name="Обычный 5 3 3" xfId="1258"/>
    <cellStyle name="Обычный 5 4" xfId="1259"/>
    <cellStyle name="Обычный 5 4 2" xfId="1260"/>
    <cellStyle name="Обычный 5 5" xfId="1261"/>
    <cellStyle name="Обычный 5 5 2" xfId="1262"/>
    <cellStyle name="Обычный 5 6" xfId="1263"/>
    <cellStyle name="Обычный 5 6 2" xfId="1264"/>
    <cellStyle name="Обычный 5 7" xfId="1265"/>
    <cellStyle name="Обычный 5 7 2" xfId="1266"/>
    <cellStyle name="Обычный 5 8" xfId="1267"/>
    <cellStyle name="Обычный 5 8 2" xfId="1268"/>
    <cellStyle name="Обычный 5 9" xfId="1269"/>
    <cellStyle name="Обычный 5 9 2" xfId="1270"/>
    <cellStyle name="Обычный 5_БС рос" xfId="1271"/>
    <cellStyle name="Обычный 6" xfId="1272"/>
    <cellStyle name="Обычный 6 10" xfId="1273"/>
    <cellStyle name="Обычный 6 10 2" xfId="1274"/>
    <cellStyle name="Обычный 6 11" xfId="1275"/>
    <cellStyle name="Обычный 6 11 2" xfId="1276"/>
    <cellStyle name="Обычный 6 12" xfId="1277"/>
    <cellStyle name="Обычный 6 12 2" xfId="1278"/>
    <cellStyle name="Обычный 6 13" xfId="1279"/>
    <cellStyle name="Обычный 6 13 2" xfId="1280"/>
    <cellStyle name="Обычный 6 14" xfId="1281"/>
    <cellStyle name="Обычный 6 14 2" xfId="1282"/>
    <cellStyle name="Обычный 6 15" xfId="1283"/>
    <cellStyle name="Обычный 6 15 2" xfId="1284"/>
    <cellStyle name="Обычный 6 16" xfId="1285"/>
    <cellStyle name="Обычный 6 16 2" xfId="1286"/>
    <cellStyle name="Обычный 6 17" xfId="1287"/>
    <cellStyle name="Обычный 6 17 2" xfId="1288"/>
    <cellStyle name="Обычный 6 18" xfId="1289"/>
    <cellStyle name="Обычный 6 18 2" xfId="1290"/>
    <cellStyle name="Обычный 6 19" xfId="1291"/>
    <cellStyle name="Обычный 6 19 2" xfId="1292"/>
    <cellStyle name="Обычный 6 2" xfId="1293"/>
    <cellStyle name="Обычный 6 2 2" xfId="1294"/>
    <cellStyle name="Обычный 6 2 2 2" xfId="1295"/>
    <cellStyle name="Обычный 6 2 2 2 2" xfId="1296"/>
    <cellStyle name="Обычный 6 2 2 3" xfId="1297"/>
    <cellStyle name="Обычный 6 2 3" xfId="1298"/>
    <cellStyle name="Обычный 6 2 3 2" xfId="1299"/>
    <cellStyle name="Обычный 6 2 4" xfId="1300"/>
    <cellStyle name="Обычный 6 2_БС рос" xfId="1301"/>
    <cellStyle name="Обычный 6 20" xfId="1302"/>
    <cellStyle name="Обычный 6 20 2" xfId="1303"/>
    <cellStyle name="Обычный 6 21" xfId="1304"/>
    <cellStyle name="Обычный 6 3" xfId="1305"/>
    <cellStyle name="Обычный 6 3 2" xfId="1306"/>
    <cellStyle name="Обычный 6 3 2 2" xfId="1307"/>
    <cellStyle name="Обычный 6 3 2 2 2" xfId="1308"/>
    <cellStyle name="Обычный 6 3 2 3" xfId="1309"/>
    <cellStyle name="Обычный 6 3 3" xfId="1310"/>
    <cellStyle name="Обычный 6 3 3 2" xfId="1311"/>
    <cellStyle name="Обычный 6 3 4" xfId="1312"/>
    <cellStyle name="Обычный 6 3_БС рос" xfId="1313"/>
    <cellStyle name="Обычный 6 4" xfId="1314"/>
    <cellStyle name="Обычный 6 4 2" xfId="1315"/>
    <cellStyle name="Обычный 6 4 2 2" xfId="1316"/>
    <cellStyle name="Обычный 6 4 3" xfId="1317"/>
    <cellStyle name="Обычный 6 5" xfId="1318"/>
    <cellStyle name="Обычный 6 5 2" xfId="1319"/>
    <cellStyle name="Обычный 6 6" xfId="1320"/>
    <cellStyle name="Обычный 6 6 2" xfId="1321"/>
    <cellStyle name="Обычный 6 7" xfId="1322"/>
    <cellStyle name="Обычный 6 7 2" xfId="1323"/>
    <cellStyle name="Обычный 6 8" xfId="1324"/>
    <cellStyle name="Обычный 6 8 2" xfId="1325"/>
    <cellStyle name="Обычный 6 9" xfId="1326"/>
    <cellStyle name="Обычный 6 9 2" xfId="1327"/>
    <cellStyle name="Обычный 6_БС рос" xfId="1328"/>
    <cellStyle name="Обычный 7" xfId="1329"/>
    <cellStyle name="Обычный 7 10" xfId="1330"/>
    <cellStyle name="Обычный 7 10 2" xfId="1331"/>
    <cellStyle name="Обычный 7 11" xfId="1332"/>
    <cellStyle name="Обычный 7 11 2" xfId="1333"/>
    <cellStyle name="Обычный 7 12" xfId="1334"/>
    <cellStyle name="Обычный 7 12 2" xfId="1335"/>
    <cellStyle name="Обычный 7 13" xfId="1336"/>
    <cellStyle name="Обычный 7 13 2" xfId="1337"/>
    <cellStyle name="Обычный 7 14" xfId="1338"/>
    <cellStyle name="Обычный 7 14 2" xfId="1339"/>
    <cellStyle name="Обычный 7 15" xfId="1340"/>
    <cellStyle name="Обычный 7 15 2" xfId="1341"/>
    <cellStyle name="Обычный 7 16" xfId="1342"/>
    <cellStyle name="Обычный 7 16 2" xfId="1343"/>
    <cellStyle name="Обычный 7 17" xfId="1344"/>
    <cellStyle name="Обычный 7 17 2" xfId="1345"/>
    <cellStyle name="Обычный 7 18" xfId="1346"/>
    <cellStyle name="Обычный 7 2" xfId="1347"/>
    <cellStyle name="Обычный 7 2 2" xfId="1348"/>
    <cellStyle name="Обычный 7 2 2 2" xfId="1349"/>
    <cellStyle name="Обычный 7 2 3" xfId="1350"/>
    <cellStyle name="Обычный 7 3" xfId="1351"/>
    <cellStyle name="Обычный 7 3 2" xfId="1352"/>
    <cellStyle name="Обычный 7 4" xfId="1353"/>
    <cellStyle name="Обычный 7 4 2" xfId="1354"/>
    <cellStyle name="Обычный 7 5" xfId="1355"/>
    <cellStyle name="Обычный 7 5 2" xfId="1356"/>
    <cellStyle name="Обычный 7 6" xfId="1357"/>
    <cellStyle name="Обычный 7 6 2" xfId="1358"/>
    <cellStyle name="Обычный 7 7" xfId="1359"/>
    <cellStyle name="Обычный 7 7 2" xfId="1360"/>
    <cellStyle name="Обычный 7 8" xfId="1361"/>
    <cellStyle name="Обычный 7 8 2" xfId="1362"/>
    <cellStyle name="Обычный 7 9" xfId="1363"/>
    <cellStyle name="Обычный 7 9 2" xfId="1364"/>
    <cellStyle name="Обычный 7_БС рос" xfId="1365"/>
    <cellStyle name="Обычный 8" xfId="1366"/>
    <cellStyle name="Обычный 8 10" xfId="1367"/>
    <cellStyle name="Обычный 8 10 2" xfId="1368"/>
    <cellStyle name="Обычный 8 11" xfId="1369"/>
    <cellStyle name="Обычный 8 11 2" xfId="1370"/>
    <cellStyle name="Обычный 8 12" xfId="1371"/>
    <cellStyle name="Обычный 8 12 2" xfId="1372"/>
    <cellStyle name="Обычный 8 13" xfId="1373"/>
    <cellStyle name="Обычный 8 13 2" xfId="1374"/>
    <cellStyle name="Обычный 8 14" xfId="1375"/>
    <cellStyle name="Обычный 8 14 2" xfId="1376"/>
    <cellStyle name="Обычный 8 15" xfId="1377"/>
    <cellStyle name="Обычный 8 15 2" xfId="1378"/>
    <cellStyle name="Обычный 8 16" xfId="1379"/>
    <cellStyle name="Обычный 8 16 2" xfId="1380"/>
    <cellStyle name="Обычный 8 17" xfId="1381"/>
    <cellStyle name="Обычный 8 17 2" xfId="1382"/>
    <cellStyle name="Обычный 8 18" xfId="1383"/>
    <cellStyle name="Обычный 8 18 2" xfId="1384"/>
    <cellStyle name="Обычный 8 19" xfId="1385"/>
    <cellStyle name="Обычный 8 2" xfId="1386"/>
    <cellStyle name="Обычный 8 2 2" xfId="1387"/>
    <cellStyle name="Обычный 8 2 2 2" xfId="1388"/>
    <cellStyle name="Обычный 8 2 3" xfId="1389"/>
    <cellStyle name="Обычный 8 2 3 2" xfId="1390"/>
    <cellStyle name="Обычный 8 2 4" xfId="1391"/>
    <cellStyle name="Обычный 8 3" xfId="1392"/>
    <cellStyle name="Обычный 8 3 2" xfId="1393"/>
    <cellStyle name="Обычный 8 4" xfId="1394"/>
    <cellStyle name="Обычный 8 4 2" xfId="1395"/>
    <cellStyle name="Обычный 8 5" xfId="1396"/>
    <cellStyle name="Обычный 8 5 2" xfId="1397"/>
    <cellStyle name="Обычный 8 6" xfId="1398"/>
    <cellStyle name="Обычный 8 6 2" xfId="1399"/>
    <cellStyle name="Обычный 8 7" xfId="1400"/>
    <cellStyle name="Обычный 8 7 2" xfId="1401"/>
    <cellStyle name="Обычный 8 8" xfId="1402"/>
    <cellStyle name="Обычный 8 8 2" xfId="1403"/>
    <cellStyle name="Обычный 8 9" xfId="1404"/>
    <cellStyle name="Обычный 8 9 2" xfId="1405"/>
    <cellStyle name="Обычный 9" xfId="1406"/>
    <cellStyle name="Обычный 9 2" xfId="1407"/>
    <cellStyle name="Обычный 9 2 2" xfId="1408"/>
    <cellStyle name="Обычный 9 2 2 2" xfId="1409"/>
    <cellStyle name="Обычный 9 2 2 2 2" xfId="1410"/>
    <cellStyle name="Обычный 9 2 2 3" xfId="1411"/>
    <cellStyle name="Обычный 9 2 3" xfId="1412"/>
    <cellStyle name="Обычный 9 2 3 2" xfId="1413"/>
    <cellStyle name="Обычный 9 2 4" xfId="1414"/>
    <cellStyle name="Обычный 9 2_БС рос" xfId="1415"/>
    <cellStyle name="Обычный 9 3" xfId="1416"/>
    <cellStyle name="Обычный 9 3 2" xfId="1417"/>
    <cellStyle name="Обычный 9 3 2 2" xfId="1418"/>
    <cellStyle name="Обычный 9 3 2 2 2" xfId="1419"/>
    <cellStyle name="Обычный 9 3 2 3" xfId="1420"/>
    <cellStyle name="Обычный 9 3 3" xfId="1421"/>
    <cellStyle name="Обычный 9 3 3 2" xfId="1422"/>
    <cellStyle name="Обычный 9 3 4" xfId="1423"/>
    <cellStyle name="Обычный 9 3_БС рос" xfId="1424"/>
    <cellStyle name="Обычный 9 4" xfId="1425"/>
    <cellStyle name="Обычный 9 4 2" xfId="1426"/>
    <cellStyle name="Обычный 9 4 2 2" xfId="1427"/>
    <cellStyle name="Обычный 9 4 2 2 2" xfId="1428"/>
    <cellStyle name="Обычный 9 4 2 2 2 2" xfId="1429"/>
    <cellStyle name="Обычный 9 4 2 2 3" xfId="1430"/>
    <cellStyle name="Обычный 9 4 2 3" xfId="1431"/>
    <cellStyle name="Обычный 9 4 2 3 2" xfId="1432"/>
    <cellStyle name="Обычный 9 4 2 4" xfId="1433"/>
    <cellStyle name="Обычный 9 4 2_БС рос" xfId="1434"/>
    <cellStyle name="Обычный 9 4 3" xfId="1435"/>
    <cellStyle name="Обычный 9 4 3 2" xfId="1436"/>
    <cellStyle name="Обычный 9 4 3 2 2" xfId="1437"/>
    <cellStyle name="Обычный 9 4 3 3" xfId="1438"/>
    <cellStyle name="Обычный 9 4 4" xfId="1439"/>
    <cellStyle name="Обычный 9 4 4 2" xfId="1440"/>
    <cellStyle name="Обычный 9 4 4 2 2" xfId="1441"/>
    <cellStyle name="Обычный 9 4 4 3" xfId="1442"/>
    <cellStyle name="Обычный 9 4 4 3 2" xfId="1443"/>
    <cellStyle name="Обычный 9 4 4 4" xfId="1444"/>
    <cellStyle name="Обычный 9 4 5" xfId="1445"/>
    <cellStyle name="Обычный 9 4 5 2" xfId="1446"/>
    <cellStyle name="Обычный 9 4 6" xfId="1447"/>
    <cellStyle name="Обычный 9 4_БС рос" xfId="1448"/>
    <cellStyle name="Обычный 9 5" xfId="1449"/>
    <cellStyle name="Обычный 9 5 2" xfId="1450"/>
    <cellStyle name="Обычный 9 5 2 2" xfId="1451"/>
    <cellStyle name="Обычный 9 5 3" xfId="1452"/>
    <cellStyle name="Обычный 9 6" xfId="1453"/>
    <cellStyle name="Обычный 9 6 2" xfId="1454"/>
    <cellStyle name="Обычный 9 6 2 2" xfId="1455"/>
    <cellStyle name="Обычный 9 6 2 2 2" xfId="1456"/>
    <cellStyle name="Обычный 9 6 2 2 2 2" xfId="1457"/>
    <cellStyle name="Обычный 9 6 2 2 3" xfId="1458"/>
    <cellStyle name="Обычный 9 6 2 2 3 2" xfId="1459"/>
    <cellStyle name="Обычный 9 6 2 2 3 2 2" xfId="1460"/>
    <cellStyle name="Обычный 9 6 2 2 3 3" xfId="1461"/>
    <cellStyle name="Обычный 9 6 2 2 4" xfId="1462"/>
    <cellStyle name="Обычный 9 6 2 3" xfId="1463"/>
    <cellStyle name="Обычный 9 6 2 3 2" xfId="1464"/>
    <cellStyle name="Обычный 9 6 2 3 2 2" xfId="1465"/>
    <cellStyle name="Обычный 9 6 2 3 3" xfId="1466"/>
    <cellStyle name="Обычный 9 6 2 4" xfId="1467"/>
    <cellStyle name="Обычный 9 6 2 4 2" xfId="1468"/>
    <cellStyle name="Обычный 9 6 2 5" xfId="1469"/>
    <cellStyle name="Обычный 9 6 3" xfId="1470"/>
    <cellStyle name="Обычный 9 6 3 2" xfId="1471"/>
    <cellStyle name="Обычный 9 6 3 2 2" xfId="1472"/>
    <cellStyle name="Обычный 9 6 3 2 2 2" xfId="1473"/>
    <cellStyle name="Обычный 9 6 3 2 3" xfId="1474"/>
    <cellStyle name="Обычный 9 6 3 3" xfId="1475"/>
    <cellStyle name="Обычный 9 6 4" xfId="1476"/>
    <cellStyle name="Обычный 9 6 4 2" xfId="1477"/>
    <cellStyle name="Обычный 9 6 5" xfId="1478"/>
    <cellStyle name="Обычный 9 7" xfId="1479"/>
    <cellStyle name="Обычный 9 7 2" xfId="1480"/>
    <cellStyle name="Обычный 9 8" xfId="1481"/>
    <cellStyle name="Обычный 9 9" xfId="1482"/>
    <cellStyle name="Обычный 9_БС рос" xfId="1483"/>
    <cellStyle name="Плохой 10" xfId="1484"/>
    <cellStyle name="Плохой 11" xfId="1485"/>
    <cellStyle name="Плохой 12" xfId="1486"/>
    <cellStyle name="Плохой 13" xfId="1487"/>
    <cellStyle name="Плохой 14" xfId="1488"/>
    <cellStyle name="Плохой 15" xfId="1489"/>
    <cellStyle name="Плохой 16" xfId="1490"/>
    <cellStyle name="Плохой 17" xfId="1491"/>
    <cellStyle name="Плохой 2" xfId="1492"/>
    <cellStyle name="Плохой 2 2" xfId="1493"/>
    <cellStyle name="Плохой 3" xfId="1494"/>
    <cellStyle name="Плохой 4" xfId="1495"/>
    <cellStyle name="Плохой 5" xfId="1496"/>
    <cellStyle name="Плохой 6" xfId="1497"/>
    <cellStyle name="Плохой 7" xfId="1498"/>
    <cellStyle name="Плохой 8" xfId="1499"/>
    <cellStyle name="Плохой 9" xfId="1500"/>
    <cellStyle name="Пояснение 10" xfId="1501"/>
    <cellStyle name="Пояснение 11" xfId="1502"/>
    <cellStyle name="Пояснение 12" xfId="1503"/>
    <cellStyle name="Пояснение 13" xfId="1504"/>
    <cellStyle name="Пояснение 14" xfId="1505"/>
    <cellStyle name="Пояснение 15" xfId="1506"/>
    <cellStyle name="Пояснение 16" xfId="1507"/>
    <cellStyle name="Пояснение 17" xfId="1508"/>
    <cellStyle name="Пояснение 2" xfId="1509"/>
    <cellStyle name="Пояснение 2 2" xfId="1510"/>
    <cellStyle name="Пояснение 3" xfId="1511"/>
    <cellStyle name="Пояснение 4" xfId="1512"/>
    <cellStyle name="Пояснение 5" xfId="1513"/>
    <cellStyle name="Пояснение 6" xfId="1514"/>
    <cellStyle name="Пояснение 7" xfId="1515"/>
    <cellStyle name="Пояснение 8" xfId="1516"/>
    <cellStyle name="Пояснение 9" xfId="1517"/>
    <cellStyle name="Примечание 10" xfId="1518"/>
    <cellStyle name="Примечание 11" xfId="1519"/>
    <cellStyle name="Примечание 12" xfId="1520"/>
    <cellStyle name="Примечание 13" xfId="1521"/>
    <cellStyle name="Примечание 14" xfId="1522"/>
    <cellStyle name="Примечание 15" xfId="1523"/>
    <cellStyle name="Примечание 16" xfId="1524"/>
    <cellStyle name="Примечание 17" xfId="1525"/>
    <cellStyle name="Примечание 18" xfId="1526"/>
    <cellStyle name="Примечание 19" xfId="1527"/>
    <cellStyle name="Примечание 2" xfId="1528"/>
    <cellStyle name="Примечание 2 2" xfId="1529"/>
    <cellStyle name="Примечание 2 2 2" xfId="1530"/>
    <cellStyle name="Примечание 2 2 2 2" xfId="1531"/>
    <cellStyle name="Примечание 2 2 2 2 2" xfId="1532"/>
    <cellStyle name="Примечание 2 2 2 3" xfId="1533"/>
    <cellStyle name="Примечание 2 2 3" xfId="1534"/>
    <cellStyle name="Примечание 2 2 3 2" xfId="1535"/>
    <cellStyle name="Примечание 2 2 4" xfId="1536"/>
    <cellStyle name="Примечание 2 2_БС рос" xfId="1537"/>
    <cellStyle name="Примечание 2 3" xfId="1538"/>
    <cellStyle name="Примечание 2 3 2" xfId="1539"/>
    <cellStyle name="Примечание 2 3 2 2" xfId="1540"/>
    <cellStyle name="Примечание 2 3 3" xfId="1541"/>
    <cellStyle name="Примечание 2 4" xfId="1542"/>
    <cellStyle name="Примечание 2 4 2" xfId="1543"/>
    <cellStyle name="Примечание 2 5" xfId="1544"/>
    <cellStyle name="Примечание 2_БС рос" xfId="1545"/>
    <cellStyle name="Примечание 3" xfId="1546"/>
    <cellStyle name="Примечание 3 2" xfId="1547"/>
    <cellStyle name="Примечание 3 2 2" xfId="1548"/>
    <cellStyle name="Примечание 3 2 2 2" xfId="1549"/>
    <cellStyle name="Примечание 3 2 3" xfId="1550"/>
    <cellStyle name="Примечание 3 3" xfId="1551"/>
    <cellStyle name="Примечание 3 3 2" xfId="1552"/>
    <cellStyle name="Примечание 3 4" xfId="1553"/>
    <cellStyle name="Примечание 3_БС рос" xfId="1554"/>
    <cellStyle name="Примечание 4" xfId="1555"/>
    <cellStyle name="Примечание 5" xfId="1556"/>
    <cellStyle name="Примечание 6" xfId="1557"/>
    <cellStyle name="Примечание 7" xfId="1558"/>
    <cellStyle name="Примечание 8" xfId="1559"/>
    <cellStyle name="Примечание 9" xfId="1560"/>
    <cellStyle name="Процентный" xfId="3" builtinId="5"/>
    <cellStyle name="Процентный 10" xfId="5"/>
    <cellStyle name="Процентный 10 2" xfId="1561"/>
    <cellStyle name="Процентный 10 2 2" xfId="1562"/>
    <cellStyle name="Процентный 10 2 2 2" xfId="1563"/>
    <cellStyle name="Процентный 10 2 2 2 2" xfId="1564"/>
    <cellStyle name="Процентный 10 2 2 3" xfId="1565"/>
    <cellStyle name="Процентный 10 2 3" xfId="1566"/>
    <cellStyle name="Процентный 10 2 3 2" xfId="1567"/>
    <cellStyle name="Процентный 10 2 4" xfId="1568"/>
    <cellStyle name="Процентный 10 3" xfId="1569"/>
    <cellStyle name="Процентный 10 3 2" xfId="1570"/>
    <cellStyle name="Процентный 10 3 2 2" xfId="1571"/>
    <cellStyle name="Процентный 10 3 2 2 2" xfId="1572"/>
    <cellStyle name="Процентный 10 3 2 2 2 2" xfId="1573"/>
    <cellStyle name="Процентный 10 3 2 2 3" xfId="1574"/>
    <cellStyle name="Процентный 10 3 2 3" xfId="1575"/>
    <cellStyle name="Процентный 10 3 2 3 2" xfId="1576"/>
    <cellStyle name="Процентный 10 3 2 4" xfId="1577"/>
    <cellStyle name="Процентный 10 3 3" xfId="1578"/>
    <cellStyle name="Процентный 10 3 3 2" xfId="1579"/>
    <cellStyle name="Процентный 10 3 3 2 2" xfId="1580"/>
    <cellStyle name="Процентный 10 3 3 3" xfId="1581"/>
    <cellStyle name="Процентный 10 3 4" xfId="1582"/>
    <cellStyle name="Процентный 10 3 4 2" xfId="1583"/>
    <cellStyle name="Процентный 10 3 5" xfId="1584"/>
    <cellStyle name="Процентный 10 4" xfId="1585"/>
    <cellStyle name="Процентный 10 4 2" xfId="1586"/>
    <cellStyle name="Процентный 10 4 2 2" xfId="1587"/>
    <cellStyle name="Процентный 10 4 3" xfId="1588"/>
    <cellStyle name="Процентный 10 5" xfId="1589"/>
    <cellStyle name="Процентный 10 5 2" xfId="1590"/>
    <cellStyle name="Процентный 10 5 2 2" xfId="1591"/>
    <cellStyle name="Процентный 10 5 2 2 2" xfId="1592"/>
    <cellStyle name="Процентный 10 5 2 2 2 2" xfId="1593"/>
    <cellStyle name="Процентный 10 5 2 2 3" xfId="1594"/>
    <cellStyle name="Процентный 10 5 2 3" xfId="1595"/>
    <cellStyle name="Процентный 10 5 3" xfId="1596"/>
    <cellStyle name="Процентный 10 5 3 2" xfId="1597"/>
    <cellStyle name="Процентный 10 5 4" xfId="1598"/>
    <cellStyle name="Процентный 10 6" xfId="1599"/>
    <cellStyle name="Процентный 10 6 2" xfId="1600"/>
    <cellStyle name="Процентный 10 6 2 2" xfId="1601"/>
    <cellStyle name="Процентный 10 6 3" xfId="1602"/>
    <cellStyle name="Процентный 10 7" xfId="1603"/>
    <cellStyle name="Процентный 10 7 2" xfId="1604"/>
    <cellStyle name="Процентный 10 8" xfId="1605"/>
    <cellStyle name="Процентный 11" xfId="1606"/>
    <cellStyle name="Процентный 11 2" xfId="1607"/>
    <cellStyle name="Процентный 12" xfId="1608"/>
    <cellStyle name="Процентный 12 2" xfId="1609"/>
    <cellStyle name="Процентный 12 2 2" xfId="1610"/>
    <cellStyle name="Процентный 12 2 2 2" xfId="1611"/>
    <cellStyle name="Процентный 12 2 2 2 2" xfId="1612"/>
    <cellStyle name="Процентный 12 2 2 3" xfId="1613"/>
    <cellStyle name="Процентный 12 2 3" xfId="1614"/>
    <cellStyle name="Процентный 12 2 3 2" xfId="1615"/>
    <cellStyle name="Процентный 12 2 4" xfId="1616"/>
    <cellStyle name="Процентный 12 3" xfId="1617"/>
    <cellStyle name="Процентный 12 3 2" xfId="1618"/>
    <cellStyle name="Процентный 12 3 2 2" xfId="1619"/>
    <cellStyle name="Процентный 12 3 3" xfId="1620"/>
    <cellStyle name="Процентный 12 4" xfId="1621"/>
    <cellStyle name="Процентный 12 4 2" xfId="1622"/>
    <cellStyle name="Процентный 12 5" xfId="1623"/>
    <cellStyle name="Процентный 13" xfId="1624"/>
    <cellStyle name="Процентный 13 2" xfId="1625"/>
    <cellStyle name="Процентный 14" xfId="1626"/>
    <cellStyle name="Процентный 14 2" xfId="1627"/>
    <cellStyle name="Процентный 14 2 2" xfId="1628"/>
    <cellStyle name="Процентный 14 3" xfId="1629"/>
    <cellStyle name="Процентный 15" xfId="1630"/>
    <cellStyle name="Процентный 15 2" xfId="1631"/>
    <cellStyle name="Процентный 15 2 2" xfId="1632"/>
    <cellStyle name="Процентный 15 3" xfId="1633"/>
    <cellStyle name="Процентный 16" xfId="1634"/>
    <cellStyle name="Процентный 16 2" xfId="1635"/>
    <cellStyle name="Процентный 16 2 2" xfId="1636"/>
    <cellStyle name="Процентный 16 3" xfId="1637"/>
    <cellStyle name="Процентный 17" xfId="1638"/>
    <cellStyle name="Процентный 17 2" xfId="1639"/>
    <cellStyle name="Процентный 18" xfId="1640"/>
    <cellStyle name="Процентный 18 2" xfId="1641"/>
    <cellStyle name="Процентный 19" xfId="1642"/>
    <cellStyle name="Процентный 2" xfId="1643"/>
    <cellStyle name="Процентный 2 10" xfId="1644"/>
    <cellStyle name="Процентный 2 11" xfId="1645"/>
    <cellStyle name="Процентный 2 12" xfId="1646"/>
    <cellStyle name="Процентный 2 13" xfId="1647"/>
    <cellStyle name="Процентный 2 14" xfId="1648"/>
    <cellStyle name="Процентный 2 15" xfId="1649"/>
    <cellStyle name="Процентный 2 16" xfId="1650"/>
    <cellStyle name="Процентный 2 17" xfId="1651"/>
    <cellStyle name="Процентный 2 18" xfId="1652"/>
    <cellStyle name="Процентный 2 19" xfId="1653"/>
    <cellStyle name="Процентный 2 2" xfId="1654"/>
    <cellStyle name="Процентный 2 3" xfId="1655"/>
    <cellStyle name="Процентный 2 3 2" xfId="1656"/>
    <cellStyle name="Процентный 2 4" xfId="1657"/>
    <cellStyle name="Процентный 2 4 2" xfId="1658"/>
    <cellStyle name="Процентный 2 5" xfId="1659"/>
    <cellStyle name="Процентный 2 5 2" xfId="1660"/>
    <cellStyle name="Процентный 2 6" xfId="1661"/>
    <cellStyle name="Процентный 2 6 2" xfId="1662"/>
    <cellStyle name="Процентный 2 7" xfId="1663"/>
    <cellStyle name="Процентный 2 8" xfId="1664"/>
    <cellStyle name="Процентный 2 9" xfId="1665"/>
    <cellStyle name="Процентный 20" xfId="1666"/>
    <cellStyle name="Процентный 3" xfId="1667"/>
    <cellStyle name="Процентный 3 10" xfId="1668"/>
    <cellStyle name="Процентный 3 11" xfId="1669"/>
    <cellStyle name="Процентный 3 12" xfId="1670"/>
    <cellStyle name="Процентный 3 13" xfId="1671"/>
    <cellStyle name="Процентный 3 14" xfId="1672"/>
    <cellStyle name="Процентный 3 15" xfId="1673"/>
    <cellStyle name="Процентный 3 16" xfId="1674"/>
    <cellStyle name="Процентный 3 17" xfId="1675"/>
    <cellStyle name="Процентный 3 18" xfId="1676"/>
    <cellStyle name="Процентный 3 19" xfId="1677"/>
    <cellStyle name="Процентный 3 2" xfId="1678"/>
    <cellStyle name="Процентный 3 2 2" xfId="1679"/>
    <cellStyle name="Процентный 3 2 3" xfId="1680"/>
    <cellStyle name="Процентный 3 3" xfId="1681"/>
    <cellStyle name="Процентный 3 4" xfId="1682"/>
    <cellStyle name="Процентный 3 5" xfId="1683"/>
    <cellStyle name="Процентный 3 6" xfId="1684"/>
    <cellStyle name="Процентный 3 7" xfId="1685"/>
    <cellStyle name="Процентный 3 8" xfId="1686"/>
    <cellStyle name="Процентный 3 9" xfId="1687"/>
    <cellStyle name="Процентный 4" xfId="1688"/>
    <cellStyle name="Процентный 4 2" xfId="1689"/>
    <cellStyle name="Процентный 4 2 2" xfId="1690"/>
    <cellStyle name="Процентный 4 3" xfId="1691"/>
    <cellStyle name="Процентный 4 3 2" xfId="1692"/>
    <cellStyle name="Процентный 4 4" xfId="1693"/>
    <cellStyle name="Процентный 4 4 2" xfId="1694"/>
    <cellStyle name="Процентный 5" xfId="1695"/>
    <cellStyle name="Процентный 5 2" xfId="1696"/>
    <cellStyle name="Процентный 6" xfId="1697"/>
    <cellStyle name="Процентный 6 2" xfId="1698"/>
    <cellStyle name="Процентный 6 2 2" xfId="1699"/>
    <cellStyle name="Процентный 6 2 2 2" xfId="1700"/>
    <cellStyle name="Процентный 6 2 3" xfId="1701"/>
    <cellStyle name="Процентный 6 3" xfId="1702"/>
    <cellStyle name="Процентный 6 3 2" xfId="1703"/>
    <cellStyle name="Процентный 6 4" xfId="1704"/>
    <cellStyle name="Процентный 7" xfId="1705"/>
    <cellStyle name="Процентный 7 2" xfId="1706"/>
    <cellStyle name="Процентный 7 2 2" xfId="1707"/>
    <cellStyle name="Процентный 7 2 2 2" xfId="1708"/>
    <cellStyle name="Процентный 7 2 2 2 2" xfId="1709"/>
    <cellStyle name="Процентный 7 2 2 3" xfId="1710"/>
    <cellStyle name="Процентный 7 2 3" xfId="1711"/>
    <cellStyle name="Процентный 7 2 3 2" xfId="1712"/>
    <cellStyle name="Процентный 7 2 4" xfId="1713"/>
    <cellStyle name="Процентный 7 3" xfId="1714"/>
    <cellStyle name="Процентный 7 3 2" xfId="1715"/>
    <cellStyle name="Процентный 7 3 2 2" xfId="1716"/>
    <cellStyle name="Процентный 7 3 2 2 2" xfId="1717"/>
    <cellStyle name="Процентный 7 3 2 3" xfId="1718"/>
    <cellStyle name="Процентный 7 3 3" xfId="1719"/>
    <cellStyle name="Процентный 7 3 3 2" xfId="1720"/>
    <cellStyle name="Процентный 7 3 4" xfId="1721"/>
    <cellStyle name="Процентный 7 4" xfId="1722"/>
    <cellStyle name="Процентный 7 4 2" xfId="1723"/>
    <cellStyle name="Процентный 7 4 2 2" xfId="1724"/>
    <cellStyle name="Процентный 7 4 3" xfId="1725"/>
    <cellStyle name="Процентный 7 5" xfId="1726"/>
    <cellStyle name="Процентный 7 5 2" xfId="1727"/>
    <cellStyle name="Процентный 7 6" xfId="1728"/>
    <cellStyle name="Процентный 8" xfId="1729"/>
    <cellStyle name="Процентный 8 2" xfId="1730"/>
    <cellStyle name="Процентный 9" xfId="1731"/>
    <cellStyle name="Процентный 9 2" xfId="1732"/>
    <cellStyle name="Процентный 9 2 2" xfId="1733"/>
    <cellStyle name="Процентный 9 2 2 2" xfId="1734"/>
    <cellStyle name="Процентный 9 2 3" xfId="1735"/>
    <cellStyle name="Процентный 9 3" xfId="1736"/>
    <cellStyle name="Процентный 9 3 2" xfId="1737"/>
    <cellStyle name="Процентный 9 4" xfId="1738"/>
    <cellStyle name="Связанная ячейка 10" xfId="1739"/>
    <cellStyle name="Связанная ячейка 11" xfId="1740"/>
    <cellStyle name="Связанная ячейка 12" xfId="1741"/>
    <cellStyle name="Связанная ячейка 13" xfId="1742"/>
    <cellStyle name="Связанная ячейка 14" xfId="1743"/>
    <cellStyle name="Связанная ячейка 15" xfId="1744"/>
    <cellStyle name="Связанная ячейка 16" xfId="1745"/>
    <cellStyle name="Связанная ячейка 17" xfId="1746"/>
    <cellStyle name="Связанная ячейка 18" xfId="1747"/>
    <cellStyle name="Связанная ячейка 19" xfId="1748"/>
    <cellStyle name="Связанная ячейка 2" xfId="1749"/>
    <cellStyle name="Связанная ячейка 2 2" xfId="1750"/>
    <cellStyle name="Связанная ячейка 2 2 2" xfId="1751"/>
    <cellStyle name="Связанная ячейка 2 3" xfId="1752"/>
    <cellStyle name="Связанная ячейка 3" xfId="1753"/>
    <cellStyle name="Связанная ячейка 3 2" xfId="1754"/>
    <cellStyle name="Связанная ячейка 4" xfId="1755"/>
    <cellStyle name="Связанная ячейка 5" xfId="1756"/>
    <cellStyle name="Связанная ячейка 6" xfId="1757"/>
    <cellStyle name="Связанная ячейка 7" xfId="1758"/>
    <cellStyle name="Связанная ячейка 8" xfId="1759"/>
    <cellStyle name="Связанная ячейка 9" xfId="1760"/>
    <cellStyle name="Стиль 1" xfId="1761"/>
    <cellStyle name="Стиль 1 10" xfId="1762"/>
    <cellStyle name="Стиль 1 11" xfId="1763"/>
    <cellStyle name="Стиль 1 12" xfId="1764"/>
    <cellStyle name="Стиль 1 13" xfId="1765"/>
    <cellStyle name="Стиль 1 14" xfId="1766"/>
    <cellStyle name="Стиль 1 15" xfId="1767"/>
    <cellStyle name="Стиль 1 16" xfId="1768"/>
    <cellStyle name="Стиль 1 17" xfId="1769"/>
    <cellStyle name="Стиль 1 2" xfId="1770"/>
    <cellStyle name="Стиль 1 3" xfId="1771"/>
    <cellStyle name="Стиль 1 4" xfId="1772"/>
    <cellStyle name="Стиль 1 5" xfId="1773"/>
    <cellStyle name="Стиль 1 6" xfId="1774"/>
    <cellStyle name="Стиль 1 7" xfId="1775"/>
    <cellStyle name="Стиль 1 8" xfId="1776"/>
    <cellStyle name="Стиль 1 9" xfId="1777"/>
    <cellStyle name="Стиль 2" xfId="1778"/>
    <cellStyle name="Текст предупреждения 10" xfId="1779"/>
    <cellStyle name="Текст предупреждения 11" xfId="1780"/>
    <cellStyle name="Текст предупреждения 12" xfId="1781"/>
    <cellStyle name="Текст предупреждения 13" xfId="1782"/>
    <cellStyle name="Текст предупреждения 14" xfId="1783"/>
    <cellStyle name="Текст предупреждения 15" xfId="1784"/>
    <cellStyle name="Текст предупреждения 16" xfId="1785"/>
    <cellStyle name="Текст предупреждения 17" xfId="1786"/>
    <cellStyle name="Текст предупреждения 2" xfId="1787"/>
    <cellStyle name="Текст предупреждения 2 2" xfId="1788"/>
    <cellStyle name="Текст предупреждения 3" xfId="1789"/>
    <cellStyle name="Текст предупреждения 4" xfId="1790"/>
    <cellStyle name="Текст предупреждения 5" xfId="1791"/>
    <cellStyle name="Текст предупреждения 6" xfId="1792"/>
    <cellStyle name="Текст предупреждения 7" xfId="1793"/>
    <cellStyle name="Текст предупреждения 8" xfId="1794"/>
    <cellStyle name="Текст предупреждения 9" xfId="1795"/>
    <cellStyle name="Тысячи [0]_17PRIL-3" xfId="1796"/>
    <cellStyle name="Тысячи_17PRIL-3" xfId="1797"/>
    <cellStyle name="Финансовый" xfId="2" builtinId="3"/>
    <cellStyle name="Финансовый [0] 2" xfId="1798"/>
    <cellStyle name="Финансовый [0] 2 2" xfId="1799"/>
    <cellStyle name="Финансовый [0] 2 2 2" xfId="1800"/>
    <cellStyle name="Финансовый [0] 2 2 2 2" xfId="1801"/>
    <cellStyle name="Финансовый [0] 2 2 3" xfId="1802"/>
    <cellStyle name="Финансовый [0] 2 3" xfId="1803"/>
    <cellStyle name="Финансовый [0] 2 3 2" xfId="1804"/>
    <cellStyle name="Финансовый [0] 2 4" xfId="1805"/>
    <cellStyle name="Финансовый 10" xfId="4"/>
    <cellStyle name="Финансовый 10 2" xfId="1806"/>
    <cellStyle name="Финансовый 10 2 2" xfId="1807"/>
    <cellStyle name="Финансовый 10 2 2 2" xfId="1808"/>
    <cellStyle name="Финансовый 10 2 3" xfId="1809"/>
    <cellStyle name="Финансовый 10 3" xfId="1810"/>
    <cellStyle name="Финансовый 10 3 2" xfId="1811"/>
    <cellStyle name="Финансовый 10 4" xfId="1812"/>
    <cellStyle name="Финансовый 11" xfId="1813"/>
    <cellStyle name="Финансовый 11 2" xfId="1814"/>
    <cellStyle name="Финансовый 11 2 2" xfId="1815"/>
    <cellStyle name="Финансовый 11 2 2 2" xfId="1816"/>
    <cellStyle name="Финансовый 11 2 3" xfId="1817"/>
    <cellStyle name="Финансовый 11 3" xfId="1818"/>
    <cellStyle name="Финансовый 11 3 2" xfId="1819"/>
    <cellStyle name="Финансовый 11 4" xfId="1820"/>
    <cellStyle name="Финансовый 12" xfId="1821"/>
    <cellStyle name="Финансовый 12 2" xfId="1822"/>
    <cellStyle name="Финансовый 12 2 2" xfId="1823"/>
    <cellStyle name="Финансовый 12 3" xfId="1824"/>
    <cellStyle name="Финансовый 13" xfId="1825"/>
    <cellStyle name="Финансовый 13 2" xfId="1826"/>
    <cellStyle name="Финансовый 14" xfId="1827"/>
    <cellStyle name="Финансовый 14 2" xfId="1828"/>
    <cellStyle name="Финансовый 2" xfId="1829"/>
    <cellStyle name="Финансовый 2 10" xfId="1830"/>
    <cellStyle name="Финансовый 2 10 2" xfId="1831"/>
    <cellStyle name="Финансовый 2 11" xfId="1832"/>
    <cellStyle name="Финансовый 2 11 2" xfId="1833"/>
    <cellStyle name="Финансовый 2 12" xfId="1834"/>
    <cellStyle name="Финансовый 2 13" xfId="1835"/>
    <cellStyle name="Финансовый 2 14" xfId="1836"/>
    <cellStyle name="Финансовый 2 15" xfId="1837"/>
    <cellStyle name="Финансовый 2 16" xfId="1838"/>
    <cellStyle name="Финансовый 2 17" xfId="1839"/>
    <cellStyle name="Финансовый 2 18" xfId="1840"/>
    <cellStyle name="Финансовый 2 19" xfId="1841"/>
    <cellStyle name="Финансовый 2 2" xfId="1842"/>
    <cellStyle name="Финансовый 2 2 10" xfId="1843"/>
    <cellStyle name="Финансовый 2 2 10 2" xfId="1844"/>
    <cellStyle name="Финансовый 2 2 11" xfId="1845"/>
    <cellStyle name="Финансовый 2 2 11 2" xfId="1846"/>
    <cellStyle name="Финансовый 2 2 12" xfId="1847"/>
    <cellStyle name="Финансовый 2 2 12 2" xfId="1848"/>
    <cellStyle name="Финансовый 2 2 13" xfId="1849"/>
    <cellStyle name="Финансовый 2 2 13 2" xfId="1850"/>
    <cellStyle name="Финансовый 2 2 14" xfId="1851"/>
    <cellStyle name="Финансовый 2 2 14 2" xfId="1852"/>
    <cellStyle name="Финансовый 2 2 15" xfId="1853"/>
    <cellStyle name="Финансовый 2 2 15 2" xfId="1854"/>
    <cellStyle name="Финансовый 2 2 16" xfId="1855"/>
    <cellStyle name="Финансовый 2 2 16 2" xfId="1856"/>
    <cellStyle name="Финансовый 2 2 17" xfId="1857"/>
    <cellStyle name="Финансовый 2 2 17 2" xfId="1858"/>
    <cellStyle name="Финансовый 2 2 2" xfId="1859"/>
    <cellStyle name="Финансовый 2 2 2 2" xfId="1860"/>
    <cellStyle name="Финансовый 2 2 3" xfId="1861"/>
    <cellStyle name="Финансовый 2 2 3 2" xfId="1862"/>
    <cellStyle name="Финансовый 2 2 4" xfId="1863"/>
    <cellStyle name="Финансовый 2 2 4 2" xfId="1864"/>
    <cellStyle name="Финансовый 2 2 5" xfId="1865"/>
    <cellStyle name="Финансовый 2 2 5 2" xfId="1866"/>
    <cellStyle name="Финансовый 2 2 6" xfId="1867"/>
    <cellStyle name="Финансовый 2 2 6 2" xfId="1868"/>
    <cellStyle name="Финансовый 2 2 7" xfId="1869"/>
    <cellStyle name="Финансовый 2 2 7 2" xfId="1870"/>
    <cellStyle name="Финансовый 2 2 8" xfId="1871"/>
    <cellStyle name="Финансовый 2 2 8 2" xfId="1872"/>
    <cellStyle name="Финансовый 2 2 9" xfId="1873"/>
    <cellStyle name="Финансовый 2 2 9 2" xfId="1874"/>
    <cellStyle name="Финансовый 2 20" xfId="1875"/>
    <cellStyle name="Финансовый 2 21" xfId="1876"/>
    <cellStyle name="Финансовый 2 22" xfId="1877"/>
    <cellStyle name="Финансовый 2 23" xfId="1878"/>
    <cellStyle name="Финансовый 2 24" xfId="1879"/>
    <cellStyle name="Финансовый 2 25" xfId="1880"/>
    <cellStyle name="Финансовый 2 3" xfId="1881"/>
    <cellStyle name="Финансовый 2 3 10" xfId="1882"/>
    <cellStyle name="Финансовый 2 3 10 2" xfId="1883"/>
    <cellStyle name="Финансовый 2 3 11" xfId="1884"/>
    <cellStyle name="Финансовый 2 3 11 2" xfId="1885"/>
    <cellStyle name="Финансовый 2 3 12" xfId="1886"/>
    <cellStyle name="Финансовый 2 3 12 2" xfId="1887"/>
    <cellStyle name="Финансовый 2 3 13" xfId="1888"/>
    <cellStyle name="Финансовый 2 3 13 2" xfId="1889"/>
    <cellStyle name="Финансовый 2 3 14" xfId="1890"/>
    <cellStyle name="Финансовый 2 3 14 2" xfId="1891"/>
    <cellStyle name="Финансовый 2 3 15" xfId="1892"/>
    <cellStyle name="Финансовый 2 3 15 2" xfId="1893"/>
    <cellStyle name="Финансовый 2 3 16" xfId="1894"/>
    <cellStyle name="Финансовый 2 3 16 2" xfId="1895"/>
    <cellStyle name="Финансовый 2 3 17" xfId="1896"/>
    <cellStyle name="Финансовый 2 3 17 2" xfId="1897"/>
    <cellStyle name="Финансовый 2 3 2" xfId="1898"/>
    <cellStyle name="Финансовый 2 3 2 2" xfId="1899"/>
    <cellStyle name="Финансовый 2 3 3" xfId="1900"/>
    <cellStyle name="Финансовый 2 3 3 2" xfId="1901"/>
    <cellStyle name="Финансовый 2 3 4" xfId="1902"/>
    <cellStyle name="Финансовый 2 3 4 2" xfId="1903"/>
    <cellStyle name="Финансовый 2 3 5" xfId="1904"/>
    <cellStyle name="Финансовый 2 3 5 2" xfId="1905"/>
    <cellStyle name="Финансовый 2 3 6" xfId="1906"/>
    <cellStyle name="Финансовый 2 3 6 2" xfId="1907"/>
    <cellStyle name="Финансовый 2 3 7" xfId="1908"/>
    <cellStyle name="Финансовый 2 3 7 2" xfId="1909"/>
    <cellStyle name="Финансовый 2 3 8" xfId="1910"/>
    <cellStyle name="Финансовый 2 3 8 2" xfId="1911"/>
    <cellStyle name="Финансовый 2 3 9" xfId="1912"/>
    <cellStyle name="Финансовый 2 3 9 2" xfId="1913"/>
    <cellStyle name="Финансовый 2 4" xfId="1914"/>
    <cellStyle name="Финансовый 2 4 10" xfId="1915"/>
    <cellStyle name="Финансовый 2 4 10 2" xfId="1916"/>
    <cellStyle name="Финансовый 2 4 11" xfId="1917"/>
    <cellStyle name="Финансовый 2 4 11 2" xfId="1918"/>
    <cellStyle name="Финансовый 2 4 12" xfId="1919"/>
    <cellStyle name="Финансовый 2 4 12 2" xfId="1920"/>
    <cellStyle name="Финансовый 2 4 13" xfId="1921"/>
    <cellStyle name="Финансовый 2 4 13 2" xfId="1922"/>
    <cellStyle name="Финансовый 2 4 14" xfId="1923"/>
    <cellStyle name="Финансовый 2 4 14 2" xfId="1924"/>
    <cellStyle name="Финансовый 2 4 15" xfId="1925"/>
    <cellStyle name="Финансовый 2 4 15 2" xfId="1926"/>
    <cellStyle name="Финансовый 2 4 16" xfId="1927"/>
    <cellStyle name="Финансовый 2 4 16 2" xfId="1928"/>
    <cellStyle name="Финансовый 2 4 17" xfId="1929"/>
    <cellStyle name="Финансовый 2 4 17 2" xfId="1930"/>
    <cellStyle name="Финансовый 2 4 2" xfId="1931"/>
    <cellStyle name="Финансовый 2 4 2 2" xfId="1932"/>
    <cellStyle name="Финансовый 2 4 3" xfId="1933"/>
    <cellStyle name="Финансовый 2 4 3 2" xfId="1934"/>
    <cellStyle name="Финансовый 2 4 4" xfId="1935"/>
    <cellStyle name="Финансовый 2 4 4 2" xfId="1936"/>
    <cellStyle name="Финансовый 2 4 5" xfId="1937"/>
    <cellStyle name="Финансовый 2 4 5 2" xfId="1938"/>
    <cellStyle name="Финансовый 2 4 6" xfId="1939"/>
    <cellStyle name="Финансовый 2 4 6 2" xfId="1940"/>
    <cellStyle name="Финансовый 2 4 7" xfId="1941"/>
    <cellStyle name="Финансовый 2 4 7 2" xfId="1942"/>
    <cellStyle name="Финансовый 2 4 8" xfId="1943"/>
    <cellStyle name="Финансовый 2 4 8 2" xfId="1944"/>
    <cellStyle name="Финансовый 2 4 9" xfId="1945"/>
    <cellStyle name="Финансовый 2 4 9 2" xfId="1946"/>
    <cellStyle name="Финансовый 2 5" xfId="1947"/>
    <cellStyle name="Финансовый 2 6" xfId="1948"/>
    <cellStyle name="Финансовый 2 7" xfId="1949"/>
    <cellStyle name="Финансовый 2 8" xfId="1950"/>
    <cellStyle name="Финансовый 2 9" xfId="1951"/>
    <cellStyle name="Финансовый 2 9 2" xfId="1952"/>
    <cellStyle name="Финансовый 3" xfId="1953"/>
    <cellStyle name="Финансовый 3 2" xfId="1954"/>
    <cellStyle name="Финансовый 3 2 2" xfId="1955"/>
    <cellStyle name="Финансовый 3 3" xfId="1956"/>
    <cellStyle name="Финансовый 4" xfId="1957"/>
    <cellStyle name="Финансовый 4 2" xfId="1958"/>
    <cellStyle name="Финансовый 4 2 2" xfId="1959"/>
    <cellStyle name="Финансовый 4 2 2 2" xfId="1960"/>
    <cellStyle name="Финансовый 4 2 3" xfId="1961"/>
    <cellStyle name="Финансовый 4 3" xfId="1962"/>
    <cellStyle name="Финансовый 4 3 2" xfId="1963"/>
    <cellStyle name="Финансовый 4 4" xfId="1964"/>
    <cellStyle name="Финансовый 5" xfId="1965"/>
    <cellStyle name="Финансовый 5 2" xfId="1966"/>
    <cellStyle name="Финансовый 6" xfId="1967"/>
    <cellStyle name="Финансовый 6 2" xfId="1968"/>
    <cellStyle name="Финансовый 6 3" xfId="1969"/>
    <cellStyle name="Финансовый 6 4" xfId="1970"/>
    <cellStyle name="Финансовый 7" xfId="1971"/>
    <cellStyle name="Финансовый 7 2" xfId="1972"/>
    <cellStyle name="Финансовый 7 2 2" xfId="1973"/>
    <cellStyle name="Финансовый 7 2 2 2" xfId="1974"/>
    <cellStyle name="Финансовый 7 2 3" xfId="1975"/>
    <cellStyle name="Финансовый 7 3" xfId="1976"/>
    <cellStyle name="Финансовый 7 3 2" xfId="1977"/>
    <cellStyle name="Финансовый 7 3 2 2" xfId="1978"/>
    <cellStyle name="Финансовый 7 3 3" xfId="1979"/>
    <cellStyle name="Финансовый 7 4" xfId="1980"/>
    <cellStyle name="Финансовый 7 4 2" xfId="1981"/>
    <cellStyle name="Финансовый 7 4 2 2" xfId="1982"/>
    <cellStyle name="Финансовый 7 4 2 2 2" xfId="1983"/>
    <cellStyle name="Финансовый 7 4 2 3" xfId="1984"/>
    <cellStyle name="Финансовый 7 4 3" xfId="1985"/>
    <cellStyle name="Финансовый 7 4 3 2" xfId="1986"/>
    <cellStyle name="Финансовый 7 4 4" xfId="1987"/>
    <cellStyle name="Финансовый 8" xfId="1988"/>
    <cellStyle name="Финансовый 9" xfId="1989"/>
    <cellStyle name="Хороший 10" xfId="1990"/>
    <cellStyle name="Хороший 11" xfId="1991"/>
    <cellStyle name="Хороший 12" xfId="1992"/>
    <cellStyle name="Хороший 13" xfId="1993"/>
    <cellStyle name="Хороший 14" xfId="1994"/>
    <cellStyle name="Хороший 15" xfId="1995"/>
    <cellStyle name="Хороший 16" xfId="1996"/>
    <cellStyle name="Хороший 17" xfId="1997"/>
    <cellStyle name="Хороший 18" xfId="1998"/>
    <cellStyle name="Хороший 19" xfId="1999"/>
    <cellStyle name="Хороший 2" xfId="2000"/>
    <cellStyle name="Хороший 2 2" xfId="2001"/>
    <cellStyle name="Хороший 2 2 2" xfId="2002"/>
    <cellStyle name="Хороший 2 3" xfId="2003"/>
    <cellStyle name="Хороший 3" xfId="2004"/>
    <cellStyle name="Хороший 3 2" xfId="2005"/>
    <cellStyle name="Хороший 4" xfId="2006"/>
    <cellStyle name="Хороший 5" xfId="2007"/>
    <cellStyle name="Хороший 6" xfId="2008"/>
    <cellStyle name="Хороший 7" xfId="2009"/>
    <cellStyle name="Хороший 8" xfId="2010"/>
    <cellStyle name="Хороший 9" xfId="2011"/>
    <cellStyle name="Шахматка" xfId="2012"/>
    <cellStyle name="標準_GQ Industrial Contribution Sheet_format" xfId="2013"/>
  </cellStyles>
  <dxfs count="0"/>
  <tableStyles count="0" defaultTableStyle="TableStyleMedium2" defaultPivotStyle="PivotStyleLight16"/>
  <colors>
    <mruColors>
      <color rgb="FF3593A9"/>
      <color rgb="FF3F9F96"/>
      <color rgb="FF439B95"/>
      <color rgb="FF4BACA5"/>
      <color rgb="FFE6EED5"/>
      <color rgb="FF777777"/>
      <color rgb="FF035117"/>
      <color rgb="FF00FF00"/>
      <color rgb="FF0575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http://A84B91F179FE033B87532344A8A1AF50.dms.sberbank.ru/A84B91F179FE033B87532344A8A1AF50-DC23FA9BAFDC9B9AB12E958FD76C8F7B-848CCD45963880E89AFCDE16F9B3EDA2/1.png"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http://A84B91F179FE033B87532344A8A1AF50.dms.sberbank.ru/A84B91F179FE033B87532344A8A1AF50-DC23FA9BAFDC9B9AB12E958FD76C8F7B-848CCD45963880E89AFCDE16F9B3EDA2/1.png" TargetMode="External"/></Relationships>
</file>

<file path=xl/drawings/_rels/drawing11.xml.rels><?xml version="1.0" encoding="UTF-8" standalone="yes"?>
<Relationships xmlns="http://schemas.openxmlformats.org/package/2006/relationships"><Relationship Id="rId1" Type="http://schemas.openxmlformats.org/officeDocument/2006/relationships/image" Target="http://A84B91F179FE033B87532344A8A1AF50.dms.sberbank.ru/A84B91F179FE033B87532344A8A1AF50-DC23FA9BAFDC9B9AB12E958FD76C8F7B-848CCD45963880E89AFCDE16F9B3EDA2/1.png" TargetMode="External"/></Relationships>
</file>

<file path=xl/drawings/_rels/drawing12.xml.rels><?xml version="1.0" encoding="UTF-8" standalone="yes"?>
<Relationships xmlns="http://schemas.openxmlformats.org/package/2006/relationships"><Relationship Id="rId1" Type="http://schemas.openxmlformats.org/officeDocument/2006/relationships/image" Target="http://A84B91F179FE033B87532344A8A1AF50.dms.sberbank.ru/A84B91F179FE033B87532344A8A1AF50-DC23FA9BAFDC9B9AB12E958FD76C8F7B-848CCD45963880E89AFCDE16F9B3EDA2/1.png" TargetMode="External"/></Relationships>
</file>

<file path=xl/drawings/_rels/drawing13.xml.rels><?xml version="1.0" encoding="UTF-8" standalone="yes"?>
<Relationships xmlns="http://schemas.openxmlformats.org/package/2006/relationships"><Relationship Id="rId1" Type="http://schemas.openxmlformats.org/officeDocument/2006/relationships/image" Target="http://A84B91F179FE033B87532344A8A1AF50.dms.sberbank.ru/A84B91F179FE033B87532344A8A1AF50-DC23FA9BAFDC9B9AB12E958FD76C8F7B-848CCD45963880E89AFCDE16F9B3EDA2/1.png"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http://A84B91F179FE033B87532344A8A1AF50.dms.sberbank.ru/A84B91F179FE033B87532344A8A1AF50-DC23FA9BAFDC9B9AB12E958FD76C8F7B-848CCD45963880E89AFCDE16F9B3EDA2/1.png"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http://A84B91F179FE033B87532344A8A1AF50.dms.sberbank.ru/A84B91F179FE033B87532344A8A1AF50-DC23FA9BAFDC9B9AB12E958FD76C8F7B-848CCD45963880E89AFCDE16F9B3EDA2/1.png"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http://A84B91F179FE033B87532344A8A1AF50.dms.sberbank.ru/A84B91F179FE033B87532344A8A1AF50-DC23FA9BAFDC9B9AB12E958FD76C8F7B-848CCD45963880E89AFCDE16F9B3EDA2/1.png" TargetMode="External"/></Relationships>
</file>

<file path=xl/drawings/_rels/drawing5.xml.rels><?xml version="1.0" encoding="UTF-8" standalone="yes"?>
<Relationships xmlns="http://schemas.openxmlformats.org/package/2006/relationships"><Relationship Id="rId1" Type="http://schemas.openxmlformats.org/officeDocument/2006/relationships/image" Target="http://A84B91F179FE033B87532344A8A1AF50.dms.sberbank.ru/A84B91F179FE033B87532344A8A1AF50-DC23FA9BAFDC9B9AB12E958FD76C8F7B-848CCD45963880E89AFCDE16F9B3EDA2/1.png" TargetMode="External"/></Relationships>
</file>

<file path=xl/drawings/_rels/drawing6.xml.rels><?xml version="1.0" encoding="UTF-8" standalone="yes"?>
<Relationships xmlns="http://schemas.openxmlformats.org/package/2006/relationships"><Relationship Id="rId1" Type="http://schemas.openxmlformats.org/officeDocument/2006/relationships/image" Target="http://A84B91F179FE033B87532344A8A1AF50.dms.sberbank.ru/A84B91F179FE033B87532344A8A1AF50-DC23FA9BAFDC9B9AB12E958FD76C8F7B-848CCD45963880E89AFCDE16F9B3EDA2/1.png" TargetMode="External"/></Relationships>
</file>

<file path=xl/drawings/_rels/drawing7.xml.rels><?xml version="1.0" encoding="UTF-8" standalone="yes"?>
<Relationships xmlns="http://schemas.openxmlformats.org/package/2006/relationships"><Relationship Id="rId1" Type="http://schemas.openxmlformats.org/officeDocument/2006/relationships/image" Target="http://A84B91F179FE033B87532344A8A1AF50.dms.sberbank.ru/A84B91F179FE033B87532344A8A1AF50-DC23FA9BAFDC9B9AB12E958FD76C8F7B-848CCD45963880E89AFCDE16F9B3EDA2/1.png" TargetMode="External"/></Relationships>
</file>

<file path=xl/drawings/_rels/drawing8.xml.rels><?xml version="1.0" encoding="UTF-8" standalone="yes"?>
<Relationships xmlns="http://schemas.openxmlformats.org/package/2006/relationships"><Relationship Id="rId1" Type="http://schemas.openxmlformats.org/officeDocument/2006/relationships/image" Target="http://A84B91F179FE033B87532344A8A1AF50.dms.sberbank.ru/A84B91F179FE033B87532344A8A1AF50-DC23FA9BAFDC9B9AB12E958FD76C8F7B-848CCD45963880E89AFCDE16F9B3EDA2/1.png" TargetMode="External"/></Relationships>
</file>

<file path=xl/drawings/_rels/drawing9.xml.rels><?xml version="1.0" encoding="UTF-8" standalone="yes"?>
<Relationships xmlns="http://schemas.openxmlformats.org/package/2006/relationships"><Relationship Id="rId1" Type="http://schemas.openxmlformats.org/officeDocument/2006/relationships/image" Target="http://A84B91F179FE033B87532344A8A1AF50.dms.sberbank.ru/A84B91F179FE033B87532344A8A1AF50-DC23FA9BAFDC9B9AB12E958FD76C8F7B-848CCD45963880E89AFCDE16F9B3EDA2/1.pn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164272</xdr:colOff>
      <xdr:row>4</xdr:row>
      <xdr:rowOff>22286</xdr:rowOff>
    </xdr:from>
    <xdr:to>
      <xdr:col>0</xdr:col>
      <xdr:colOff>497975</xdr:colOff>
      <xdr:row>5</xdr:row>
      <xdr:rowOff>69021</xdr:rowOff>
    </xdr:to>
    <xdr:pic>
      <xdr:nvPicPr>
        <xdr:cNvPr id="2" name="Рисунок 1" descr="http://www.freeiconspng.com/uploads/-clipart-image-of-a-black-and-white-cursor-hand-with-pointer-finger-9.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212506" y="564602"/>
          <a:ext cx="237235" cy="3337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1588</xdr:colOff>
      <xdr:row>0</xdr:row>
      <xdr:rowOff>1588</xdr:rowOff>
    </xdr:to>
    <xdr:pic>
      <xdr:nvPicPr>
        <xdr:cNvPr id="24" name="Рисунок 23" descr="http://A84B91F179FE033B87532344A8A1AF50.dms.sberbank.ru/A84B91F179FE033B87532344A8A1AF50-DC23FA9BAFDC9B9AB12E958FD76C8F7B-848CCD45963880E89AFCDE16F9B3EDA2/1.png"/>
        <xdr:cNvPicPr>
          <a:picLocks/>
        </xdr:cNvPicPr>
      </xdr:nvPicPr>
      <xdr:blipFill>
        <a:blip xmlns:r="http://schemas.openxmlformats.org/officeDocument/2006/relationships" r:link="rId2"/>
        <a:stretch>
          <a:fillRect/>
        </a:stretch>
      </xdr:blipFill>
      <xdr:spPr>
        <a:xfrm>
          <a:off x="0" y="0"/>
          <a:ext cx="1588" cy="158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1588</xdr:colOff>
      <xdr:row>0</xdr:row>
      <xdr:rowOff>1588</xdr:rowOff>
    </xdr:to>
    <xdr:pic>
      <xdr:nvPicPr>
        <xdr:cNvPr id="23" name="Рисунок 22" descr="http://A84B91F179FE033B87532344A8A1AF50.dms.sberbank.ru/A84B91F179FE033B87532344A8A1AF50-DC23FA9BAFDC9B9AB12E958FD76C8F7B-848CCD45963880E89AFCDE16F9B3EDA2/1.png"/>
        <xdr:cNvPicPr>
          <a:picLocks/>
        </xdr:cNvPicPr>
      </xdr:nvPicPr>
      <xdr:blipFill>
        <a:blip xmlns:r="http://schemas.openxmlformats.org/officeDocument/2006/relationships" r:link="rId1"/>
        <a:stretch>
          <a:fillRect/>
        </a:stretch>
      </xdr:blipFill>
      <xdr:spPr>
        <a:xfrm>
          <a:off x="0" y="0"/>
          <a:ext cx="1588" cy="158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1588</xdr:colOff>
      <xdr:row>0</xdr:row>
      <xdr:rowOff>1588</xdr:rowOff>
    </xdr:to>
    <xdr:pic>
      <xdr:nvPicPr>
        <xdr:cNvPr id="23" name="Рисунок 22" descr="http://A84B91F179FE033B87532344A8A1AF50.dms.sberbank.ru/A84B91F179FE033B87532344A8A1AF50-DC23FA9BAFDC9B9AB12E958FD76C8F7B-848CCD45963880E89AFCDE16F9B3EDA2/1.png"/>
        <xdr:cNvPicPr>
          <a:picLocks/>
        </xdr:cNvPicPr>
      </xdr:nvPicPr>
      <xdr:blipFill>
        <a:blip xmlns:r="http://schemas.openxmlformats.org/officeDocument/2006/relationships" r:link="rId1"/>
        <a:stretch>
          <a:fillRect/>
        </a:stretch>
      </xdr:blipFill>
      <xdr:spPr>
        <a:xfrm>
          <a:off x="0" y="0"/>
          <a:ext cx="1588" cy="158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1588</xdr:colOff>
      <xdr:row>0</xdr:row>
      <xdr:rowOff>1588</xdr:rowOff>
    </xdr:to>
    <xdr:pic>
      <xdr:nvPicPr>
        <xdr:cNvPr id="23" name="Рисунок 22" descr="http://A84B91F179FE033B87532344A8A1AF50.dms.sberbank.ru/A84B91F179FE033B87532344A8A1AF50-DC23FA9BAFDC9B9AB12E958FD76C8F7B-848CCD45963880E89AFCDE16F9B3EDA2/1.png"/>
        <xdr:cNvPicPr>
          <a:picLocks/>
        </xdr:cNvPicPr>
      </xdr:nvPicPr>
      <xdr:blipFill>
        <a:blip xmlns:r="http://schemas.openxmlformats.org/officeDocument/2006/relationships" r:link="rId1"/>
        <a:stretch>
          <a:fillRect/>
        </a:stretch>
      </xdr:blipFill>
      <xdr:spPr>
        <a:xfrm>
          <a:off x="0" y="0"/>
          <a:ext cx="1588" cy="158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1588</xdr:colOff>
      <xdr:row>0</xdr:row>
      <xdr:rowOff>1588</xdr:rowOff>
    </xdr:to>
    <xdr:pic>
      <xdr:nvPicPr>
        <xdr:cNvPr id="23" name="Рисунок 22" descr="http://A84B91F179FE033B87532344A8A1AF50.dms.sberbank.ru/A84B91F179FE033B87532344A8A1AF50-DC23FA9BAFDC9B9AB12E958FD76C8F7B-848CCD45963880E89AFCDE16F9B3EDA2/1.png"/>
        <xdr:cNvPicPr>
          <a:picLocks/>
        </xdr:cNvPicPr>
      </xdr:nvPicPr>
      <xdr:blipFill>
        <a:blip xmlns:r="http://schemas.openxmlformats.org/officeDocument/2006/relationships" r:link="rId1"/>
        <a:stretch>
          <a:fillRect/>
        </a:stretch>
      </xdr:blipFill>
      <xdr:spPr>
        <a:xfrm>
          <a:off x="0" y="0"/>
          <a:ext cx="1588" cy="15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1588</xdr:colOff>
      <xdr:row>0</xdr:row>
      <xdr:rowOff>1588</xdr:rowOff>
    </xdr:to>
    <xdr:pic>
      <xdr:nvPicPr>
        <xdr:cNvPr id="23" name="Рисунок 22" descr="http://A84B91F179FE033B87532344A8A1AF50.dms.sberbank.ru/A84B91F179FE033B87532344A8A1AF50-DC23FA9BAFDC9B9AB12E958FD76C8F7B-848CCD45963880E89AFCDE16F9B3EDA2/1.png"/>
        <xdr:cNvPicPr>
          <a:picLocks/>
        </xdr:cNvPicPr>
      </xdr:nvPicPr>
      <xdr:blipFill>
        <a:blip xmlns:r="http://schemas.openxmlformats.org/officeDocument/2006/relationships" r:link="rId1"/>
        <a:stretch>
          <a:fillRect/>
        </a:stretch>
      </xdr:blipFill>
      <xdr:spPr>
        <a:xfrm>
          <a:off x="0" y="0"/>
          <a:ext cx="1588" cy="15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1588</xdr:colOff>
      <xdr:row>0</xdr:row>
      <xdr:rowOff>1588</xdr:rowOff>
    </xdr:to>
    <xdr:pic>
      <xdr:nvPicPr>
        <xdr:cNvPr id="23" name="Рисунок 22" descr="http://A84B91F179FE033B87532344A8A1AF50.dms.sberbank.ru/A84B91F179FE033B87532344A8A1AF50-DC23FA9BAFDC9B9AB12E958FD76C8F7B-848CCD45963880E89AFCDE16F9B3EDA2/1.png"/>
        <xdr:cNvPicPr>
          <a:picLocks/>
        </xdr:cNvPicPr>
      </xdr:nvPicPr>
      <xdr:blipFill>
        <a:blip xmlns:r="http://schemas.openxmlformats.org/officeDocument/2006/relationships" r:link="rId1"/>
        <a:stretch>
          <a:fillRect/>
        </a:stretch>
      </xdr:blipFill>
      <xdr:spPr>
        <a:xfrm>
          <a:off x="0" y="0"/>
          <a:ext cx="1588" cy="15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1588</xdr:colOff>
      <xdr:row>0</xdr:row>
      <xdr:rowOff>1588</xdr:rowOff>
    </xdr:to>
    <xdr:pic>
      <xdr:nvPicPr>
        <xdr:cNvPr id="23" name="Рисунок 22" descr="http://A84B91F179FE033B87532344A8A1AF50.dms.sberbank.ru/A84B91F179FE033B87532344A8A1AF50-DC23FA9BAFDC9B9AB12E958FD76C8F7B-848CCD45963880E89AFCDE16F9B3EDA2/1.png"/>
        <xdr:cNvPicPr>
          <a:picLocks/>
        </xdr:cNvPicPr>
      </xdr:nvPicPr>
      <xdr:blipFill>
        <a:blip xmlns:r="http://schemas.openxmlformats.org/officeDocument/2006/relationships" r:link="rId1"/>
        <a:stretch>
          <a:fillRect/>
        </a:stretch>
      </xdr:blipFill>
      <xdr:spPr>
        <a:xfrm>
          <a:off x="0" y="0"/>
          <a:ext cx="1588" cy="15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1588</xdr:colOff>
      <xdr:row>0</xdr:row>
      <xdr:rowOff>1588</xdr:rowOff>
    </xdr:to>
    <xdr:pic>
      <xdr:nvPicPr>
        <xdr:cNvPr id="23" name="Рисунок 22" descr="http://A84B91F179FE033B87532344A8A1AF50.dms.sberbank.ru/A84B91F179FE033B87532344A8A1AF50-DC23FA9BAFDC9B9AB12E958FD76C8F7B-848CCD45963880E89AFCDE16F9B3EDA2/1.png"/>
        <xdr:cNvPicPr>
          <a:picLocks/>
        </xdr:cNvPicPr>
      </xdr:nvPicPr>
      <xdr:blipFill>
        <a:blip xmlns:r="http://schemas.openxmlformats.org/officeDocument/2006/relationships" r:link="rId1"/>
        <a:stretch>
          <a:fillRect/>
        </a:stretch>
      </xdr:blipFill>
      <xdr:spPr>
        <a:xfrm>
          <a:off x="0" y="0"/>
          <a:ext cx="1588" cy="158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1588</xdr:colOff>
      <xdr:row>0</xdr:row>
      <xdr:rowOff>1588</xdr:rowOff>
    </xdr:to>
    <xdr:pic>
      <xdr:nvPicPr>
        <xdr:cNvPr id="23" name="Рисунок 22" descr="http://A84B91F179FE033B87532344A8A1AF50.dms.sberbank.ru/A84B91F179FE033B87532344A8A1AF50-DC23FA9BAFDC9B9AB12E958FD76C8F7B-848CCD45963880E89AFCDE16F9B3EDA2/1.png"/>
        <xdr:cNvPicPr>
          <a:picLocks/>
        </xdr:cNvPicPr>
      </xdr:nvPicPr>
      <xdr:blipFill>
        <a:blip xmlns:r="http://schemas.openxmlformats.org/officeDocument/2006/relationships" r:link="rId1"/>
        <a:stretch>
          <a:fillRect/>
        </a:stretch>
      </xdr:blipFill>
      <xdr:spPr>
        <a:xfrm>
          <a:off x="0" y="0"/>
          <a:ext cx="1588" cy="158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1588</xdr:colOff>
      <xdr:row>0</xdr:row>
      <xdr:rowOff>1588</xdr:rowOff>
    </xdr:to>
    <xdr:pic>
      <xdr:nvPicPr>
        <xdr:cNvPr id="23" name="Рисунок 22" descr="http://A84B91F179FE033B87532344A8A1AF50.dms.sberbank.ru/A84B91F179FE033B87532344A8A1AF50-DC23FA9BAFDC9B9AB12E958FD76C8F7B-848CCD45963880E89AFCDE16F9B3EDA2/1.png"/>
        <xdr:cNvPicPr>
          <a:picLocks/>
        </xdr:cNvPicPr>
      </xdr:nvPicPr>
      <xdr:blipFill>
        <a:blip xmlns:r="http://schemas.openxmlformats.org/officeDocument/2006/relationships" r:link="rId1"/>
        <a:stretch>
          <a:fillRect/>
        </a:stretch>
      </xdr:blipFill>
      <xdr:spPr>
        <a:xfrm>
          <a:off x="0" y="0"/>
          <a:ext cx="1588" cy="158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1588</xdr:colOff>
      <xdr:row>0</xdr:row>
      <xdr:rowOff>1588</xdr:rowOff>
    </xdr:to>
    <xdr:pic>
      <xdr:nvPicPr>
        <xdr:cNvPr id="23" name="Рисунок 22" descr="http://A84B91F179FE033B87532344A8A1AF50.dms.sberbank.ru/A84B91F179FE033B87532344A8A1AF50-DC23FA9BAFDC9B9AB12E958FD76C8F7B-848CCD45963880E89AFCDE16F9B3EDA2/1.png"/>
        <xdr:cNvPicPr>
          <a:picLocks/>
        </xdr:cNvPicPr>
      </xdr:nvPicPr>
      <xdr:blipFill>
        <a:blip xmlns:r="http://schemas.openxmlformats.org/officeDocument/2006/relationships" r:link="rId1"/>
        <a:stretch>
          <a:fillRect/>
        </a:stretch>
      </xdr:blipFill>
      <xdr:spPr>
        <a:xfrm>
          <a:off x="0" y="0"/>
          <a:ext cx="1588" cy="158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1588</xdr:colOff>
      <xdr:row>0</xdr:row>
      <xdr:rowOff>1588</xdr:rowOff>
    </xdr:to>
    <xdr:pic>
      <xdr:nvPicPr>
        <xdr:cNvPr id="23" name="Рисунок 22" descr="http://A84B91F179FE033B87532344A8A1AF50.dms.sberbank.ru/A84B91F179FE033B87532344A8A1AF50-DC23FA9BAFDC9B9AB12E958FD76C8F7B-848CCD45963880E89AFCDE16F9B3EDA2/1.png"/>
        <xdr:cNvPicPr>
          <a:picLocks/>
        </xdr:cNvPicPr>
      </xdr:nvPicPr>
      <xdr:blipFill>
        <a:blip xmlns:r="http://schemas.openxmlformats.org/officeDocument/2006/relationships" r:link="rId1"/>
        <a:stretch>
          <a:fillRect/>
        </a:stretch>
      </xdr:blipFill>
      <xdr:spPr>
        <a:xfrm>
          <a:off x="0" y="0"/>
          <a:ext cx="1588" cy="1588"/>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ir@sberbank.ru?subject=sber%20ifrs%20fm:%20feedback" TargetMode="External"/><Relationship Id="rId2" Type="http://schemas.openxmlformats.org/officeDocument/2006/relationships/hyperlink" Target="http://www.sberbank.com/" TargetMode="External"/><Relationship Id="rId1" Type="http://schemas.openxmlformats.org/officeDocument/2006/relationships/hyperlink" Target="mailto:ir@sberbank.r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M27"/>
  <sheetViews>
    <sheetView showGridLines="0" tabSelected="1" zoomScaleNormal="100" zoomScaleSheetLayoutView="85" workbookViewId="0"/>
  </sheetViews>
  <sheetFormatPr defaultColWidth="9.109375" defaultRowHeight="13.2"/>
  <cols>
    <col min="1" max="1" width="7.6640625" style="19" customWidth="1"/>
    <col min="2" max="2" width="32.44140625" style="19" bestFit="1" customWidth="1"/>
    <col min="3" max="3" width="33.33203125" style="19" customWidth="1"/>
    <col min="4" max="4" width="19.5546875" style="19" customWidth="1"/>
    <col min="5" max="5" width="11.5546875" style="19" bestFit="1" customWidth="1"/>
    <col min="6" max="7" width="9.109375" style="19"/>
    <col min="8" max="8" width="7.109375" style="19" customWidth="1"/>
    <col min="9" max="9" width="9.5546875" style="19" customWidth="1"/>
    <col min="10" max="10" width="1.6640625" style="19" customWidth="1"/>
    <col min="11" max="11" width="6.88671875" style="19" customWidth="1"/>
    <col min="12" max="12" width="10" style="19" customWidth="1"/>
    <col min="13" max="13" width="7.33203125" style="19" customWidth="1"/>
    <col min="14" max="16384" width="9.109375" style="19"/>
  </cols>
  <sheetData>
    <row r="1" spans="1:13">
      <c r="A1" s="18"/>
      <c r="B1" s="18"/>
      <c r="C1" s="18"/>
      <c r="D1" s="18"/>
      <c r="E1" s="18"/>
      <c r="F1" s="18"/>
      <c r="G1" s="18"/>
      <c r="H1" s="18"/>
      <c r="I1" s="18"/>
      <c r="J1" s="18"/>
      <c r="K1" s="18"/>
      <c r="L1" s="18"/>
      <c r="M1" s="18"/>
    </row>
    <row r="2" spans="1:13">
      <c r="A2" s="18"/>
      <c r="B2" s="290"/>
      <c r="C2" s="18"/>
      <c r="D2" s="18"/>
      <c r="E2" s="18"/>
      <c r="F2" s="18"/>
      <c r="G2" s="18"/>
      <c r="M2" s="18"/>
    </row>
    <row r="3" spans="1:13" ht="17.25" customHeight="1">
      <c r="A3" s="18"/>
      <c r="B3" s="85" t="s">
        <v>198</v>
      </c>
      <c r="C3" s="33"/>
      <c r="D3" s="33"/>
      <c r="E3" s="34"/>
      <c r="F3" s="18"/>
      <c r="G3" s="18"/>
      <c r="H3" s="18"/>
      <c r="J3" s="18"/>
      <c r="M3" s="18"/>
    </row>
    <row r="4" spans="1:13" ht="3.75" customHeight="1">
      <c r="A4" s="18"/>
      <c r="B4" s="18"/>
      <c r="C4" s="18"/>
      <c r="D4" s="18"/>
      <c r="E4" s="18"/>
      <c r="F4" s="18"/>
      <c r="G4" s="18"/>
      <c r="H4" s="18"/>
      <c r="J4" s="18"/>
      <c r="M4" s="18"/>
    </row>
    <row r="5" spans="1:13" ht="15" customHeight="1">
      <c r="A5" s="18"/>
      <c r="B5" s="316" t="s">
        <v>282</v>
      </c>
      <c r="C5" s="317"/>
      <c r="D5" s="317"/>
      <c r="E5" s="318">
        <v>0</v>
      </c>
      <c r="F5" s="18"/>
      <c r="G5" s="18"/>
      <c r="H5" s="18"/>
      <c r="J5" s="18"/>
      <c r="M5" s="18"/>
    </row>
    <row r="6" spans="1:13" ht="13.8">
      <c r="A6" s="18"/>
      <c r="B6" s="289" t="s">
        <v>193</v>
      </c>
      <c r="C6" s="289"/>
      <c r="D6" s="289"/>
      <c r="E6" s="289">
        <v>1</v>
      </c>
      <c r="H6" s="18"/>
      <c r="J6" s="18"/>
      <c r="M6" s="18"/>
    </row>
    <row r="7" spans="1:13" ht="13.8">
      <c r="A7" s="18"/>
      <c r="B7" s="278" t="s">
        <v>188</v>
      </c>
      <c r="C7" s="279"/>
      <c r="D7" s="279"/>
      <c r="E7" s="280">
        <v>2</v>
      </c>
      <c r="H7" s="18"/>
      <c r="J7" s="18"/>
      <c r="M7" s="18"/>
    </row>
    <row r="8" spans="1:13" ht="13.8">
      <c r="B8" s="281" t="s">
        <v>194</v>
      </c>
      <c r="C8" s="282"/>
      <c r="D8" s="282"/>
      <c r="E8" s="283">
        <v>3</v>
      </c>
      <c r="H8" s="18"/>
      <c r="J8" s="18"/>
      <c r="M8" s="18"/>
    </row>
    <row r="9" spans="1:13" ht="13.8">
      <c r="B9" s="281" t="s">
        <v>189</v>
      </c>
      <c r="C9" s="282"/>
      <c r="D9" s="282"/>
      <c r="E9" s="283">
        <v>4</v>
      </c>
      <c r="H9" s="18"/>
      <c r="J9" s="18"/>
      <c r="M9" s="18"/>
    </row>
    <row r="10" spans="1:13" ht="13.8">
      <c r="B10" s="284" t="s">
        <v>190</v>
      </c>
      <c r="C10" s="285"/>
      <c r="D10" s="285"/>
      <c r="E10" s="286">
        <v>5</v>
      </c>
      <c r="H10" s="18"/>
      <c r="J10" s="18"/>
      <c r="M10" s="18"/>
    </row>
    <row r="11" spans="1:13" ht="6.75" customHeight="1">
      <c r="B11" s="287"/>
      <c r="C11" s="287"/>
      <c r="D11" s="287"/>
      <c r="E11" s="288"/>
      <c r="H11" s="18"/>
      <c r="J11" s="18"/>
      <c r="M11" s="18"/>
    </row>
    <row r="12" spans="1:13" ht="14.4">
      <c r="A12" s="20"/>
      <c r="B12" s="289" t="s">
        <v>192</v>
      </c>
      <c r="C12" s="289"/>
      <c r="D12" s="289"/>
      <c r="E12" s="289">
        <v>6</v>
      </c>
      <c r="H12" s="18"/>
      <c r="J12" s="18"/>
      <c r="M12" s="18"/>
    </row>
    <row r="13" spans="1:13" ht="13.8">
      <c r="A13" s="20"/>
      <c r="B13" s="278" t="s">
        <v>197</v>
      </c>
      <c r="C13" s="279"/>
      <c r="D13" s="279"/>
      <c r="E13" s="280">
        <v>7</v>
      </c>
      <c r="H13" s="18"/>
      <c r="J13" s="18"/>
      <c r="M13" s="18"/>
    </row>
    <row r="14" spans="1:13" ht="13.8">
      <c r="A14" s="18"/>
      <c r="B14" s="284" t="s">
        <v>196</v>
      </c>
      <c r="C14" s="285"/>
      <c r="D14" s="285"/>
      <c r="E14" s="286">
        <v>8</v>
      </c>
      <c r="J14" s="18"/>
      <c r="M14" s="18"/>
    </row>
    <row r="15" spans="1:13" ht="6" customHeight="1">
      <c r="A15" s="18"/>
      <c r="B15" s="18"/>
      <c r="C15" s="18"/>
      <c r="D15" s="18"/>
      <c r="E15" s="18"/>
      <c r="F15" s="18"/>
      <c r="J15" s="18"/>
      <c r="K15" s="18"/>
      <c r="L15" s="18"/>
      <c r="M15" s="18"/>
    </row>
    <row r="16" spans="1:13" ht="14.4">
      <c r="A16" s="18"/>
      <c r="B16" s="82"/>
      <c r="C16" s="82"/>
      <c r="D16" s="83"/>
      <c r="E16" s="105" t="s">
        <v>195</v>
      </c>
      <c r="J16" s="18"/>
      <c r="K16" s="18"/>
      <c r="L16" s="18"/>
      <c r="M16" s="18"/>
    </row>
    <row r="17" spans="1:13">
      <c r="A17" s="18"/>
      <c r="D17" s="84"/>
      <c r="E17" s="21" t="s">
        <v>199</v>
      </c>
      <c r="G17" s="18"/>
      <c r="H17" s="18"/>
      <c r="I17" s="18"/>
      <c r="J17" s="18"/>
      <c r="K17" s="18"/>
      <c r="L17" s="18"/>
      <c r="M17" s="18"/>
    </row>
    <row r="18" spans="1:13">
      <c r="C18" s="18"/>
      <c r="D18" s="84"/>
      <c r="E18" s="21" t="s">
        <v>202</v>
      </c>
    </row>
    <row r="19" spans="1:13">
      <c r="C19" s="18"/>
      <c r="D19" s="84"/>
      <c r="E19" s="22" t="s">
        <v>191</v>
      </c>
    </row>
    <row r="20" spans="1:13">
      <c r="D20" s="84"/>
      <c r="E20" s="22" t="s">
        <v>200</v>
      </c>
    </row>
    <row r="21" spans="1:13">
      <c r="B21" s="18"/>
    </row>
    <row r="22" spans="1:13">
      <c r="B22" s="18"/>
    </row>
    <row r="27" spans="1:13" ht="14.4">
      <c r="B27" s="23"/>
    </row>
  </sheetData>
  <hyperlinks>
    <hyperlink ref="B6" location="'Consolidated BS'!bmV__BS__1_0__v0" display="Consolidated Balance sheet"/>
    <hyperlink ref="B12" location="'Consolidated IS'!bmV__IS__4_0__v0" display="Profit &amp; loss statement"/>
    <hyperlink ref="B7" location="Loans!bmV__BS__11_0__v0" display="Loans"/>
    <hyperlink ref="B8" location="'Asset Quality'!bmV__BS__11_0__v0" display="Asset Quality"/>
    <hyperlink ref="B9" location="Deposits!bmV__IS__4_0__v0" display="Deposits"/>
    <hyperlink ref="B10" location="Capital!A1" display="Capital"/>
    <hyperlink ref="B13" location="OPEX!A1" display="Operating expenses"/>
    <hyperlink ref="B14" location="'F&amp;C'!A1" display="Fees &amp; Commission income"/>
    <hyperlink ref="E19" r:id="rId1"/>
    <hyperlink ref="E20" r:id="rId2"/>
    <hyperlink ref="B6:E6" location="'1. Consolidated BS'!A1" display="Consolidated Balance sheet"/>
    <hyperlink ref="B7:E7" location="'2. Loans'!A1" display="Loans"/>
    <hyperlink ref="B8:E8" location="'3. Asset Quality'!A1" display="Asset Quality"/>
    <hyperlink ref="B9:E9" location="'4. Deposits'!A1" display="Deposits"/>
    <hyperlink ref="B10:E10" location="'5. Capital'!A1" display="Capital"/>
    <hyperlink ref="B12:E12" location="'6. Consolidated IS'!A1" display="Profit &amp; loss statement"/>
    <hyperlink ref="B13:E13" location="'7. OPEX'!A1" display="Operating expenses"/>
    <hyperlink ref="B14:E14" location="'8. F&amp;C'!A1" display="Fees &amp; Commission income"/>
    <hyperlink ref="E16" r:id="rId3"/>
    <hyperlink ref="B5" location="Loans!bmV__BS__11_0__v0" display="Loans"/>
    <hyperlink ref="B5:E5" location="'summary table'!A1" display="Summary table"/>
  </hyperlinks>
  <pageMargins left="0.70866141732283472" right="0.70866141732283472" top="0.74803149606299213" bottom="0.74803149606299213" header="0.31496062992125984" footer="0.31496062992125984"/>
  <pageSetup paperSize="9" scale="50"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BV239"/>
  <sheetViews>
    <sheetView view="pageBreakPreview" zoomScale="85" zoomScaleNormal="90" zoomScaleSheetLayoutView="85" workbookViewId="0">
      <pane xSplit="3" ySplit="4" topLeftCell="D5" activePane="bottomRight" state="frozen"/>
      <selection activeCell="G104" sqref="G104"/>
      <selection pane="topRight" activeCell="G104" sqref="G104"/>
      <selection pane="bottomLeft" activeCell="G104" sqref="G104"/>
      <selection pane="bottomRight" activeCell="BI21" sqref="BI21"/>
    </sheetView>
  </sheetViews>
  <sheetFormatPr defaultColWidth="9.109375" defaultRowHeight="14.4" outlineLevelRow="1" outlineLevelCol="2"/>
  <cols>
    <col min="1" max="1" width="2.6640625" style="23" customWidth="1"/>
    <col min="2" max="2" width="4.33203125" style="23" customWidth="1"/>
    <col min="3" max="3" width="60.88671875" style="23" customWidth="1"/>
    <col min="4" max="4" width="1.6640625" style="23" customWidth="1"/>
    <col min="5" max="7" width="9.109375" style="24" hidden="1" customWidth="1" outlineLevel="1"/>
    <col min="8" max="10" width="8.88671875" style="24" hidden="1" customWidth="1" outlineLevel="1"/>
    <col min="11" max="11" width="9" style="24" hidden="1" customWidth="1" outlineLevel="1"/>
    <col min="12" max="12" width="9" style="24" hidden="1" customWidth="1" outlineLevel="1" collapsed="1"/>
    <col min="13" max="15" width="10.5546875" style="24" hidden="1" customWidth="1" outlineLevel="1"/>
    <col min="16" max="16" width="10.5546875" style="24" hidden="1" customWidth="1" outlineLevel="1" collapsed="1"/>
    <col min="17" max="17" width="8.88671875" style="24" hidden="1" customWidth="1" outlineLevel="1"/>
    <col min="18" max="20" width="9.109375" style="24" hidden="1" customWidth="1" outlineLevel="1"/>
    <col min="21" max="21" width="9.33203125" style="24" hidden="1" customWidth="1" outlineLevel="1" collapsed="1"/>
    <col min="22" max="25" width="9.33203125" style="24" hidden="1" customWidth="1" outlineLevel="1"/>
    <col min="26" max="26" width="9.33203125" style="24" hidden="1" customWidth="1" outlineLevel="1" collapsed="1"/>
    <col min="27" max="29" width="9.33203125" style="24" hidden="1" customWidth="1" outlineLevel="1"/>
    <col min="30" max="30" width="9.33203125" style="24" hidden="1" customWidth="1" outlineLevel="1" collapsed="1"/>
    <col min="31" max="33" width="9.33203125" style="24" hidden="1" customWidth="1" outlineLevel="1"/>
    <col min="34" max="34" width="9.33203125" style="24" hidden="1" customWidth="1" outlineLevel="1" collapsed="1"/>
    <col min="35" max="36" width="9.33203125" style="24" hidden="1" customWidth="1" outlineLevel="1"/>
    <col min="37" max="37" width="9.33203125" style="24" customWidth="1" collapsed="1"/>
    <col min="38" max="44" width="9.33203125" style="24" customWidth="1"/>
    <col min="45" max="45" width="10.44140625" style="24" customWidth="1"/>
    <col min="46" max="46" width="5.109375" style="24" customWidth="1"/>
    <col min="47" max="47" width="2.88671875" style="91" hidden="1" customWidth="1" outlineLevel="1"/>
    <col min="48" max="48" width="3.88671875" style="24" hidden="1" customWidth="1" outlineLevel="1"/>
    <col min="49" max="53" width="11" style="24" hidden="1" customWidth="1" outlineLevel="1"/>
    <col min="54" max="55" width="9.88671875" style="24" hidden="1" customWidth="1" outlineLevel="1"/>
    <col min="56" max="56" width="15.109375" style="24" hidden="1" customWidth="1" outlineLevel="1"/>
    <col min="57" max="57" width="11.109375" style="24" hidden="1" customWidth="1" outlineLevel="1"/>
    <col min="58" max="58" width="9.88671875" style="24" hidden="1" customWidth="1" outlineLevel="1" collapsed="1"/>
    <col min="59" max="59" width="9.88671875" style="24" customWidth="1" collapsed="1"/>
    <col min="60" max="60" width="10.44140625" style="24" customWidth="1"/>
    <col min="61" max="61" width="9.88671875" style="24" customWidth="1"/>
    <col min="62" max="62" width="6.44140625" style="23" customWidth="1"/>
    <col min="63" max="63" width="9.109375" style="24" hidden="1" customWidth="1" outlineLevel="1" collapsed="1"/>
    <col min="64" max="64" width="9.109375" style="24" hidden="1" customWidth="1" outlineLevel="1"/>
    <col min="65" max="66" width="9.109375" style="24" hidden="1" customWidth="1" outlineLevel="1" collapsed="1"/>
    <col min="67" max="67" width="9.109375" style="24" hidden="1" customWidth="1" outlineLevel="1"/>
    <col min="68" max="68" width="5.44140625" style="23" customWidth="1" collapsed="1"/>
    <col min="69" max="69" width="9.44140625" style="24" hidden="1" customWidth="1" outlineLevel="2" collapsed="1"/>
    <col min="70" max="70" width="9.44140625" style="24" hidden="1" customWidth="1" outlineLevel="2"/>
    <col min="71" max="72" width="9.44140625" style="24" hidden="1" customWidth="1" outlineLevel="1" collapsed="1"/>
    <col min="73" max="73" width="9.44140625" style="24" hidden="1" customWidth="1" outlineLevel="1"/>
    <col min="74" max="74" width="6.109375" style="23" customWidth="1" collapsed="1"/>
    <col min="75" max="16384" width="9.109375" style="23"/>
  </cols>
  <sheetData>
    <row r="1" spans="1:73" ht="12.75" customHeight="1">
      <c r="A1" s="86" t="s">
        <v>201</v>
      </c>
      <c r="B1" s="86"/>
      <c r="C1" s="86"/>
    </row>
    <row r="2" spans="1:73" ht="21">
      <c r="A2" s="885" t="s">
        <v>150</v>
      </c>
      <c r="Z2" s="501" t="s">
        <v>398</v>
      </c>
      <c r="AD2" s="1579" t="s">
        <v>525</v>
      </c>
      <c r="AE2" s="1579"/>
      <c r="AF2" s="1579"/>
      <c r="AG2" s="1579"/>
      <c r="AH2" s="1579"/>
      <c r="AL2" s="1579" t="s">
        <v>525</v>
      </c>
      <c r="AM2" s="1579"/>
      <c r="AN2" s="1579"/>
      <c r="AO2" s="1579"/>
      <c r="AS2" s="1582" t="s">
        <v>706</v>
      </c>
      <c r="AV2" s="907" t="s">
        <v>461</v>
      </c>
      <c r="BD2" s="1581" t="s">
        <v>398</v>
      </c>
      <c r="BE2" s="1580" t="s">
        <v>525</v>
      </c>
      <c r="BG2" s="1579" t="s">
        <v>525</v>
      </c>
      <c r="BH2" s="1582" t="s">
        <v>706</v>
      </c>
      <c r="BK2" s="1264"/>
      <c r="BL2" s="1580" t="s">
        <v>525</v>
      </c>
      <c r="BN2" s="1579" t="s">
        <v>525</v>
      </c>
      <c r="BQ2" s="1264"/>
      <c r="BR2" s="1580" t="s">
        <v>525</v>
      </c>
      <c r="BT2" s="1579" t="s">
        <v>525</v>
      </c>
      <c r="BU2" s="23"/>
    </row>
    <row r="3" spans="1:73" ht="34.200000000000003" customHeight="1">
      <c r="Z3" s="493"/>
      <c r="AD3" s="1579"/>
      <c r="AE3" s="1579"/>
      <c r="AF3" s="1579"/>
      <c r="AG3" s="1579"/>
      <c r="AH3" s="1579"/>
      <c r="AL3" s="1579"/>
      <c r="AM3" s="1579"/>
      <c r="AN3" s="1579"/>
      <c r="AO3" s="1579"/>
      <c r="AS3" s="1582"/>
      <c r="AV3" s="907" t="s">
        <v>462</v>
      </c>
      <c r="BD3" s="1581"/>
      <c r="BE3" s="1580"/>
      <c r="BG3" s="1579"/>
      <c r="BH3" s="1582"/>
      <c r="BL3" s="1580"/>
      <c r="BN3" s="1579"/>
      <c r="BR3" s="1580"/>
      <c r="BT3" s="1579"/>
      <c r="BU3" s="23"/>
    </row>
    <row r="4" spans="1:73">
      <c r="A4" s="28"/>
      <c r="B4" s="28"/>
      <c r="C4" s="28"/>
      <c r="D4" s="29"/>
      <c r="E4" s="28" t="s">
        <v>231</v>
      </c>
      <c r="F4" s="28" t="s">
        <v>232</v>
      </c>
      <c r="G4" s="28" t="s">
        <v>233</v>
      </c>
      <c r="H4" s="28" t="s">
        <v>234</v>
      </c>
      <c r="I4" s="28" t="s">
        <v>235</v>
      </c>
      <c r="J4" s="28" t="s">
        <v>236</v>
      </c>
      <c r="K4" s="28" t="s">
        <v>237</v>
      </c>
      <c r="L4" s="28" t="s">
        <v>238</v>
      </c>
      <c r="M4" s="28" t="s">
        <v>239</v>
      </c>
      <c r="N4" s="28" t="s">
        <v>240</v>
      </c>
      <c r="O4" s="28" t="s">
        <v>241</v>
      </c>
      <c r="P4" s="28" t="s">
        <v>242</v>
      </c>
      <c r="Q4" s="28" t="s">
        <v>243</v>
      </c>
      <c r="R4" s="28" t="s">
        <v>244</v>
      </c>
      <c r="S4" s="28" t="s">
        <v>245</v>
      </c>
      <c r="T4" s="28" t="s">
        <v>246</v>
      </c>
      <c r="U4" s="28" t="s">
        <v>307</v>
      </c>
      <c r="V4" s="28" t="s">
        <v>315</v>
      </c>
      <c r="W4" s="28" t="s">
        <v>321</v>
      </c>
      <c r="X4" s="28" t="s">
        <v>340</v>
      </c>
      <c r="Y4" s="28" t="s">
        <v>343</v>
      </c>
      <c r="Z4" s="494" t="s">
        <v>307</v>
      </c>
      <c r="AA4" s="28" t="s">
        <v>315</v>
      </c>
      <c r="AB4" s="28" t="s">
        <v>321</v>
      </c>
      <c r="AC4" s="28" t="s">
        <v>340</v>
      </c>
      <c r="AD4" s="28" t="s">
        <v>343</v>
      </c>
      <c r="AE4" s="28" t="s">
        <v>344</v>
      </c>
      <c r="AF4" s="28" t="s">
        <v>345</v>
      </c>
      <c r="AG4" s="28" t="s">
        <v>459</v>
      </c>
      <c r="AH4" s="28" t="s">
        <v>483</v>
      </c>
      <c r="AI4" s="28" t="s">
        <v>484</v>
      </c>
      <c r="AJ4" s="28" t="s">
        <v>485</v>
      </c>
      <c r="AK4" s="28" t="s">
        <v>486</v>
      </c>
      <c r="AL4" s="28" t="s">
        <v>530</v>
      </c>
      <c r="AM4" s="28" t="s">
        <v>538</v>
      </c>
      <c r="AN4" s="28" t="s">
        <v>539</v>
      </c>
      <c r="AO4" s="28" t="s">
        <v>540</v>
      </c>
      <c r="AP4" s="28" t="s">
        <v>649</v>
      </c>
      <c r="AQ4" s="28" t="s">
        <v>653</v>
      </c>
      <c r="AR4" s="28" t="s">
        <v>654</v>
      </c>
      <c r="AS4" s="494" t="s">
        <v>648</v>
      </c>
      <c r="AT4" s="28"/>
      <c r="AV4" s="899"/>
      <c r="AW4" s="28" t="s">
        <v>266</v>
      </c>
      <c r="AX4" s="28" t="s">
        <v>267</v>
      </c>
      <c r="AY4" s="28" t="s">
        <v>252</v>
      </c>
      <c r="AZ4" s="28" t="s">
        <v>253</v>
      </c>
      <c r="BA4" s="28" t="s">
        <v>259</v>
      </c>
      <c r="BB4" s="28" t="s">
        <v>291</v>
      </c>
      <c r="BC4" s="28" t="s">
        <v>341</v>
      </c>
      <c r="BD4" s="494" t="s">
        <v>341</v>
      </c>
      <c r="BE4" s="28" t="s">
        <v>456</v>
      </c>
      <c r="BF4" s="28" t="s">
        <v>522</v>
      </c>
      <c r="BG4" s="28" t="s">
        <v>576</v>
      </c>
      <c r="BH4" s="494" t="s">
        <v>576</v>
      </c>
      <c r="BI4" s="28" t="s">
        <v>699</v>
      </c>
      <c r="BK4" s="28" t="s">
        <v>399</v>
      </c>
      <c r="BL4" s="28" t="s">
        <v>400</v>
      </c>
      <c r="BM4" s="28" t="s">
        <v>501</v>
      </c>
      <c r="BN4" s="28" t="s">
        <v>548</v>
      </c>
      <c r="BO4" s="28" t="s">
        <v>670</v>
      </c>
      <c r="BQ4" s="28" t="s">
        <v>329</v>
      </c>
      <c r="BR4" s="28" t="s">
        <v>435</v>
      </c>
      <c r="BS4" s="28" t="s">
        <v>515</v>
      </c>
      <c r="BT4" s="28" t="s">
        <v>562</v>
      </c>
      <c r="BU4" s="28" t="s">
        <v>684</v>
      </c>
    </row>
    <row r="5" spans="1:73">
      <c r="A5" s="31"/>
      <c r="B5" s="254" t="s">
        <v>147</v>
      </c>
      <c r="C5" s="90"/>
      <c r="D5" s="31"/>
      <c r="E5" s="422">
        <v>290314</v>
      </c>
      <c r="F5" s="422">
        <v>289027</v>
      </c>
      <c r="G5" s="422">
        <v>298172</v>
      </c>
      <c r="H5" s="423">
        <v>306123</v>
      </c>
      <c r="I5" s="422">
        <v>310611</v>
      </c>
      <c r="J5" s="422">
        <v>313129</v>
      </c>
      <c r="K5" s="422">
        <v>321134</v>
      </c>
      <c r="L5" s="423">
        <v>329566</v>
      </c>
      <c r="M5" s="422">
        <v>325963</v>
      </c>
      <c r="N5" s="422">
        <v>324800</v>
      </c>
      <c r="O5" s="422">
        <v>328071</v>
      </c>
      <c r="P5" s="422">
        <v>330677</v>
      </c>
      <c r="Q5" s="422">
        <v>327818</v>
      </c>
      <c r="R5" s="422">
        <v>327285</v>
      </c>
      <c r="S5" s="422">
        <v>328679</v>
      </c>
      <c r="T5" s="422">
        <v>325075</v>
      </c>
      <c r="U5" s="773">
        <v>318912</v>
      </c>
      <c r="V5" s="774"/>
      <c r="W5" s="774"/>
      <c r="X5" s="774"/>
      <c r="Y5" s="773"/>
      <c r="Z5" s="775"/>
      <c r="AA5" s="773"/>
      <c r="AB5" s="773"/>
      <c r="AC5" s="773"/>
      <c r="AD5" s="773"/>
      <c r="AE5" s="773"/>
      <c r="AF5" s="773"/>
      <c r="AG5" s="773"/>
      <c r="AH5" s="773"/>
      <c r="AI5" s="773"/>
      <c r="AJ5" s="773"/>
      <c r="AK5" s="773"/>
      <c r="AL5" s="773"/>
      <c r="AM5" s="773"/>
      <c r="AN5" s="773"/>
      <c r="AO5" s="773"/>
      <c r="AP5" s="773"/>
      <c r="AQ5" s="773"/>
      <c r="AR5" s="773"/>
      <c r="AS5" s="919"/>
      <c r="AT5" s="350"/>
      <c r="AU5" s="387"/>
      <c r="AV5" s="910"/>
      <c r="AW5" s="776">
        <v>266187</v>
      </c>
      <c r="AX5" s="776">
        <v>286019</v>
      </c>
      <c r="AY5" s="776">
        <v>306123</v>
      </c>
      <c r="AZ5" s="776">
        <v>329566</v>
      </c>
      <c r="BA5" s="776">
        <v>330677</v>
      </c>
      <c r="BB5" s="777">
        <v>325075</v>
      </c>
      <c r="BC5" s="777"/>
      <c r="BD5" s="919"/>
      <c r="BE5" s="777"/>
      <c r="BF5" s="777"/>
      <c r="BG5" s="777"/>
      <c r="BH5" s="919"/>
      <c r="BI5" s="777"/>
      <c r="BJ5" s="187"/>
      <c r="BK5" s="777"/>
      <c r="BL5" s="777"/>
      <c r="BM5" s="777"/>
      <c r="BN5" s="777"/>
      <c r="BO5" s="777"/>
      <c r="BQ5" s="777"/>
      <c r="BR5" s="777"/>
      <c r="BS5" s="777"/>
      <c r="BT5" s="777"/>
      <c r="BU5" s="777"/>
    </row>
    <row r="6" spans="1:73">
      <c r="A6" s="31"/>
      <c r="B6" s="254" t="s">
        <v>314</v>
      </c>
      <c r="C6" s="90"/>
      <c r="D6" s="31"/>
      <c r="E6" s="262"/>
      <c r="F6" s="262"/>
      <c r="G6" s="262"/>
      <c r="H6" s="257"/>
      <c r="I6" s="262"/>
      <c r="J6" s="262"/>
      <c r="K6" s="262"/>
      <c r="L6" s="257"/>
      <c r="M6" s="262"/>
      <c r="N6" s="262"/>
      <c r="O6" s="262"/>
      <c r="P6" s="257"/>
      <c r="Q6" s="422">
        <v>321300</v>
      </c>
      <c r="R6" s="422">
        <v>321900</v>
      </c>
      <c r="S6" s="422">
        <v>322500</v>
      </c>
      <c r="T6" s="422">
        <v>319153</v>
      </c>
      <c r="U6" s="773">
        <v>314158</v>
      </c>
      <c r="V6" s="773">
        <v>310904</v>
      </c>
      <c r="W6" s="773">
        <v>311433</v>
      </c>
      <c r="X6" s="773">
        <v>310277</v>
      </c>
      <c r="Y6" s="773">
        <v>304997</v>
      </c>
      <c r="Z6" s="775">
        <v>314158</v>
      </c>
      <c r="AA6" s="773">
        <v>310904</v>
      </c>
      <c r="AB6" s="773">
        <v>311433</v>
      </c>
      <c r="AC6" s="773">
        <v>310277</v>
      </c>
      <c r="AD6" s="773">
        <v>304997</v>
      </c>
      <c r="AE6" s="773">
        <v>299405</v>
      </c>
      <c r="AF6" s="773">
        <v>296103</v>
      </c>
      <c r="AG6" s="773">
        <v>293752</v>
      </c>
      <c r="AH6" s="773">
        <v>291297</v>
      </c>
      <c r="AI6" s="773">
        <v>291726</v>
      </c>
      <c r="AJ6" s="773">
        <v>277618</v>
      </c>
      <c r="AK6" s="773">
        <v>281551</v>
      </c>
      <c r="AL6" s="773">
        <v>278598</v>
      </c>
      <c r="AM6" s="773">
        <v>276826</v>
      </c>
      <c r="AN6" s="773">
        <v>282130</v>
      </c>
      <c r="AO6" s="773">
        <v>285555</v>
      </c>
      <c r="AP6" s="773">
        <v>278165</v>
      </c>
      <c r="AQ6" s="773">
        <v>276068</v>
      </c>
      <c r="AR6" s="773">
        <v>281690</v>
      </c>
      <c r="AS6" s="919">
        <v>287866</v>
      </c>
      <c r="AT6" s="350"/>
      <c r="AU6" s="387"/>
      <c r="AV6" s="910"/>
      <c r="AW6" s="387"/>
      <c r="AX6" s="387"/>
      <c r="AY6" s="387"/>
      <c r="AZ6" s="387"/>
      <c r="BA6" s="387"/>
      <c r="BB6" s="777">
        <v>319153</v>
      </c>
      <c r="BC6" s="777">
        <v>310277</v>
      </c>
      <c r="BD6" s="919">
        <v>310277</v>
      </c>
      <c r="BE6" s="777">
        <v>293752</v>
      </c>
      <c r="BF6" s="777">
        <v>281551</v>
      </c>
      <c r="BG6" s="777">
        <v>285555</v>
      </c>
      <c r="BH6" s="919">
        <v>285555</v>
      </c>
      <c r="BI6" s="777">
        <v>287866</v>
      </c>
      <c r="BJ6" s="187"/>
      <c r="BK6" s="777">
        <v>310904</v>
      </c>
      <c r="BL6" s="777">
        <v>299405</v>
      </c>
      <c r="BM6" s="777">
        <v>291726</v>
      </c>
      <c r="BN6" s="777">
        <v>276826</v>
      </c>
      <c r="BO6" s="777">
        <v>276068</v>
      </c>
      <c r="BQ6" s="777">
        <v>311433</v>
      </c>
      <c r="BR6" s="777">
        <v>296103</v>
      </c>
      <c r="BS6" s="777">
        <v>277618</v>
      </c>
      <c r="BT6" s="777">
        <v>282130</v>
      </c>
      <c r="BU6" s="777">
        <v>281690</v>
      </c>
    </row>
    <row r="7" spans="1:73">
      <c r="A7" s="31"/>
      <c r="B7" s="247"/>
      <c r="C7" s="31"/>
      <c r="D7" s="31"/>
      <c r="E7" s="263"/>
      <c r="F7" s="263"/>
      <c r="G7" s="263"/>
      <c r="H7" s="261"/>
      <c r="I7" s="263"/>
      <c r="J7" s="263"/>
      <c r="K7" s="263"/>
      <c r="L7" s="261"/>
      <c r="M7" s="263"/>
      <c r="N7" s="263"/>
      <c r="O7" s="263"/>
      <c r="P7" s="261"/>
      <c r="Q7" s="263"/>
      <c r="R7" s="263"/>
      <c r="S7" s="263"/>
      <c r="T7" s="386"/>
      <c r="U7" s="386"/>
      <c r="V7" s="386"/>
      <c r="W7" s="386"/>
      <c r="X7" s="386"/>
      <c r="Y7" s="778"/>
      <c r="Z7" s="779"/>
      <c r="AA7" s="778"/>
      <c r="AB7" s="778"/>
      <c r="AC7" s="778"/>
      <c r="AD7" s="778"/>
      <c r="AE7" s="780"/>
      <c r="AF7" s="780"/>
      <c r="AG7" s="780"/>
      <c r="AH7" s="780"/>
      <c r="AI7" s="780"/>
      <c r="AJ7" s="780"/>
      <c r="AK7" s="780"/>
      <c r="AL7" s="780"/>
      <c r="AM7" s="780"/>
      <c r="AN7" s="780"/>
      <c r="AO7" s="780"/>
      <c r="AP7" s="780"/>
      <c r="AQ7" s="780"/>
      <c r="AR7" s="780"/>
      <c r="AS7" s="542"/>
      <c r="AT7" s="350"/>
      <c r="AU7" s="387"/>
      <c r="AV7" s="910"/>
      <c r="AW7" s="350"/>
      <c r="AX7" s="350"/>
      <c r="AY7" s="350"/>
      <c r="AZ7" s="350"/>
      <c r="BA7" s="350"/>
      <c r="BB7" s="350"/>
      <c r="BC7" s="350"/>
      <c r="BD7" s="542"/>
      <c r="BE7" s="350"/>
      <c r="BF7" s="350"/>
      <c r="BG7" s="350"/>
      <c r="BH7" s="542"/>
      <c r="BI7" s="350"/>
      <c r="BJ7" s="187"/>
      <c r="BK7" s="350"/>
      <c r="BL7" s="350"/>
      <c r="BM7" s="350"/>
      <c r="BN7" s="350"/>
      <c r="BO7" s="350"/>
      <c r="BQ7" s="350"/>
      <c r="BR7" s="350"/>
      <c r="BS7" s="350"/>
      <c r="BT7" s="350"/>
      <c r="BU7" s="350"/>
    </row>
    <row r="8" spans="1:73">
      <c r="A8" s="95" t="s">
        <v>2</v>
      </c>
      <c r="B8" s="123"/>
      <c r="C8" s="123"/>
      <c r="D8" s="31"/>
      <c r="E8" s="135"/>
      <c r="F8" s="135"/>
      <c r="G8" s="135"/>
      <c r="H8" s="130"/>
      <c r="I8" s="135"/>
      <c r="J8" s="135"/>
      <c r="K8" s="135"/>
      <c r="L8" s="130"/>
      <c r="M8" s="135"/>
      <c r="N8" s="135"/>
      <c r="O8" s="135"/>
      <c r="P8" s="130"/>
      <c r="Q8" s="135"/>
      <c r="R8" s="135"/>
      <c r="S8" s="135"/>
      <c r="T8" s="350"/>
      <c r="U8" s="350"/>
      <c r="V8" s="350"/>
      <c r="W8" s="350"/>
      <c r="X8" s="350"/>
      <c r="Y8" s="350"/>
      <c r="Z8" s="542"/>
      <c r="AA8" s="350"/>
      <c r="AB8" s="350"/>
      <c r="AC8" s="350"/>
      <c r="AD8" s="350"/>
      <c r="AE8" s="350"/>
      <c r="AF8" s="350"/>
      <c r="AG8" s="1040"/>
      <c r="AH8" s="1040"/>
      <c r="AI8" s="1040"/>
      <c r="AJ8" s="1040"/>
      <c r="AK8" s="1040"/>
      <c r="AL8" s="1040"/>
      <c r="AM8" s="1040"/>
      <c r="AN8" s="1040"/>
      <c r="AO8" s="1040"/>
      <c r="AP8" s="1040"/>
      <c r="AQ8" s="1040"/>
      <c r="AR8" s="1040"/>
      <c r="AS8" s="542"/>
      <c r="AT8" s="350"/>
      <c r="AU8" s="387"/>
      <c r="AV8" s="910"/>
      <c r="AW8" s="350"/>
      <c r="AX8" s="350"/>
      <c r="AY8" s="350"/>
      <c r="AZ8" s="350"/>
      <c r="BA8" s="350"/>
      <c r="BB8" s="350"/>
      <c r="BC8" s="350"/>
      <c r="BD8" s="542"/>
      <c r="BE8" s="350"/>
      <c r="BF8" s="350"/>
      <c r="BG8" s="350"/>
      <c r="BH8" s="542"/>
      <c r="BI8" s="350"/>
      <c r="BJ8" s="187"/>
      <c r="BK8" s="350"/>
      <c r="BL8" s="350"/>
      <c r="BM8" s="350"/>
      <c r="BN8" s="350"/>
      <c r="BO8" s="350"/>
      <c r="BQ8" s="350"/>
      <c r="BR8" s="350"/>
      <c r="BS8" s="350"/>
      <c r="BT8" s="350"/>
      <c r="BU8" s="350"/>
    </row>
    <row r="9" spans="1:73">
      <c r="A9" s="31"/>
      <c r="B9" s="255" t="s">
        <v>148</v>
      </c>
      <c r="C9" s="90"/>
      <c r="D9" s="37"/>
      <c r="E9" s="264"/>
      <c r="F9" s="264"/>
      <c r="G9" s="264"/>
      <c r="H9" s="171"/>
      <c r="I9" s="264"/>
      <c r="J9" s="264"/>
      <c r="K9" s="264"/>
      <c r="L9" s="171"/>
      <c r="M9" s="264"/>
      <c r="N9" s="264"/>
      <c r="O9" s="264"/>
      <c r="P9" s="171"/>
      <c r="Q9" s="264"/>
      <c r="R9" s="264"/>
      <c r="S9" s="264"/>
      <c r="T9" s="387"/>
      <c r="U9" s="387"/>
      <c r="V9" s="387"/>
      <c r="W9" s="387"/>
      <c r="X9" s="387"/>
      <c r="Y9" s="387"/>
      <c r="Z9" s="781"/>
      <c r="AA9" s="387"/>
      <c r="AB9" s="387"/>
      <c r="AC9" s="387"/>
      <c r="AD9" s="387"/>
      <c r="AE9" s="387"/>
      <c r="AF9" s="387"/>
      <c r="AG9" s="387"/>
      <c r="AH9" s="387"/>
      <c r="AI9" s="387"/>
      <c r="AJ9" s="387"/>
      <c r="AK9" s="387"/>
      <c r="AL9" s="387"/>
      <c r="AM9" s="387"/>
      <c r="AN9" s="387"/>
      <c r="AO9" s="387"/>
      <c r="AP9" s="387"/>
      <c r="AQ9" s="387"/>
      <c r="AR9" s="387"/>
      <c r="AS9" s="781"/>
      <c r="AT9" s="350"/>
      <c r="AU9" s="387"/>
      <c r="AV9" s="910"/>
      <c r="AW9" s="387"/>
      <c r="AX9" s="387"/>
      <c r="AY9" s="387"/>
      <c r="AZ9" s="387"/>
      <c r="BA9" s="387"/>
      <c r="BB9" s="387"/>
      <c r="BC9" s="387"/>
      <c r="BD9" s="781"/>
      <c r="BE9" s="387"/>
      <c r="BF9" s="387"/>
      <c r="BG9" s="387"/>
      <c r="BH9" s="781"/>
      <c r="BI9" s="387"/>
      <c r="BJ9" s="187"/>
      <c r="BK9" s="387"/>
      <c r="BL9" s="387"/>
      <c r="BM9" s="387"/>
      <c r="BN9" s="387"/>
      <c r="BO9" s="387"/>
      <c r="BQ9" s="387"/>
      <c r="BR9" s="387"/>
      <c r="BS9" s="387"/>
      <c r="BT9" s="387"/>
      <c r="BU9" s="387"/>
    </row>
    <row r="10" spans="1:73">
      <c r="A10" s="31"/>
      <c r="B10" s="31"/>
      <c r="C10" s="256" t="s">
        <v>137</v>
      </c>
      <c r="D10" s="37"/>
      <c r="E10" s="264">
        <v>68.099999999999994</v>
      </c>
      <c r="F10" s="264">
        <v>70.099999999999994</v>
      </c>
      <c r="G10" s="264">
        <v>63.6</v>
      </c>
      <c r="H10" s="171">
        <v>83.500000000000028</v>
      </c>
      <c r="I10" s="264">
        <v>75.599999999999994</v>
      </c>
      <c r="J10" s="264">
        <v>78.2</v>
      </c>
      <c r="K10" s="264">
        <v>75.099999999999994</v>
      </c>
      <c r="L10" s="171">
        <v>89.9</v>
      </c>
      <c r="M10" s="264">
        <v>86</v>
      </c>
      <c r="N10" s="264">
        <v>81.8</v>
      </c>
      <c r="O10" s="264">
        <v>79.099999999999994</v>
      </c>
      <c r="P10" s="171">
        <v>99.100000000000023</v>
      </c>
      <c r="Q10" s="267">
        <v>86.1</v>
      </c>
      <c r="R10" s="267">
        <v>97.8</v>
      </c>
      <c r="S10" s="267">
        <v>94.2</v>
      </c>
      <c r="T10" s="388">
        <v>106.20000000000002</v>
      </c>
      <c r="U10" s="388">
        <v>97.5</v>
      </c>
      <c r="V10" s="388">
        <v>98.3</v>
      </c>
      <c r="W10" s="388">
        <v>94.7</v>
      </c>
      <c r="X10" s="388">
        <v>112.19999999999999</v>
      </c>
      <c r="Y10" s="388">
        <v>106</v>
      </c>
      <c r="Z10" s="782">
        <v>91.9</v>
      </c>
      <c r="AA10" s="388">
        <v>92.4</v>
      </c>
      <c r="AB10" s="388">
        <v>88.9</v>
      </c>
      <c r="AC10" s="388">
        <v>106.40000000000003</v>
      </c>
      <c r="AD10" s="388">
        <v>100.39999999999999</v>
      </c>
      <c r="AE10" s="388">
        <v>90.8</v>
      </c>
      <c r="AF10" s="388">
        <v>92.6</v>
      </c>
      <c r="AG10" s="388">
        <v>120.60000000000002</v>
      </c>
      <c r="AH10" s="388">
        <v>101.8</v>
      </c>
      <c r="AI10" s="388">
        <v>103.60000000000001</v>
      </c>
      <c r="AJ10" s="388">
        <v>101.1</v>
      </c>
      <c r="AK10" s="388">
        <v>143.19999999999999</v>
      </c>
      <c r="AL10" s="388">
        <v>107</v>
      </c>
      <c r="AM10" s="388">
        <v>110.5</v>
      </c>
      <c r="AN10" s="388">
        <v>103.19999999999999</v>
      </c>
      <c r="AO10" s="388">
        <v>145.19999999999999</v>
      </c>
      <c r="AP10" s="388">
        <v>120.7</v>
      </c>
      <c r="AQ10" s="388">
        <v>123.8</v>
      </c>
      <c r="AR10" s="388">
        <v>124.89999999999998</v>
      </c>
      <c r="AS10" s="782"/>
      <c r="AT10" s="783"/>
      <c r="AU10" s="387"/>
      <c r="AV10" s="910"/>
      <c r="AW10" s="387">
        <v>201.3</v>
      </c>
      <c r="AX10" s="387">
        <v>245.8</v>
      </c>
      <c r="AY10" s="388">
        <v>285.3</v>
      </c>
      <c r="AZ10" s="388">
        <v>318.8</v>
      </c>
      <c r="BA10" s="388">
        <v>346</v>
      </c>
      <c r="BB10" s="388">
        <v>384.3</v>
      </c>
      <c r="BC10" s="388">
        <v>402.7</v>
      </c>
      <c r="BD10" s="782">
        <v>379.6</v>
      </c>
      <c r="BE10" s="388">
        <v>404.4</v>
      </c>
      <c r="BF10" s="388">
        <v>449.7</v>
      </c>
      <c r="BG10" s="388">
        <v>465.9</v>
      </c>
      <c r="BH10" s="782">
        <v>457.6</v>
      </c>
      <c r="BI10" s="388">
        <v>518.79999999999995</v>
      </c>
      <c r="BJ10" s="187"/>
      <c r="BK10" s="388">
        <v>184.3</v>
      </c>
      <c r="BL10" s="388">
        <v>191.2</v>
      </c>
      <c r="BM10" s="388">
        <v>205.4</v>
      </c>
      <c r="BN10" s="388">
        <v>217.5</v>
      </c>
      <c r="BO10" s="388">
        <v>244.5</v>
      </c>
      <c r="BP10" s="523"/>
      <c r="BQ10" s="388">
        <v>273.2</v>
      </c>
      <c r="BR10" s="388">
        <v>283.79999999999995</v>
      </c>
      <c r="BS10" s="388">
        <v>306.5</v>
      </c>
      <c r="BT10" s="388">
        <v>320.7</v>
      </c>
      <c r="BU10" s="388">
        <v>369.4</v>
      </c>
    </row>
    <row r="11" spans="1:73">
      <c r="A11" s="31"/>
      <c r="B11" s="31"/>
      <c r="C11" s="1265" t="s">
        <v>489</v>
      </c>
      <c r="D11" s="37"/>
      <c r="E11" s="264">
        <v>13.9</v>
      </c>
      <c r="F11" s="264">
        <v>13.7</v>
      </c>
      <c r="G11" s="264">
        <v>13</v>
      </c>
      <c r="H11" s="171">
        <v>13.900000000000002</v>
      </c>
      <c r="I11" s="264">
        <v>13.9</v>
      </c>
      <c r="J11" s="264">
        <v>13.9</v>
      </c>
      <c r="K11" s="264">
        <v>15</v>
      </c>
      <c r="L11" s="171">
        <v>15.9</v>
      </c>
      <c r="M11" s="264">
        <v>15.4</v>
      </c>
      <c r="N11" s="264">
        <v>14.6</v>
      </c>
      <c r="O11" s="264">
        <v>14.3</v>
      </c>
      <c r="P11" s="171">
        <v>15.9</v>
      </c>
      <c r="Q11" s="267">
        <v>16</v>
      </c>
      <c r="R11" s="267">
        <v>15.1</v>
      </c>
      <c r="S11" s="267">
        <v>14.7</v>
      </c>
      <c r="T11" s="388">
        <v>16.699999999999996</v>
      </c>
      <c r="U11" s="388">
        <v>9.4</v>
      </c>
      <c r="V11" s="388">
        <v>10.4</v>
      </c>
      <c r="W11" s="388">
        <v>11.6</v>
      </c>
      <c r="X11" s="388">
        <v>11.6</v>
      </c>
      <c r="Y11" s="388">
        <v>11.1</v>
      </c>
      <c r="Z11" s="388">
        <v>9.4</v>
      </c>
      <c r="AA11" s="388">
        <v>9.4</v>
      </c>
      <c r="AB11" s="388">
        <v>10.4</v>
      </c>
      <c r="AC11" s="388">
        <v>10.599999999999998</v>
      </c>
      <c r="AD11" s="388">
        <v>10.5</v>
      </c>
      <c r="AE11" s="388">
        <v>11</v>
      </c>
      <c r="AF11" s="388">
        <v>12.7</v>
      </c>
      <c r="AG11" s="388">
        <v>12.5</v>
      </c>
      <c r="AH11" s="388">
        <v>16.8</v>
      </c>
      <c r="AI11" s="388">
        <v>16.900000000000002</v>
      </c>
      <c r="AJ11" s="388">
        <v>18.3</v>
      </c>
      <c r="AK11" s="388">
        <v>22.099999999999994</v>
      </c>
      <c r="AL11" s="388">
        <v>20.100000000000001</v>
      </c>
      <c r="AM11" s="388">
        <v>21</v>
      </c>
      <c r="AN11" s="388">
        <v>22.5</v>
      </c>
      <c r="AO11" s="388">
        <v>19.199999999999996</v>
      </c>
      <c r="AP11" s="388">
        <v>22.1</v>
      </c>
      <c r="AQ11" s="388">
        <v>23.9</v>
      </c>
      <c r="AR11" s="388">
        <v>23.700000000000003</v>
      </c>
      <c r="AS11" s="782"/>
      <c r="AT11" s="783"/>
      <c r="AU11" s="387"/>
      <c r="AV11" s="910"/>
      <c r="AW11" s="387">
        <v>42.4</v>
      </c>
      <c r="AX11" s="387">
        <v>51.8</v>
      </c>
      <c r="AY11" s="388">
        <v>54.5</v>
      </c>
      <c r="AZ11" s="388">
        <v>58.7</v>
      </c>
      <c r="BA11" s="388">
        <v>60.2</v>
      </c>
      <c r="BB11" s="388">
        <v>62.5</v>
      </c>
      <c r="BC11" s="388">
        <v>43</v>
      </c>
      <c r="BD11" s="782">
        <v>39.299999999999997</v>
      </c>
      <c r="BE11" s="388">
        <v>46.7</v>
      </c>
      <c r="BF11" s="388">
        <v>74.099999999999994</v>
      </c>
      <c r="BG11" s="388">
        <v>82.8</v>
      </c>
      <c r="BH11" s="782">
        <v>80.900000000000006</v>
      </c>
      <c r="BI11" s="388">
        <v>92.4</v>
      </c>
      <c r="BJ11" s="187"/>
      <c r="BK11" s="388">
        <v>18.3</v>
      </c>
      <c r="BL11" s="388">
        <v>21.5</v>
      </c>
      <c r="BM11" s="388">
        <v>33.700000000000003</v>
      </c>
      <c r="BN11" s="388">
        <v>41.1</v>
      </c>
      <c r="BO11" s="388">
        <v>46</v>
      </c>
      <c r="BQ11" s="388">
        <v>28.7</v>
      </c>
      <c r="BR11" s="388">
        <v>34.200000000000003</v>
      </c>
      <c r="BS11" s="388">
        <v>52</v>
      </c>
      <c r="BT11" s="388">
        <v>63.6</v>
      </c>
      <c r="BU11" s="388">
        <v>69.7</v>
      </c>
    </row>
    <row r="12" spans="1:73">
      <c r="A12" s="31"/>
      <c r="B12" s="31"/>
      <c r="C12" s="1351" t="s">
        <v>674</v>
      </c>
      <c r="D12" s="37"/>
      <c r="E12" s="264">
        <v>4.8</v>
      </c>
      <c r="F12" s="264">
        <v>4.0999999999999996</v>
      </c>
      <c r="G12" s="264">
        <v>6.4</v>
      </c>
      <c r="H12" s="171">
        <v>2.1999999999999993</v>
      </c>
      <c r="I12" s="264">
        <v>4.7</v>
      </c>
      <c r="J12" s="264">
        <v>5.6</v>
      </c>
      <c r="K12" s="264">
        <v>5.8</v>
      </c>
      <c r="L12" s="171">
        <v>6.799999999999998</v>
      </c>
      <c r="M12" s="264">
        <v>6.1</v>
      </c>
      <c r="N12" s="264">
        <v>7</v>
      </c>
      <c r="O12" s="264">
        <v>7.1</v>
      </c>
      <c r="P12" s="171">
        <v>7.9000000000000021</v>
      </c>
      <c r="Q12" s="267">
        <v>7.3</v>
      </c>
      <c r="R12" s="267">
        <v>8.1999999999999993</v>
      </c>
      <c r="S12" s="267">
        <v>7.6</v>
      </c>
      <c r="T12" s="388">
        <v>10</v>
      </c>
      <c r="U12" s="388">
        <v>7.8</v>
      </c>
      <c r="V12" s="388">
        <v>7.6</v>
      </c>
      <c r="W12" s="388">
        <v>7.9</v>
      </c>
      <c r="X12" s="388">
        <v>7.6000000000000005</v>
      </c>
      <c r="Y12" s="388">
        <v>7.5</v>
      </c>
      <c r="Z12" s="782">
        <v>6.6</v>
      </c>
      <c r="AA12" s="388">
        <v>6.4</v>
      </c>
      <c r="AB12" s="388">
        <v>6.6</v>
      </c>
      <c r="AC12" s="388">
        <v>6.2999999999999972</v>
      </c>
      <c r="AD12" s="388">
        <v>6.2</v>
      </c>
      <c r="AE12" s="388">
        <v>6.7</v>
      </c>
      <c r="AF12" s="388">
        <v>6.5</v>
      </c>
      <c r="AG12" s="388">
        <v>6.8000000000000007</v>
      </c>
      <c r="AH12" s="388">
        <v>2.4</v>
      </c>
      <c r="AI12" s="388">
        <v>2.4</v>
      </c>
      <c r="AJ12" s="388">
        <v>2.7</v>
      </c>
      <c r="AK12" s="388">
        <v>1.5999999999999996</v>
      </c>
      <c r="AL12" s="388">
        <v>0.9</v>
      </c>
      <c r="AM12" s="388">
        <v>0.99999999999999989</v>
      </c>
      <c r="AN12" s="388">
        <v>1.7000000000000002</v>
      </c>
      <c r="AO12" s="388">
        <v>2.8000000000000003</v>
      </c>
      <c r="AP12" s="388">
        <v>1.2</v>
      </c>
      <c r="AQ12" s="388">
        <v>1.5000000000000002</v>
      </c>
      <c r="AR12" s="388">
        <v>1.8999999999999995</v>
      </c>
      <c r="AS12" s="782"/>
      <c r="AT12" s="783"/>
      <c r="AU12" s="387"/>
      <c r="AV12" s="910"/>
      <c r="AW12" s="387">
        <v>10.4</v>
      </c>
      <c r="AX12" s="387">
        <v>11.7</v>
      </c>
      <c r="AY12" s="388">
        <v>17.5</v>
      </c>
      <c r="AZ12" s="388">
        <v>22.9</v>
      </c>
      <c r="BA12" s="388">
        <v>28.1</v>
      </c>
      <c r="BB12" s="388">
        <v>33.1</v>
      </c>
      <c r="BC12" s="388">
        <v>30.9</v>
      </c>
      <c r="BD12" s="782">
        <v>25.9</v>
      </c>
      <c r="BE12" s="388">
        <v>26.2</v>
      </c>
      <c r="BF12" s="388">
        <v>9.1</v>
      </c>
      <c r="BG12" s="388">
        <v>6.4</v>
      </c>
      <c r="BH12" s="782">
        <v>6.3</v>
      </c>
      <c r="BI12" s="388">
        <v>6.4</v>
      </c>
      <c r="BJ12" s="187"/>
      <c r="BK12" s="388">
        <v>13</v>
      </c>
      <c r="BL12" s="388">
        <v>12.9</v>
      </c>
      <c r="BM12" s="388">
        <v>4.8</v>
      </c>
      <c r="BN12" s="388">
        <v>1.9</v>
      </c>
      <c r="BO12" s="388">
        <v>2.7</v>
      </c>
      <c r="BQ12" s="388">
        <v>19.600000000000001</v>
      </c>
      <c r="BR12" s="388">
        <v>19.399999999999999</v>
      </c>
      <c r="BS12" s="388">
        <v>7.5</v>
      </c>
      <c r="BT12" s="388">
        <v>3.6</v>
      </c>
      <c r="BU12" s="388">
        <v>4.5999999999999996</v>
      </c>
    </row>
    <row r="13" spans="1:73">
      <c r="A13" s="31"/>
      <c r="B13" s="31"/>
      <c r="C13" s="256" t="s">
        <v>140</v>
      </c>
      <c r="D13" s="37"/>
      <c r="E13" s="264">
        <v>3.6</v>
      </c>
      <c r="F13" s="264">
        <v>5.3</v>
      </c>
      <c r="G13" s="264">
        <v>6.1</v>
      </c>
      <c r="H13" s="171">
        <v>9.6</v>
      </c>
      <c r="I13" s="264">
        <v>4.2</v>
      </c>
      <c r="J13" s="264">
        <v>5.6</v>
      </c>
      <c r="K13" s="264">
        <v>6</v>
      </c>
      <c r="L13" s="171">
        <v>13.900000000000002</v>
      </c>
      <c r="M13" s="264">
        <v>5.0999999999999996</v>
      </c>
      <c r="N13" s="264">
        <v>8.5</v>
      </c>
      <c r="O13" s="264">
        <v>8.4</v>
      </c>
      <c r="P13" s="171">
        <v>14</v>
      </c>
      <c r="Q13" s="267">
        <v>5.4</v>
      </c>
      <c r="R13" s="267">
        <v>8.3000000000000007</v>
      </c>
      <c r="S13" s="267">
        <v>7.9</v>
      </c>
      <c r="T13" s="388">
        <v>12.500000000000002</v>
      </c>
      <c r="U13" s="388">
        <v>7.2</v>
      </c>
      <c r="V13" s="388">
        <v>8</v>
      </c>
      <c r="W13" s="388">
        <v>10.1</v>
      </c>
      <c r="X13" s="388">
        <v>11.499999999999996</v>
      </c>
      <c r="Y13" s="388">
        <v>7.7</v>
      </c>
      <c r="Z13" s="782">
        <v>6.6</v>
      </c>
      <c r="AA13" s="388">
        <v>7.4</v>
      </c>
      <c r="AB13" s="388">
        <v>9.5</v>
      </c>
      <c r="AC13" s="388">
        <v>10.899999999999999</v>
      </c>
      <c r="AD13" s="388">
        <v>5.8000000000000007</v>
      </c>
      <c r="AE13" s="388">
        <v>7.1</v>
      </c>
      <c r="AF13" s="388">
        <v>6.9</v>
      </c>
      <c r="AG13" s="388">
        <v>10.8</v>
      </c>
      <c r="AH13" s="388">
        <v>3.8999999999999986</v>
      </c>
      <c r="AI13" s="388">
        <v>9.8000000000000007</v>
      </c>
      <c r="AJ13" s="388">
        <v>6.8</v>
      </c>
      <c r="AK13" s="388">
        <v>11.899999999999999</v>
      </c>
      <c r="AL13" s="388">
        <v>7.2</v>
      </c>
      <c r="AM13" s="388">
        <v>4.1000000000000005</v>
      </c>
      <c r="AN13" s="388">
        <v>6.5</v>
      </c>
      <c r="AO13" s="388">
        <v>10</v>
      </c>
      <c r="AP13" s="388">
        <v>5.6</v>
      </c>
      <c r="AQ13" s="388">
        <v>6.8000000000000007</v>
      </c>
      <c r="AR13" s="388">
        <v>7.7000000000000011</v>
      </c>
      <c r="AS13" s="782"/>
      <c r="AT13" s="783"/>
      <c r="AU13" s="387"/>
      <c r="AV13" s="910"/>
      <c r="AW13" s="387">
        <v>11.7</v>
      </c>
      <c r="AX13" s="387">
        <v>19.3</v>
      </c>
      <c r="AY13" s="388">
        <v>24.6</v>
      </c>
      <c r="AZ13" s="388">
        <v>29.7</v>
      </c>
      <c r="BA13" s="388">
        <v>36</v>
      </c>
      <c r="BB13" s="388">
        <v>34.1</v>
      </c>
      <c r="BC13" s="388">
        <v>36.799999999999997</v>
      </c>
      <c r="BD13" s="782">
        <v>34.4</v>
      </c>
      <c r="BE13" s="388">
        <v>30.6</v>
      </c>
      <c r="BF13" s="388">
        <v>32.4</v>
      </c>
      <c r="BG13" s="388">
        <v>27.8</v>
      </c>
      <c r="BH13" s="782">
        <v>26.5</v>
      </c>
      <c r="BI13" s="388">
        <v>33.6</v>
      </c>
      <c r="BJ13" s="187"/>
      <c r="BK13" s="388">
        <v>14</v>
      </c>
      <c r="BL13" s="388">
        <v>12.9</v>
      </c>
      <c r="BM13" s="388">
        <v>13.7</v>
      </c>
      <c r="BN13" s="388">
        <v>11.3</v>
      </c>
      <c r="BO13" s="388">
        <v>12.4</v>
      </c>
      <c r="BQ13" s="388">
        <v>23.5</v>
      </c>
      <c r="BR13" s="388">
        <v>19.8</v>
      </c>
      <c r="BS13" s="388">
        <v>20.5</v>
      </c>
      <c r="BT13" s="388">
        <v>17.8</v>
      </c>
      <c r="BU13" s="388">
        <v>20.100000000000001</v>
      </c>
    </row>
    <row r="14" spans="1:73">
      <c r="A14" s="31"/>
      <c r="B14" s="31"/>
      <c r="C14" s="256" t="s">
        <v>139</v>
      </c>
      <c r="D14" s="37"/>
      <c r="E14" s="264">
        <v>5</v>
      </c>
      <c r="F14" s="264">
        <v>6.8</v>
      </c>
      <c r="G14" s="264">
        <v>7.3</v>
      </c>
      <c r="H14" s="171">
        <v>10.599999999999998</v>
      </c>
      <c r="I14" s="264">
        <v>4.3</v>
      </c>
      <c r="J14" s="264">
        <v>9</v>
      </c>
      <c r="K14" s="264">
        <v>8.1999999999999993</v>
      </c>
      <c r="L14" s="171">
        <v>13.799999999999997</v>
      </c>
      <c r="M14" s="264">
        <v>7</v>
      </c>
      <c r="N14" s="264">
        <v>8.5</v>
      </c>
      <c r="O14" s="264">
        <v>8.6999999999999993</v>
      </c>
      <c r="P14" s="171">
        <v>14.099999999999998</v>
      </c>
      <c r="Q14" s="267">
        <v>7.2</v>
      </c>
      <c r="R14" s="267">
        <v>9.5</v>
      </c>
      <c r="S14" s="267">
        <v>10.1</v>
      </c>
      <c r="T14" s="388">
        <v>12.900000000000002</v>
      </c>
      <c r="U14" s="388">
        <v>6.3</v>
      </c>
      <c r="V14" s="388">
        <v>8.4</v>
      </c>
      <c r="W14" s="388">
        <v>9.6999999999999993</v>
      </c>
      <c r="X14" s="388">
        <v>15.999999999999996</v>
      </c>
      <c r="Y14" s="388">
        <v>7</v>
      </c>
      <c r="Z14" s="782">
        <v>5.6999999999999993</v>
      </c>
      <c r="AA14" s="388">
        <v>7.9</v>
      </c>
      <c r="AB14" s="388">
        <v>9.1</v>
      </c>
      <c r="AC14" s="388">
        <v>15.599999999999998</v>
      </c>
      <c r="AD14" s="388">
        <v>6.6</v>
      </c>
      <c r="AE14" s="388">
        <v>8.8000000000000007</v>
      </c>
      <c r="AF14" s="388">
        <v>9</v>
      </c>
      <c r="AG14" s="388">
        <v>13.5</v>
      </c>
      <c r="AH14" s="388">
        <v>6.8000000000000007</v>
      </c>
      <c r="AI14" s="388">
        <v>10.8</v>
      </c>
      <c r="AJ14" s="388">
        <v>10.9</v>
      </c>
      <c r="AK14" s="388">
        <v>12.899999999999999</v>
      </c>
      <c r="AL14" s="388">
        <v>7.9</v>
      </c>
      <c r="AM14" s="388">
        <v>8.2999999999999989</v>
      </c>
      <c r="AN14" s="388">
        <v>8.5</v>
      </c>
      <c r="AO14" s="388">
        <v>11.7</v>
      </c>
      <c r="AP14" s="388">
        <v>7.4</v>
      </c>
      <c r="AQ14" s="388">
        <v>8.9</v>
      </c>
      <c r="AR14" s="388">
        <v>10.099999999999998</v>
      </c>
      <c r="AS14" s="782"/>
      <c r="AT14" s="783"/>
      <c r="AU14" s="387"/>
      <c r="AV14" s="910"/>
      <c r="AW14" s="387">
        <v>22.5</v>
      </c>
      <c r="AX14" s="387">
        <v>30.7</v>
      </c>
      <c r="AY14" s="388">
        <v>23.3</v>
      </c>
      <c r="AZ14" s="388">
        <v>35.299999999999997</v>
      </c>
      <c r="BA14" s="388">
        <v>38.299999999999997</v>
      </c>
      <c r="BB14" s="388">
        <v>39.700000000000003</v>
      </c>
      <c r="BC14" s="388">
        <v>40.4</v>
      </c>
      <c r="BD14" s="782">
        <v>38.299999999999997</v>
      </c>
      <c r="BE14" s="388">
        <v>37.9</v>
      </c>
      <c r="BF14" s="388">
        <v>41.4</v>
      </c>
      <c r="BG14" s="388">
        <v>36.4</v>
      </c>
      <c r="BH14" s="782">
        <v>34</v>
      </c>
      <c r="BI14" s="388">
        <v>49.7</v>
      </c>
      <c r="BJ14" s="187"/>
      <c r="BK14" s="388">
        <v>13.6</v>
      </c>
      <c r="BL14" s="388">
        <v>15.4</v>
      </c>
      <c r="BM14" s="388">
        <v>17.600000000000001</v>
      </c>
      <c r="BN14" s="388">
        <v>16.2</v>
      </c>
      <c r="BO14" s="388">
        <v>16.3</v>
      </c>
      <c r="BQ14" s="388">
        <v>22.7</v>
      </c>
      <c r="BR14" s="388">
        <v>24.4</v>
      </c>
      <c r="BS14" s="388">
        <v>28.5</v>
      </c>
      <c r="BT14" s="388">
        <v>24.7</v>
      </c>
      <c r="BU14" s="388">
        <v>26.4</v>
      </c>
    </row>
    <row r="15" spans="1:73">
      <c r="A15" s="31"/>
      <c r="B15" s="31"/>
      <c r="C15" s="256" t="s">
        <v>138</v>
      </c>
      <c r="D15" s="37"/>
      <c r="E15" s="264">
        <v>5.0999999999999996</v>
      </c>
      <c r="F15" s="264">
        <v>7.8</v>
      </c>
      <c r="G15" s="264">
        <v>8.3000000000000007</v>
      </c>
      <c r="H15" s="171">
        <v>10.600000000000001</v>
      </c>
      <c r="I15" s="264">
        <v>6</v>
      </c>
      <c r="J15" s="264">
        <v>8.1999999999999993</v>
      </c>
      <c r="K15" s="264">
        <v>8.6999999999999993</v>
      </c>
      <c r="L15" s="171">
        <v>13.399999999999999</v>
      </c>
      <c r="M15" s="264">
        <v>6.6</v>
      </c>
      <c r="N15" s="264">
        <v>10.1</v>
      </c>
      <c r="O15" s="264">
        <v>8.9</v>
      </c>
      <c r="P15" s="171">
        <v>14.299999999999997</v>
      </c>
      <c r="Q15" s="267">
        <v>6</v>
      </c>
      <c r="R15" s="267">
        <v>10.8</v>
      </c>
      <c r="S15" s="267">
        <v>10.3</v>
      </c>
      <c r="T15" s="388">
        <v>15.400000000000002</v>
      </c>
      <c r="U15" s="388">
        <v>5.7</v>
      </c>
      <c r="V15" s="388">
        <v>9</v>
      </c>
      <c r="W15" s="388">
        <v>8.9</v>
      </c>
      <c r="X15" s="388">
        <v>16.900000000000002</v>
      </c>
      <c r="Y15" s="388">
        <v>5</v>
      </c>
      <c r="Z15" s="782">
        <v>5.1999999999999993</v>
      </c>
      <c r="AA15" s="388">
        <v>8.3000000000000007</v>
      </c>
      <c r="AB15" s="388">
        <v>8.1999999999999993</v>
      </c>
      <c r="AC15" s="388">
        <v>15.3</v>
      </c>
      <c r="AD15" s="388">
        <v>4.2000000000000011</v>
      </c>
      <c r="AE15" s="388">
        <v>9.6</v>
      </c>
      <c r="AF15" s="388">
        <v>9.5</v>
      </c>
      <c r="AG15" s="388">
        <v>14.900000000000002</v>
      </c>
      <c r="AH15" s="388">
        <v>4.4000000000000004</v>
      </c>
      <c r="AI15" s="388">
        <v>8.2999999999999989</v>
      </c>
      <c r="AJ15" s="388">
        <v>8.1999999999999993</v>
      </c>
      <c r="AK15" s="388">
        <v>15.399999999999999</v>
      </c>
      <c r="AL15" s="388">
        <v>7.7</v>
      </c>
      <c r="AM15" s="388">
        <v>8.1000000000000014</v>
      </c>
      <c r="AN15" s="388">
        <v>13</v>
      </c>
      <c r="AO15" s="388">
        <v>20.2</v>
      </c>
      <c r="AP15" s="388">
        <v>7.1</v>
      </c>
      <c r="AQ15" s="388">
        <v>11.6</v>
      </c>
      <c r="AR15" s="388">
        <v>11.5</v>
      </c>
      <c r="AS15" s="782"/>
      <c r="AT15" s="783"/>
      <c r="AU15" s="387"/>
      <c r="AV15" s="910"/>
      <c r="AW15" s="387">
        <v>24.8</v>
      </c>
      <c r="AX15" s="387">
        <v>29.8</v>
      </c>
      <c r="AY15" s="388">
        <v>31.8</v>
      </c>
      <c r="AZ15" s="388">
        <v>36.299999999999997</v>
      </c>
      <c r="BA15" s="388">
        <v>39.9</v>
      </c>
      <c r="BB15" s="388">
        <v>42.5</v>
      </c>
      <c r="BC15" s="388">
        <v>40.5</v>
      </c>
      <c r="BD15" s="782">
        <v>37</v>
      </c>
      <c r="BE15" s="388">
        <v>38.200000000000003</v>
      </c>
      <c r="BF15" s="388">
        <v>36.299999999999997</v>
      </c>
      <c r="BG15" s="388">
        <v>49</v>
      </c>
      <c r="BH15" s="782">
        <v>48.2</v>
      </c>
      <c r="BI15" s="388">
        <v>45.6</v>
      </c>
      <c r="BJ15" s="187"/>
      <c r="BK15" s="388">
        <v>13.5</v>
      </c>
      <c r="BL15" s="388">
        <v>13.8</v>
      </c>
      <c r="BM15" s="388">
        <v>12.7</v>
      </c>
      <c r="BN15" s="388">
        <v>15.8</v>
      </c>
      <c r="BO15" s="388">
        <v>18.7</v>
      </c>
      <c r="BQ15" s="388">
        <v>21.7</v>
      </c>
      <c r="BR15" s="388">
        <v>23.3</v>
      </c>
      <c r="BS15" s="388">
        <v>20.9</v>
      </c>
      <c r="BT15" s="388">
        <v>28.8</v>
      </c>
      <c r="BU15" s="388">
        <v>30.2</v>
      </c>
    </row>
    <row r="16" spans="1:73">
      <c r="A16" s="31"/>
      <c r="B16" s="31"/>
      <c r="C16" s="256" t="s">
        <v>142</v>
      </c>
      <c r="D16" s="37"/>
      <c r="E16" s="264" t="s">
        <v>203</v>
      </c>
      <c r="F16" s="264">
        <v>3.7</v>
      </c>
      <c r="G16" s="264" t="s">
        <v>203</v>
      </c>
      <c r="H16" s="171">
        <v>10.7</v>
      </c>
      <c r="I16" s="264">
        <v>2.6</v>
      </c>
      <c r="J16" s="264">
        <v>3.7</v>
      </c>
      <c r="K16" s="264">
        <v>4.2</v>
      </c>
      <c r="L16" s="171">
        <v>4.5</v>
      </c>
      <c r="M16" s="264">
        <v>4</v>
      </c>
      <c r="N16" s="264">
        <v>3.7</v>
      </c>
      <c r="O16" s="264">
        <v>7.5</v>
      </c>
      <c r="P16" s="171">
        <v>5.4000000000000021</v>
      </c>
      <c r="Q16" s="267">
        <v>6.2</v>
      </c>
      <c r="R16" s="267">
        <v>5.2</v>
      </c>
      <c r="S16" s="267">
        <v>5.6</v>
      </c>
      <c r="T16" s="388">
        <v>3.1999999999999984</v>
      </c>
      <c r="U16" s="388">
        <v>5.5</v>
      </c>
      <c r="V16" s="388">
        <v>5.8</v>
      </c>
      <c r="W16" s="388">
        <v>5.9</v>
      </c>
      <c r="X16" s="388">
        <v>5.6999999999999993</v>
      </c>
      <c r="Y16" s="388">
        <v>5.7</v>
      </c>
      <c r="Z16" s="782">
        <v>4.1999999999999993</v>
      </c>
      <c r="AA16" s="388">
        <v>4.5</v>
      </c>
      <c r="AB16" s="388">
        <v>4.4000000000000004</v>
      </c>
      <c r="AC16" s="388">
        <v>5.0000000000000018</v>
      </c>
      <c r="AD16" s="388">
        <v>4.8999999999999995</v>
      </c>
      <c r="AE16" s="388">
        <v>4.7</v>
      </c>
      <c r="AF16" s="388">
        <v>5.5</v>
      </c>
      <c r="AG16" s="388">
        <v>5.5000000000000018</v>
      </c>
      <c r="AH16" s="388">
        <v>5</v>
      </c>
      <c r="AI16" s="388">
        <v>5.6</v>
      </c>
      <c r="AJ16" s="388">
        <v>6.4</v>
      </c>
      <c r="AK16" s="388">
        <v>6.6999999999999993</v>
      </c>
      <c r="AL16" s="388">
        <v>7</v>
      </c>
      <c r="AM16" s="388">
        <v>7.3000000000000007</v>
      </c>
      <c r="AN16" s="388">
        <v>7.5</v>
      </c>
      <c r="AO16" s="388">
        <v>6.8999999999999986</v>
      </c>
      <c r="AP16" s="388">
        <v>7.2</v>
      </c>
      <c r="AQ16" s="388">
        <v>7.8999999999999995</v>
      </c>
      <c r="AR16" s="388">
        <v>10.000000000000002</v>
      </c>
      <c r="AS16" s="782"/>
      <c r="AT16" s="783"/>
      <c r="AU16" s="387"/>
      <c r="AV16" s="910"/>
      <c r="AW16" s="387"/>
      <c r="AX16" s="387">
        <v>10.8</v>
      </c>
      <c r="AY16" s="388">
        <v>14.399999999999999</v>
      </c>
      <c r="AZ16" s="388">
        <v>2015</v>
      </c>
      <c r="BA16" s="388">
        <v>20.6</v>
      </c>
      <c r="BB16" s="388">
        <v>20.2</v>
      </c>
      <c r="BC16" s="388">
        <v>22.9</v>
      </c>
      <c r="BD16" s="782">
        <v>18.100000000000001</v>
      </c>
      <c r="BE16" s="388">
        <v>20.6</v>
      </c>
      <c r="BF16" s="388">
        <v>23.7</v>
      </c>
      <c r="BG16" s="388">
        <v>28.7</v>
      </c>
      <c r="BH16" s="782">
        <v>28</v>
      </c>
      <c r="BI16" s="388">
        <v>34.9</v>
      </c>
      <c r="BJ16" s="187"/>
      <c r="BK16" s="388">
        <v>8.6999999999999993</v>
      </c>
      <c r="BL16" s="388">
        <v>9.6</v>
      </c>
      <c r="BM16" s="388">
        <v>10.6</v>
      </c>
      <c r="BN16" s="388">
        <v>14.3</v>
      </c>
      <c r="BO16" s="388">
        <v>15.1</v>
      </c>
      <c r="BQ16" s="388">
        <v>13.1</v>
      </c>
      <c r="BR16" s="388">
        <v>15.1</v>
      </c>
      <c r="BS16" s="388">
        <v>17</v>
      </c>
      <c r="BT16" s="388">
        <v>21.8</v>
      </c>
      <c r="BU16" s="388">
        <v>25.1</v>
      </c>
    </row>
    <row r="17" spans="1:73">
      <c r="A17" s="31"/>
      <c r="B17" s="31"/>
      <c r="C17" s="256" t="s">
        <v>143</v>
      </c>
      <c r="D17" s="37"/>
      <c r="E17" s="264">
        <v>2.2000000000000002</v>
      </c>
      <c r="F17" s="264">
        <v>4.4000000000000004</v>
      </c>
      <c r="G17" s="264">
        <v>4.7</v>
      </c>
      <c r="H17" s="171">
        <v>5.3000000000000016</v>
      </c>
      <c r="I17" s="264">
        <v>2.2999999999999998</v>
      </c>
      <c r="J17" s="264">
        <v>3.1</v>
      </c>
      <c r="K17" s="264">
        <v>5.5</v>
      </c>
      <c r="L17" s="171">
        <v>7.9000000000000012</v>
      </c>
      <c r="M17" s="264">
        <v>3.2</v>
      </c>
      <c r="N17" s="264">
        <v>6.5</v>
      </c>
      <c r="O17" s="264">
        <v>6.2</v>
      </c>
      <c r="P17" s="171">
        <v>11.200000000000003</v>
      </c>
      <c r="Q17" s="267">
        <v>3.9</v>
      </c>
      <c r="R17" s="267">
        <v>6.4</v>
      </c>
      <c r="S17" s="267">
        <v>7.2</v>
      </c>
      <c r="T17" s="388">
        <v>11.899999999999999</v>
      </c>
      <c r="U17" s="388">
        <v>3.2</v>
      </c>
      <c r="V17" s="388">
        <v>6</v>
      </c>
      <c r="W17" s="388">
        <v>5.6</v>
      </c>
      <c r="X17" s="388">
        <v>10.500000000000004</v>
      </c>
      <c r="Y17" s="388">
        <v>3.5</v>
      </c>
      <c r="Z17" s="782">
        <v>2.9000000000000004</v>
      </c>
      <c r="AA17" s="388">
        <v>5.6</v>
      </c>
      <c r="AB17" s="388">
        <v>5.2</v>
      </c>
      <c r="AC17" s="388">
        <v>10.3</v>
      </c>
      <c r="AD17" s="388">
        <v>3.0000000000000009</v>
      </c>
      <c r="AE17" s="388">
        <v>6.3</v>
      </c>
      <c r="AF17" s="388">
        <v>5.3</v>
      </c>
      <c r="AG17" s="388">
        <v>9.5999999999999979</v>
      </c>
      <c r="AH17" s="388">
        <v>2.2000000000000002</v>
      </c>
      <c r="AI17" s="388">
        <v>6.7</v>
      </c>
      <c r="AJ17" s="388">
        <v>7.3</v>
      </c>
      <c r="AK17" s="388">
        <v>12.7</v>
      </c>
      <c r="AL17" s="388">
        <v>5.7</v>
      </c>
      <c r="AM17" s="388">
        <v>6.6000000000000005</v>
      </c>
      <c r="AN17" s="388">
        <v>6.0999999999999979</v>
      </c>
      <c r="AO17" s="388">
        <v>11.5</v>
      </c>
      <c r="AP17" s="388">
        <v>3.3</v>
      </c>
      <c r="AQ17" s="388">
        <v>8.3000000000000007</v>
      </c>
      <c r="AR17" s="388">
        <v>9.7999999999999989</v>
      </c>
      <c r="AS17" s="782"/>
      <c r="AT17" s="783"/>
      <c r="AU17" s="387"/>
      <c r="AV17" s="910"/>
      <c r="AW17" s="387">
        <v>10.8</v>
      </c>
      <c r="AX17" s="387">
        <v>19.100000000000001</v>
      </c>
      <c r="AY17" s="388">
        <v>16.600000000000001</v>
      </c>
      <c r="AZ17" s="388">
        <v>18.8</v>
      </c>
      <c r="BA17" s="388">
        <v>27.1</v>
      </c>
      <c r="BB17" s="388">
        <v>29.4</v>
      </c>
      <c r="BC17" s="388">
        <v>25.3</v>
      </c>
      <c r="BD17" s="782">
        <v>24</v>
      </c>
      <c r="BE17" s="388">
        <v>24.2</v>
      </c>
      <c r="BF17" s="388">
        <v>28.9</v>
      </c>
      <c r="BG17" s="388">
        <v>29.9</v>
      </c>
      <c r="BH17" s="782">
        <v>29.6</v>
      </c>
      <c r="BI17" s="388">
        <v>35.200000000000003</v>
      </c>
      <c r="BJ17" s="187"/>
      <c r="BK17" s="388">
        <v>8.5</v>
      </c>
      <c r="BL17" s="388">
        <v>9.3000000000000007</v>
      </c>
      <c r="BM17" s="388">
        <v>8.9</v>
      </c>
      <c r="BN17" s="388">
        <v>12.3</v>
      </c>
      <c r="BO17" s="388">
        <v>11.6</v>
      </c>
      <c r="BQ17" s="388">
        <v>13.7</v>
      </c>
      <c r="BR17" s="388">
        <v>14.600000000000001</v>
      </c>
      <c r="BS17" s="388">
        <v>16.2</v>
      </c>
      <c r="BT17" s="388">
        <v>18.399999999999999</v>
      </c>
      <c r="BU17" s="388">
        <v>21.4</v>
      </c>
    </row>
    <row r="18" spans="1:73">
      <c r="A18" s="31"/>
      <c r="B18" s="31"/>
      <c r="C18" s="256" t="s">
        <v>144</v>
      </c>
      <c r="D18" s="37"/>
      <c r="E18" s="264">
        <v>0.6</v>
      </c>
      <c r="F18" s="264">
        <v>1.2</v>
      </c>
      <c r="G18" s="264">
        <v>1.7</v>
      </c>
      <c r="H18" s="171">
        <v>5.6999999999999993</v>
      </c>
      <c r="I18" s="264">
        <v>0.8</v>
      </c>
      <c r="J18" s="264">
        <v>2.1</v>
      </c>
      <c r="K18" s="264">
        <v>2.2000000000000002</v>
      </c>
      <c r="L18" s="171">
        <v>6.1000000000000005</v>
      </c>
      <c r="M18" s="264">
        <v>1.2</v>
      </c>
      <c r="N18" s="264">
        <v>2.6</v>
      </c>
      <c r="O18" s="264">
        <v>2.2000000000000002</v>
      </c>
      <c r="P18" s="171">
        <v>4.4999999999999991</v>
      </c>
      <c r="Q18" s="267">
        <v>1.2</v>
      </c>
      <c r="R18" s="267">
        <v>3.1</v>
      </c>
      <c r="S18" s="267">
        <v>2.2000000000000002</v>
      </c>
      <c r="T18" s="388">
        <v>5.5999999999999988</v>
      </c>
      <c r="U18" s="388">
        <v>1</v>
      </c>
      <c r="V18" s="388">
        <v>2.5</v>
      </c>
      <c r="W18" s="388">
        <v>2.4</v>
      </c>
      <c r="X18" s="388">
        <v>6.4</v>
      </c>
      <c r="Y18" s="388">
        <v>0.9</v>
      </c>
      <c r="Z18" s="782">
        <v>0.89999999999999991</v>
      </c>
      <c r="AA18" s="388">
        <v>2.5</v>
      </c>
      <c r="AB18" s="388">
        <v>2.2999999999999998</v>
      </c>
      <c r="AC18" s="388">
        <v>6.3999999999999995</v>
      </c>
      <c r="AD18" s="388">
        <v>0.79999999999999982</v>
      </c>
      <c r="AE18" s="388">
        <v>3.1</v>
      </c>
      <c r="AF18" s="388">
        <v>2.6</v>
      </c>
      <c r="AG18" s="388">
        <v>4.6999999999999993</v>
      </c>
      <c r="AH18" s="388">
        <v>0.89999999999999991</v>
      </c>
      <c r="AI18" s="388">
        <v>1.4</v>
      </c>
      <c r="AJ18" s="388">
        <v>2.9</v>
      </c>
      <c r="AK18" s="388">
        <v>3.4000000000000004</v>
      </c>
      <c r="AL18" s="388">
        <v>1.2</v>
      </c>
      <c r="AM18" s="388">
        <v>1.8</v>
      </c>
      <c r="AN18" s="388">
        <v>2.2999999999999998</v>
      </c>
      <c r="AO18" s="388">
        <v>4.0000000000000009</v>
      </c>
      <c r="AP18" s="388">
        <v>1.1000000000000001</v>
      </c>
      <c r="AQ18" s="388">
        <v>1.4</v>
      </c>
      <c r="AR18" s="388">
        <v>4.0999999999999996</v>
      </c>
      <c r="AS18" s="782"/>
      <c r="AT18" s="783"/>
      <c r="AU18" s="387"/>
      <c r="AV18" s="910"/>
      <c r="AW18" s="387">
        <v>3.5</v>
      </c>
      <c r="AX18" s="387">
        <v>7.3</v>
      </c>
      <c r="AY18" s="388">
        <v>9.1999999999999993</v>
      </c>
      <c r="AZ18" s="388">
        <v>11.2</v>
      </c>
      <c r="BA18" s="388">
        <v>10.5</v>
      </c>
      <c r="BB18" s="388">
        <v>12.1</v>
      </c>
      <c r="BC18" s="388">
        <v>12.3</v>
      </c>
      <c r="BD18" s="782">
        <v>12.1</v>
      </c>
      <c r="BE18" s="388">
        <v>11.2</v>
      </c>
      <c r="BF18" s="388">
        <v>8.6</v>
      </c>
      <c r="BG18" s="388">
        <v>9.3000000000000007</v>
      </c>
      <c r="BH18" s="782">
        <v>8.9</v>
      </c>
      <c r="BI18" s="388">
        <v>7.1</v>
      </c>
      <c r="BJ18" s="187"/>
      <c r="BK18" s="388">
        <v>3.4</v>
      </c>
      <c r="BL18" s="388">
        <v>3.9</v>
      </c>
      <c r="BM18" s="388">
        <v>2.2999999999999998</v>
      </c>
      <c r="BN18" s="388">
        <v>3</v>
      </c>
      <c r="BO18" s="388">
        <v>2.5</v>
      </c>
      <c r="BQ18" s="388">
        <v>5.7</v>
      </c>
      <c r="BR18" s="388">
        <v>6.5</v>
      </c>
      <c r="BS18" s="388">
        <v>5.1999999999999993</v>
      </c>
      <c r="BT18" s="388">
        <v>5.3</v>
      </c>
      <c r="BU18" s="388">
        <v>6.6</v>
      </c>
    </row>
    <row r="19" spans="1:73">
      <c r="A19" s="31"/>
      <c r="B19" s="31"/>
      <c r="C19" s="256" t="s">
        <v>141</v>
      </c>
      <c r="D19" s="37"/>
      <c r="E19" s="264">
        <v>2.2000000000000002</v>
      </c>
      <c r="F19" s="264">
        <v>3.1</v>
      </c>
      <c r="G19" s="264">
        <v>3.3</v>
      </c>
      <c r="H19" s="171">
        <v>4.1000000000000005</v>
      </c>
      <c r="I19" s="264">
        <v>3.6</v>
      </c>
      <c r="J19" s="264">
        <v>2.2000000000000002</v>
      </c>
      <c r="K19" s="264">
        <v>1.9</v>
      </c>
      <c r="L19" s="171">
        <v>1.899999999999999</v>
      </c>
      <c r="M19" s="264">
        <v>1.8</v>
      </c>
      <c r="N19" s="264">
        <v>1.5</v>
      </c>
      <c r="O19" s="264">
        <v>1.3</v>
      </c>
      <c r="P19" s="171">
        <v>2.7</v>
      </c>
      <c r="Q19" s="267">
        <v>1.3</v>
      </c>
      <c r="R19" s="267">
        <v>1.5</v>
      </c>
      <c r="S19" s="267">
        <v>1.2</v>
      </c>
      <c r="T19" s="388">
        <v>4.6999999999999993</v>
      </c>
      <c r="U19" s="388">
        <v>0.9</v>
      </c>
      <c r="V19" s="388">
        <v>1.5</v>
      </c>
      <c r="W19" s="388">
        <v>1.6</v>
      </c>
      <c r="X19" s="388">
        <v>3.7999999999999994</v>
      </c>
      <c r="Y19" s="388">
        <v>1.1000000000000001</v>
      </c>
      <c r="Z19" s="782">
        <v>0.5</v>
      </c>
      <c r="AA19" s="388">
        <v>1</v>
      </c>
      <c r="AB19" s="388">
        <v>1.1000000000000001</v>
      </c>
      <c r="AC19" s="388">
        <v>3.3000000000000003</v>
      </c>
      <c r="AD19" s="388">
        <v>0.59999999999999987</v>
      </c>
      <c r="AE19" s="388">
        <v>1.8</v>
      </c>
      <c r="AF19" s="388">
        <v>2</v>
      </c>
      <c r="AG19" s="388">
        <v>4</v>
      </c>
      <c r="AH19" s="388">
        <v>0.89999999999999991</v>
      </c>
      <c r="AI19" s="388">
        <v>2.1</v>
      </c>
      <c r="AJ19" s="388">
        <v>1.9</v>
      </c>
      <c r="AK19" s="388">
        <v>4.5</v>
      </c>
      <c r="AL19" s="388">
        <v>1.1000000000000001</v>
      </c>
      <c r="AM19" s="388">
        <v>1.7999999999999998</v>
      </c>
      <c r="AN19" s="388">
        <v>1.9</v>
      </c>
      <c r="AO19" s="388">
        <v>7.3999999999999995</v>
      </c>
      <c r="AP19" s="388">
        <v>2.1</v>
      </c>
      <c r="AQ19" s="388">
        <v>3.9999999999999996</v>
      </c>
      <c r="AR19" s="388">
        <v>4.3000000000000007</v>
      </c>
      <c r="AS19" s="782"/>
      <c r="AT19" s="783"/>
      <c r="AU19" s="387"/>
      <c r="AV19" s="910"/>
      <c r="AW19" s="387">
        <v>5.0999999999999996</v>
      </c>
      <c r="AX19" s="387">
        <v>9.6</v>
      </c>
      <c r="AY19" s="388">
        <v>12.700000000000003</v>
      </c>
      <c r="AZ19" s="388">
        <v>9.6</v>
      </c>
      <c r="BA19" s="388">
        <v>7.3</v>
      </c>
      <c r="BB19" s="388">
        <v>8.6999999999999993</v>
      </c>
      <c r="BC19" s="388">
        <v>7.8</v>
      </c>
      <c r="BD19" s="782">
        <v>5.9</v>
      </c>
      <c r="BE19" s="388">
        <v>8.4</v>
      </c>
      <c r="BF19" s="388">
        <v>9.4</v>
      </c>
      <c r="BG19" s="388">
        <v>12.2</v>
      </c>
      <c r="BH19" s="782">
        <v>11.7</v>
      </c>
      <c r="BI19" s="388">
        <v>21.6</v>
      </c>
      <c r="BJ19" s="187"/>
      <c r="BK19" s="388">
        <v>1.5</v>
      </c>
      <c r="BL19" s="388">
        <v>2.4</v>
      </c>
      <c r="BM19" s="388">
        <v>3</v>
      </c>
      <c r="BN19" s="388">
        <v>2.9</v>
      </c>
      <c r="BO19" s="388">
        <v>6.1</v>
      </c>
      <c r="BQ19" s="388">
        <v>2.6</v>
      </c>
      <c r="BR19" s="388">
        <v>4.4000000000000004</v>
      </c>
      <c r="BS19" s="388">
        <v>4.9000000000000004</v>
      </c>
      <c r="BT19" s="388">
        <v>4.8</v>
      </c>
      <c r="BU19" s="388">
        <v>10.4</v>
      </c>
    </row>
    <row r="20" spans="1:73">
      <c r="A20" s="31"/>
      <c r="B20" s="31"/>
      <c r="C20" s="256" t="s">
        <v>130</v>
      </c>
      <c r="D20" s="37"/>
      <c r="E20" s="264">
        <v>6.3</v>
      </c>
      <c r="F20" s="264">
        <v>6.8</v>
      </c>
      <c r="G20" s="264">
        <v>8.9</v>
      </c>
      <c r="H20" s="171">
        <v>-3.7</v>
      </c>
      <c r="I20" s="264">
        <v>3.8</v>
      </c>
      <c r="J20" s="264">
        <v>1.4</v>
      </c>
      <c r="K20" s="264">
        <v>0.7</v>
      </c>
      <c r="L20" s="171">
        <v>2.9000000000000012</v>
      </c>
      <c r="M20" s="264">
        <v>3.3</v>
      </c>
      <c r="N20" s="264">
        <v>1.8</v>
      </c>
      <c r="O20" s="264">
        <v>1.7</v>
      </c>
      <c r="P20" s="171">
        <v>2.6000000000000005</v>
      </c>
      <c r="Q20" s="267">
        <v>3.2</v>
      </c>
      <c r="R20" s="267">
        <v>2.9</v>
      </c>
      <c r="S20" s="267">
        <v>2</v>
      </c>
      <c r="T20" s="388">
        <v>2.8999999999999995</v>
      </c>
      <c r="U20" s="388">
        <v>2.6</v>
      </c>
      <c r="V20" s="388">
        <v>3.7</v>
      </c>
      <c r="W20" s="388">
        <v>2</v>
      </c>
      <c r="X20" s="388">
        <v>1.899999999999999</v>
      </c>
      <c r="Y20" s="388">
        <v>1.9</v>
      </c>
      <c r="Z20" s="782">
        <v>2.0999999999999996</v>
      </c>
      <c r="AA20" s="388">
        <v>3.2</v>
      </c>
      <c r="AB20" s="388">
        <v>1.7</v>
      </c>
      <c r="AC20" s="388">
        <v>1.8000000000000007</v>
      </c>
      <c r="AD20" s="388">
        <v>1.8</v>
      </c>
      <c r="AE20" s="388">
        <v>1.8</v>
      </c>
      <c r="AF20" s="388">
        <v>2.5</v>
      </c>
      <c r="AG20" s="388">
        <v>3.0999999999999996</v>
      </c>
      <c r="AH20" s="388">
        <v>5.6</v>
      </c>
      <c r="AI20" s="388">
        <v>0.90000000000000036</v>
      </c>
      <c r="AJ20" s="388">
        <v>0.9</v>
      </c>
      <c r="AK20" s="388">
        <v>3.5999999999999996</v>
      </c>
      <c r="AL20" s="388">
        <v>2.2000000000000002</v>
      </c>
      <c r="AM20" s="388">
        <v>1.5</v>
      </c>
      <c r="AN20" s="388">
        <v>1</v>
      </c>
      <c r="AO20" s="388">
        <v>2.5</v>
      </c>
      <c r="AP20" s="388">
        <v>2.1</v>
      </c>
      <c r="AQ20" s="388">
        <v>3.4999999999999996</v>
      </c>
      <c r="AR20" s="388">
        <v>2.1000000000000005</v>
      </c>
      <c r="AS20" s="782"/>
      <c r="AT20" s="783"/>
      <c r="AU20" s="387"/>
      <c r="AV20" s="910"/>
      <c r="AW20" s="387">
        <v>9.3000000000000007</v>
      </c>
      <c r="AX20" s="387">
        <v>2015.5</v>
      </c>
      <c r="AY20" s="388">
        <v>16.8</v>
      </c>
      <c r="AZ20" s="388">
        <v>8.8000000000000007</v>
      </c>
      <c r="BA20" s="388">
        <v>9.4</v>
      </c>
      <c r="BB20" s="388">
        <v>11</v>
      </c>
      <c r="BC20" s="388">
        <v>10.199999999999999</v>
      </c>
      <c r="BD20" s="782">
        <v>8.8000000000000007</v>
      </c>
      <c r="BE20" s="388">
        <v>9.1999999999999993</v>
      </c>
      <c r="BF20" s="388">
        <v>11</v>
      </c>
      <c r="BG20" s="388">
        <v>7.2</v>
      </c>
      <c r="BH20" s="782">
        <v>6.8</v>
      </c>
      <c r="BI20" s="388">
        <v>13.3</v>
      </c>
      <c r="BJ20" s="187"/>
      <c r="BK20" s="388">
        <v>5.3</v>
      </c>
      <c r="BL20" s="388">
        <v>3.6</v>
      </c>
      <c r="BM20" s="388">
        <v>6.5</v>
      </c>
      <c r="BN20" s="388">
        <v>3.7</v>
      </c>
      <c r="BO20" s="388">
        <v>5.6</v>
      </c>
      <c r="BQ20" s="388">
        <v>7</v>
      </c>
      <c r="BR20" s="388">
        <v>6.1</v>
      </c>
      <c r="BS20" s="388">
        <v>7.4</v>
      </c>
      <c r="BT20" s="388">
        <v>4.7</v>
      </c>
      <c r="BU20" s="388">
        <v>7.7</v>
      </c>
    </row>
    <row r="21" spans="1:73">
      <c r="A21" s="31"/>
      <c r="B21" s="255" t="s">
        <v>145</v>
      </c>
      <c r="C21" s="90"/>
      <c r="D21" s="37"/>
      <c r="E21" s="226">
        <v>111.79999999999998</v>
      </c>
      <c r="F21" s="226">
        <v>126.99999999999999</v>
      </c>
      <c r="G21" s="226">
        <v>123.3</v>
      </c>
      <c r="H21" s="133">
        <v>152.50000000000003</v>
      </c>
      <c r="I21" s="226">
        <v>121.79999999999998</v>
      </c>
      <c r="J21" s="226">
        <v>133</v>
      </c>
      <c r="K21" s="226">
        <v>133.29999999999998</v>
      </c>
      <c r="L21" s="133">
        <v>177.00000000000003</v>
      </c>
      <c r="M21" s="226">
        <v>139.69999999999999</v>
      </c>
      <c r="N21" s="226">
        <v>146.6</v>
      </c>
      <c r="O21" s="226">
        <v>145.39999999999998</v>
      </c>
      <c r="P21" s="133">
        <v>191.70000000000002</v>
      </c>
      <c r="Q21" s="226">
        <v>143.79999999999998</v>
      </c>
      <c r="R21" s="226">
        <v>168.8</v>
      </c>
      <c r="S21" s="334">
        <v>162.99999999999997</v>
      </c>
      <c r="T21" s="389">
        <v>202</v>
      </c>
      <c r="U21" s="389">
        <v>147.1</v>
      </c>
      <c r="V21" s="389">
        <v>160.6</v>
      </c>
      <c r="W21" s="389">
        <v>159.80000000000001</v>
      </c>
      <c r="X21" s="389">
        <v>203.5</v>
      </c>
      <c r="Y21" s="389">
        <v>157.39999999999998</v>
      </c>
      <c r="Z21" s="782">
        <v>135.5</v>
      </c>
      <c r="AA21" s="389">
        <v>148.60000000000002</v>
      </c>
      <c r="AB21" s="389">
        <v>147.39999999999998</v>
      </c>
      <c r="AC21" s="389">
        <v>191.89999999999998</v>
      </c>
      <c r="AD21" s="388">
        <v>144.79999999999998</v>
      </c>
      <c r="AE21" s="389">
        <v>151.70000000000002</v>
      </c>
      <c r="AF21" s="389">
        <v>155.1</v>
      </c>
      <c r="AG21" s="389">
        <v>206.00000000000003</v>
      </c>
      <c r="AH21" s="389">
        <v>150.70000000000002</v>
      </c>
      <c r="AI21" s="389">
        <v>168.50000000000003</v>
      </c>
      <c r="AJ21" s="389">
        <v>167.40000000000003</v>
      </c>
      <c r="AK21" s="389">
        <v>237.99999999999997</v>
      </c>
      <c r="AL21" s="389">
        <v>167.99999999999994</v>
      </c>
      <c r="AM21" s="389">
        <v>172.00000000000006</v>
      </c>
      <c r="AN21" s="389">
        <v>174.20000000000005</v>
      </c>
      <c r="AO21" s="389">
        <v>241.39999999999986</v>
      </c>
      <c r="AP21" s="389">
        <v>179.89999999999998</v>
      </c>
      <c r="AQ21" s="389">
        <v>201.60000000000008</v>
      </c>
      <c r="AR21" s="389">
        <v>210.09999999999997</v>
      </c>
      <c r="AS21" s="1137"/>
      <c r="AT21" s="783"/>
      <c r="AU21" s="387"/>
      <c r="AV21" s="910"/>
      <c r="AW21" s="387">
        <v>341.80000000000007</v>
      </c>
      <c r="AX21" s="387">
        <v>2451.4</v>
      </c>
      <c r="AY21" s="388">
        <v>506.70000000000005</v>
      </c>
      <c r="AZ21" s="388">
        <v>565.09999999999991</v>
      </c>
      <c r="BA21" s="388">
        <v>623.4</v>
      </c>
      <c r="BB21" s="388">
        <v>677.60000000000014</v>
      </c>
      <c r="BC21" s="389">
        <v>672.79999999999984</v>
      </c>
      <c r="BD21" s="1137">
        <v>623.4</v>
      </c>
      <c r="BE21" s="389">
        <v>657.60000000000014</v>
      </c>
      <c r="BF21" s="389">
        <v>724.59999999999991</v>
      </c>
      <c r="BG21" s="389">
        <v>755.59999999999991</v>
      </c>
      <c r="BH21" s="1137">
        <v>738.5</v>
      </c>
      <c r="BI21" s="389">
        <v>858.6</v>
      </c>
      <c r="BJ21" s="872"/>
      <c r="BK21" s="389">
        <v>284.10000000000002</v>
      </c>
      <c r="BL21" s="389">
        <v>296.5</v>
      </c>
      <c r="BM21" s="389">
        <v>319.20000000000005</v>
      </c>
      <c r="BN21" s="389">
        <v>340</v>
      </c>
      <c r="BO21" s="389">
        <v>381.50000000000006</v>
      </c>
      <c r="BP21" s="87"/>
      <c r="BQ21" s="389">
        <v>431.5</v>
      </c>
      <c r="BR21" s="389">
        <v>451.59999999999997</v>
      </c>
      <c r="BS21" s="389">
        <v>486.59999999999991</v>
      </c>
      <c r="BT21" s="389">
        <v>514.20000000000005</v>
      </c>
      <c r="BU21" s="389">
        <v>591.6</v>
      </c>
    </row>
    <row r="22" spans="1:73">
      <c r="A22" s="31"/>
      <c r="B22" s="1266" t="s">
        <v>544</v>
      </c>
      <c r="C22" s="90"/>
      <c r="D22" s="37"/>
      <c r="E22" s="264">
        <v>254.10000000000002</v>
      </c>
      <c r="F22" s="264">
        <v>266.79999999999995</v>
      </c>
      <c r="G22" s="264">
        <v>287.7</v>
      </c>
      <c r="H22" s="171">
        <v>285.20000000000005</v>
      </c>
      <c r="I22" s="264">
        <v>289</v>
      </c>
      <c r="J22" s="264">
        <v>322</v>
      </c>
      <c r="K22" s="264">
        <v>328.6</v>
      </c>
      <c r="L22" s="171">
        <v>361.09999999999991</v>
      </c>
      <c r="M22" s="264">
        <v>303.3</v>
      </c>
      <c r="N22" s="264">
        <v>338.8</v>
      </c>
      <c r="O22" s="264">
        <v>367.5</v>
      </c>
      <c r="P22" s="171">
        <v>418.6</v>
      </c>
      <c r="Q22" s="264">
        <v>377.6</v>
      </c>
      <c r="R22" s="264">
        <v>442.80000000000007</v>
      </c>
      <c r="S22" s="267">
        <v>435</v>
      </c>
      <c r="T22" s="388">
        <v>442.1</v>
      </c>
      <c r="U22" s="388">
        <v>422.40000000000003</v>
      </c>
      <c r="V22" s="388">
        <v>481.4</v>
      </c>
      <c r="W22" s="388">
        <v>498</v>
      </c>
      <c r="X22" s="388">
        <v>501.4000000000002</v>
      </c>
      <c r="Y22" s="388">
        <v>470.90000000000003</v>
      </c>
      <c r="Z22" s="782">
        <v>395.29999999999984</v>
      </c>
      <c r="AA22" s="388">
        <v>454.30000000000007</v>
      </c>
      <c r="AB22" s="388">
        <v>469.30000000000018</v>
      </c>
      <c r="AC22" s="388">
        <v>471.4000000000002</v>
      </c>
      <c r="AD22" s="388">
        <v>444.10000000000008</v>
      </c>
      <c r="AE22" s="388">
        <v>456.59999999999997</v>
      </c>
      <c r="AF22" s="388">
        <v>494.3</v>
      </c>
      <c r="AG22" s="388">
        <v>472.19999999999987</v>
      </c>
      <c r="AH22" s="388">
        <v>475.90000000000003</v>
      </c>
      <c r="AI22" s="388">
        <v>486.8</v>
      </c>
      <c r="AJ22" s="388">
        <v>510.99999999999989</v>
      </c>
      <c r="AK22" s="388">
        <v>548.00000000000011</v>
      </c>
      <c r="AL22" s="388">
        <v>507.40000000000003</v>
      </c>
      <c r="AM22" s="388">
        <v>514.5</v>
      </c>
      <c r="AN22" s="388">
        <v>591.29999999999995</v>
      </c>
      <c r="AO22" s="388">
        <v>575.79999999999995</v>
      </c>
      <c r="AP22" s="388">
        <v>589.19999999999993</v>
      </c>
      <c r="AQ22" s="388">
        <v>632.00000000000011</v>
      </c>
      <c r="AR22" s="388">
        <v>622.79999999999973</v>
      </c>
      <c r="AS22" s="781"/>
      <c r="AT22" s="350"/>
      <c r="AU22" s="387"/>
      <c r="AV22" s="910"/>
      <c r="AW22" s="387">
        <v>736.3</v>
      </c>
      <c r="AX22" s="387">
        <v>920.8</v>
      </c>
      <c r="AY22" s="387">
        <v>1094.8</v>
      </c>
      <c r="AZ22" s="387">
        <v>1300.6999999999998</v>
      </c>
      <c r="BA22" s="387">
        <v>1429.8</v>
      </c>
      <c r="BB22" s="387">
        <v>1697.5</v>
      </c>
      <c r="BC22" s="387">
        <v>1903.3000000000002</v>
      </c>
      <c r="BD22" s="781">
        <v>1790.3000000000002</v>
      </c>
      <c r="BE22" s="387">
        <v>1867.1999999999998</v>
      </c>
      <c r="BF22" s="387">
        <v>2021.7000000000003</v>
      </c>
      <c r="BG22" s="387">
        <v>2189</v>
      </c>
      <c r="BH22" s="781">
        <v>2182.3000000000006</v>
      </c>
      <c r="BI22" s="387">
        <v>2500.7000000000003</v>
      </c>
      <c r="BJ22" s="187"/>
      <c r="BK22" s="387">
        <v>849.59999999999991</v>
      </c>
      <c r="BL22" s="387">
        <v>900.7</v>
      </c>
      <c r="BM22" s="387">
        <v>962.70000000000016</v>
      </c>
      <c r="BN22" s="387">
        <v>1021.9000000000001</v>
      </c>
      <c r="BO22" s="387">
        <v>1221.2</v>
      </c>
      <c r="BQ22" s="387">
        <v>1318.9</v>
      </c>
      <c r="BR22" s="387">
        <v>1395</v>
      </c>
      <c r="BS22" s="387">
        <v>1473.7</v>
      </c>
      <c r="BT22" s="387">
        <v>1613.2</v>
      </c>
      <c r="BU22" s="387">
        <v>1843.9999999999998</v>
      </c>
    </row>
    <row r="23" spans="1:73" s="87" customFormat="1" hidden="1" outlineLevel="1">
      <c r="A23" s="94"/>
      <c r="B23" s="1267" t="s">
        <v>609</v>
      </c>
      <c r="C23" s="89"/>
      <c r="D23" s="1234"/>
      <c r="E23" s="226"/>
      <c r="F23" s="226"/>
      <c r="G23" s="226"/>
      <c r="H23" s="133"/>
      <c r="I23" s="266"/>
      <c r="J23" s="266"/>
      <c r="K23" s="266"/>
      <c r="L23" s="258"/>
      <c r="M23" s="266"/>
      <c r="N23" s="266"/>
      <c r="O23" s="266"/>
      <c r="P23" s="258"/>
      <c r="Q23" s="266"/>
      <c r="R23" s="266"/>
      <c r="S23" s="266"/>
      <c r="T23" s="390"/>
      <c r="U23" s="390"/>
      <c r="V23" s="390"/>
      <c r="W23" s="390"/>
      <c r="X23" s="390"/>
      <c r="Y23" s="390"/>
      <c r="Z23" s="870"/>
      <c r="AA23" s="390"/>
      <c r="AB23" s="390"/>
      <c r="AC23" s="390"/>
      <c r="AD23" s="390">
        <v>0.32500000000000001</v>
      </c>
      <c r="AE23" s="390">
        <v>0.308</v>
      </c>
      <c r="AF23" s="390">
        <v>0.30399999999999999</v>
      </c>
      <c r="AG23" s="390">
        <v>0.436</v>
      </c>
      <c r="AH23" s="390">
        <v>0.317</v>
      </c>
      <c r="AI23" s="390">
        <v>0.34599999999999997</v>
      </c>
      <c r="AJ23" s="390">
        <v>0.32800000000000001</v>
      </c>
      <c r="AK23" s="390">
        <v>0.434</v>
      </c>
      <c r="AL23" s="390">
        <v>0.33100000000000002</v>
      </c>
      <c r="AM23" s="390">
        <v>0.33400000000000002</v>
      </c>
      <c r="AN23" s="390">
        <v>0.29499999999999998</v>
      </c>
      <c r="AO23" s="390">
        <v>0.41899999999999998</v>
      </c>
      <c r="AP23" s="390">
        <v>0.30499999999999999</v>
      </c>
      <c r="AQ23" s="390">
        <v>0.31900000000000001</v>
      </c>
      <c r="AR23" s="390">
        <v>0.33700000000000002</v>
      </c>
      <c r="AS23" s="870"/>
      <c r="AT23" s="871"/>
      <c r="AU23" s="655"/>
      <c r="AV23" s="920"/>
      <c r="AW23" s="390"/>
      <c r="AX23" s="390"/>
      <c r="AY23" s="390"/>
      <c r="AZ23" s="390"/>
      <c r="BA23" s="390"/>
      <c r="BB23" s="390"/>
      <c r="BC23" s="390"/>
      <c r="BD23" s="870"/>
      <c r="BE23" s="390">
        <v>0.35199999999999998</v>
      </c>
      <c r="BF23" s="390">
        <v>0.35799999999999998</v>
      </c>
      <c r="BG23" s="390">
        <v>0.34499999999999997</v>
      </c>
      <c r="BH23" s="870">
        <v>0</v>
      </c>
      <c r="BI23" s="390">
        <v>0</v>
      </c>
      <c r="BJ23" s="872"/>
      <c r="BK23" s="390"/>
      <c r="BL23" s="390">
        <v>0.317</v>
      </c>
      <c r="BM23" s="390">
        <v>0.33200000000000002</v>
      </c>
      <c r="BN23" s="390">
        <v>0.33300000000000002</v>
      </c>
      <c r="BO23" s="390">
        <v>0.312</v>
      </c>
      <c r="BQ23" s="390"/>
      <c r="BR23" s="390">
        <v>0.312</v>
      </c>
      <c r="BS23" s="390">
        <v>0.33</v>
      </c>
      <c r="BT23" s="390">
        <v>0.31900000000000001</v>
      </c>
      <c r="BU23" s="390">
        <v>0.32100000000000001</v>
      </c>
    </row>
    <row r="24" spans="1:73" s="1304" customFormat="1" hidden="1" outlineLevel="1">
      <c r="A24" s="1302"/>
      <c r="B24" s="1266" t="s">
        <v>604</v>
      </c>
      <c r="C24" s="1303"/>
      <c r="D24" s="37"/>
      <c r="E24" s="264"/>
      <c r="F24" s="264"/>
      <c r="G24" s="264"/>
      <c r="H24" s="171"/>
      <c r="I24" s="265">
        <v>0.41099999999999998</v>
      </c>
      <c r="J24" s="265">
        <v>0.40500000000000003</v>
      </c>
      <c r="K24" s="265">
        <v>0.40300000000000002</v>
      </c>
      <c r="L24" s="259">
        <v>0.504</v>
      </c>
      <c r="M24" s="265">
        <v>0.46200000000000002</v>
      </c>
      <c r="N24" s="265">
        <v>0.436</v>
      </c>
      <c r="O24" s="265">
        <v>0.39500000000000002</v>
      </c>
      <c r="P24" s="259">
        <v>0.45800000000000002</v>
      </c>
      <c r="Q24" s="265">
        <v>0.36699999999999999</v>
      </c>
      <c r="R24" s="265">
        <v>0.38500000000000001</v>
      </c>
      <c r="S24" s="265">
        <v>0.373</v>
      </c>
      <c r="T24" s="391">
        <v>0.45900000000000002</v>
      </c>
      <c r="U24" s="391">
        <v>0.34799999999999998</v>
      </c>
      <c r="V24" s="391">
        <v>0.33500000000000002</v>
      </c>
      <c r="W24" s="391">
        <v>0.32</v>
      </c>
      <c r="X24" s="391">
        <v>0.40641817819414</v>
      </c>
      <c r="Y24" s="391">
        <v>0.33600000000000002</v>
      </c>
      <c r="Z24" s="784">
        <v>0.34100000000000003</v>
      </c>
      <c r="AA24" s="391">
        <v>0.32700000000000001</v>
      </c>
      <c r="AB24" s="391">
        <v>0.312</v>
      </c>
      <c r="AC24" s="391">
        <v>0.40699999999999997</v>
      </c>
      <c r="AD24" s="391">
        <v>0.32600000000000001</v>
      </c>
      <c r="AE24" s="391">
        <v>0.31900000000000001</v>
      </c>
      <c r="AF24" s="391">
        <v>0.315</v>
      </c>
      <c r="AG24" s="391">
        <v>0.45100000000000001</v>
      </c>
      <c r="AH24" s="391">
        <v>0.33700000000000002</v>
      </c>
      <c r="AI24" s="391">
        <v>0.34599999999999997</v>
      </c>
      <c r="AJ24" s="391">
        <v>0.34300000000000003</v>
      </c>
      <c r="AK24" s="391">
        <v>0.439</v>
      </c>
      <c r="AL24" s="391">
        <v>0.35199999999999998</v>
      </c>
      <c r="AM24" s="391">
        <v>0.33800000000000002</v>
      </c>
      <c r="AN24" s="391">
        <v>0.30599999999999999</v>
      </c>
      <c r="AO24" s="391">
        <v>0.437</v>
      </c>
      <c r="AP24" s="391">
        <v>0.29599999999999999</v>
      </c>
      <c r="AQ24" s="391">
        <v>0.317</v>
      </c>
      <c r="AR24" s="391">
        <v>0.34899999999999998</v>
      </c>
      <c r="AS24" s="784"/>
      <c r="AT24" s="350"/>
      <c r="AU24" s="387"/>
      <c r="AV24" s="910"/>
      <c r="AW24" s="391"/>
      <c r="AX24" s="391"/>
      <c r="AY24" s="391"/>
      <c r="AZ24" s="391">
        <v>0.432</v>
      </c>
      <c r="BA24" s="391">
        <v>0.437</v>
      </c>
      <c r="BB24" s="391">
        <v>0.39700000000000002</v>
      </c>
      <c r="BC24" s="391">
        <v>0.35232509426057812</v>
      </c>
      <c r="BD24" s="784"/>
      <c r="BE24" s="391">
        <v>0.36299999999999999</v>
      </c>
      <c r="BF24" s="391">
        <v>0.36899999999999999</v>
      </c>
      <c r="BG24" s="391">
        <v>0.35899999999999999</v>
      </c>
      <c r="BH24" s="784">
        <v>0</v>
      </c>
      <c r="BI24" s="391">
        <v>0</v>
      </c>
      <c r="BJ24" s="187"/>
      <c r="BK24" s="391"/>
      <c r="BL24" s="391">
        <v>0.32400000000000001</v>
      </c>
      <c r="BM24" s="391">
        <v>0.34100000000000003</v>
      </c>
      <c r="BN24" s="391">
        <v>0.34499999999999997</v>
      </c>
      <c r="BO24" s="391">
        <v>0.307</v>
      </c>
      <c r="BQ24" s="391"/>
      <c r="BR24" s="391">
        <v>0.32200000000000001</v>
      </c>
      <c r="BS24" s="391">
        <v>0.34200000000000003</v>
      </c>
      <c r="BT24" s="391">
        <v>0.33100000000000002</v>
      </c>
      <c r="BU24" s="391">
        <v>0.32100000000000001</v>
      </c>
    </row>
    <row r="25" spans="1:73" collapsed="1">
      <c r="A25" s="31"/>
      <c r="B25" s="1266" t="s">
        <v>719</v>
      </c>
      <c r="C25" s="90"/>
      <c r="D25" s="1220"/>
      <c r="E25" s="265">
        <v>0.43998425816607623</v>
      </c>
      <c r="F25" s="265">
        <v>0.47601199400299854</v>
      </c>
      <c r="G25" s="265">
        <v>0.4285714285714286</v>
      </c>
      <c r="H25" s="259">
        <v>0.53471248246844316</v>
      </c>
      <c r="I25" s="265">
        <v>0.4214532871972318</v>
      </c>
      <c r="J25" s="265">
        <v>0.41304347826086957</v>
      </c>
      <c r="K25" s="265">
        <v>0.40566037735849048</v>
      </c>
      <c r="L25" s="259">
        <v>0.49016892827471636</v>
      </c>
      <c r="M25" s="265">
        <v>0.4606000659413122</v>
      </c>
      <c r="N25" s="265">
        <v>0.43270365997638721</v>
      </c>
      <c r="O25" s="265">
        <v>0.39564625850340129</v>
      </c>
      <c r="P25" s="259">
        <v>0.45795508838987103</v>
      </c>
      <c r="Q25" s="265">
        <v>0.38082627118644063</v>
      </c>
      <c r="R25" s="265">
        <v>0.38121047877145436</v>
      </c>
      <c r="S25" s="265">
        <v>0.37471264367816087</v>
      </c>
      <c r="T25" s="391">
        <v>0.45691020131192034</v>
      </c>
      <c r="U25" s="391">
        <v>0.34824810606060602</v>
      </c>
      <c r="V25" s="391">
        <v>0.3336103032820939</v>
      </c>
      <c r="W25" s="391">
        <v>0.32088353413654619</v>
      </c>
      <c r="X25" s="391">
        <v>0.4058635819704825</v>
      </c>
      <c r="Y25" s="391">
        <v>0.3342535570184752</v>
      </c>
      <c r="Z25" s="784">
        <v>0.34277763723754123</v>
      </c>
      <c r="AA25" s="391">
        <v>0.32709663218137797</v>
      </c>
      <c r="AB25" s="391">
        <v>0.31408480715959924</v>
      </c>
      <c r="AC25" s="391">
        <v>0.40708527789562982</v>
      </c>
      <c r="AD25" s="391">
        <v>0.32605269083539734</v>
      </c>
      <c r="AE25" s="391">
        <v>0.33223828296101626</v>
      </c>
      <c r="AF25" s="391">
        <v>0.31377705846651827</v>
      </c>
      <c r="AG25" s="391">
        <v>0.43625582380347327</v>
      </c>
      <c r="AH25" s="391">
        <v>0.31666316453036353</v>
      </c>
      <c r="AI25" s="391">
        <v>0.34613804437140516</v>
      </c>
      <c r="AJ25" s="391">
        <v>0.3275929549902154</v>
      </c>
      <c r="AK25" s="391">
        <v>0.43430656934306555</v>
      </c>
      <c r="AL25" s="391">
        <v>0.33109972408356314</v>
      </c>
      <c r="AM25" s="391">
        <v>0.33430515063168137</v>
      </c>
      <c r="AN25" s="391">
        <v>0.29460510739049561</v>
      </c>
      <c r="AO25" s="391">
        <v>0.41924279263633185</v>
      </c>
      <c r="AP25" s="391">
        <v>0.30532926001357774</v>
      </c>
      <c r="AQ25" s="391">
        <v>0.31898734177215199</v>
      </c>
      <c r="AR25" s="391">
        <v>0.33734746307000651</v>
      </c>
      <c r="AS25" s="784"/>
      <c r="AT25" s="350"/>
      <c r="AU25" s="387"/>
      <c r="AV25" s="910"/>
      <c r="AW25" s="391">
        <v>0.46421295667526835</v>
      </c>
      <c r="AX25" s="391">
        <v>2.6622502172024327</v>
      </c>
      <c r="AY25" s="391">
        <v>0.46100000000000002</v>
      </c>
      <c r="AZ25" s="391">
        <v>0.43445836857076958</v>
      </c>
      <c r="BA25" s="391">
        <v>0.43600503566932436</v>
      </c>
      <c r="BB25" s="391">
        <v>0.39917525773195883</v>
      </c>
      <c r="BC25" s="391">
        <v>0.35349130457626216</v>
      </c>
      <c r="BD25" s="784">
        <v>0.34820979724068585</v>
      </c>
      <c r="BE25" s="391">
        <v>0.35218508997429315</v>
      </c>
      <c r="BF25" s="391">
        <v>0.35841123806697323</v>
      </c>
      <c r="BG25" s="391">
        <v>0.34518044769301048</v>
      </c>
      <c r="BH25" s="784">
        <v>0.33840443568711898</v>
      </c>
      <c r="BI25" s="391">
        <v>0.34334386371815889</v>
      </c>
      <c r="BJ25" s="187"/>
      <c r="BK25" s="391">
        <v>0.33439265536723173</v>
      </c>
      <c r="BL25" s="391">
        <v>0.32918840901521035</v>
      </c>
      <c r="BM25" s="391">
        <v>0.33156746650046742</v>
      </c>
      <c r="BN25" s="391">
        <v>0.33271357275662977</v>
      </c>
      <c r="BO25" s="391">
        <v>0.31239764166393713</v>
      </c>
      <c r="BQ25" s="391">
        <v>0.32716657820911366</v>
      </c>
      <c r="BR25" s="391">
        <v>0.32372759856630823</v>
      </c>
      <c r="BS25" s="391">
        <v>0.33018931940014923</v>
      </c>
      <c r="BT25" s="391">
        <v>0.31874535085544264</v>
      </c>
      <c r="BU25" s="391">
        <v>0.32082429501084603</v>
      </c>
    </row>
    <row r="26" spans="1:73">
      <c r="A26" s="31"/>
      <c r="B26" s="247"/>
      <c r="C26" s="31"/>
      <c r="D26" s="1220"/>
      <c r="E26" s="135"/>
      <c r="F26" s="135"/>
      <c r="G26" s="135"/>
      <c r="H26" s="196"/>
      <c r="I26" s="135"/>
      <c r="J26" s="135"/>
      <c r="K26" s="135"/>
      <c r="L26" s="196"/>
      <c r="M26" s="135"/>
      <c r="N26" s="135"/>
      <c r="O26" s="135"/>
      <c r="P26" s="196"/>
      <c r="Q26" s="135"/>
      <c r="R26" s="135"/>
      <c r="S26" s="135"/>
      <c r="T26" s="350"/>
      <c r="U26" s="350"/>
      <c r="V26" s="350"/>
      <c r="W26" s="350"/>
      <c r="X26" s="350"/>
      <c r="Y26" s="350"/>
      <c r="Z26" s="542"/>
      <c r="AA26" s="350"/>
      <c r="AB26" s="350"/>
      <c r="AC26" s="350"/>
      <c r="AD26" s="350"/>
      <c r="AE26" s="350"/>
      <c r="AF26" s="350"/>
      <c r="AG26" s="350"/>
      <c r="AH26" s="350"/>
      <c r="AI26" s="350"/>
      <c r="AJ26" s="350"/>
      <c r="AK26" s="350"/>
      <c r="AL26" s="350"/>
      <c r="AM26" s="350"/>
      <c r="AN26" s="350"/>
      <c r="AO26" s="350"/>
      <c r="AP26" s="350"/>
      <c r="AQ26" s="350"/>
      <c r="AR26" s="350"/>
      <c r="AS26" s="542"/>
      <c r="AT26" s="350"/>
      <c r="AU26" s="387"/>
      <c r="AV26" s="910"/>
      <c r="AW26" s="350"/>
      <c r="AX26" s="350"/>
      <c r="AY26" s="350"/>
      <c r="AZ26" s="350"/>
      <c r="BA26" s="350"/>
      <c r="BB26" s="350"/>
      <c r="BC26" s="350"/>
      <c r="BD26" s="542"/>
      <c r="BE26" s="792"/>
      <c r="BF26" s="792"/>
      <c r="BG26" s="792"/>
      <c r="BH26" s="542"/>
      <c r="BI26" s="792"/>
      <c r="BJ26" s="187"/>
      <c r="BK26" s="350"/>
      <c r="BL26" s="350"/>
      <c r="BM26" s="350"/>
      <c r="BN26" s="350"/>
      <c r="BO26" s="350"/>
      <c r="BQ26" s="350"/>
      <c r="BR26" s="350"/>
      <c r="BS26" s="350"/>
      <c r="BT26" s="350"/>
      <c r="BU26" s="350"/>
    </row>
    <row r="27" spans="1:73">
      <c r="A27" s="31"/>
      <c r="B27" s="247" t="s">
        <v>545</v>
      </c>
      <c r="C27" s="31"/>
      <c r="D27" s="1220"/>
      <c r="E27" s="135"/>
      <c r="F27" s="135"/>
      <c r="G27" s="135"/>
      <c r="H27" s="196"/>
      <c r="I27" s="135"/>
      <c r="J27" s="135"/>
      <c r="K27" s="135"/>
      <c r="L27" s="196"/>
      <c r="M27" s="135"/>
      <c r="N27" s="135"/>
      <c r="O27" s="135"/>
      <c r="P27" s="196"/>
      <c r="Q27" s="135"/>
      <c r="R27" s="135"/>
      <c r="S27" s="135"/>
      <c r="T27" s="350"/>
      <c r="U27" s="350"/>
      <c r="V27" s="350"/>
      <c r="W27" s="350"/>
      <c r="X27" s="350"/>
      <c r="Y27" s="350"/>
      <c r="Z27" s="542"/>
      <c r="AA27" s="350"/>
      <c r="AB27" s="350"/>
      <c r="AC27" s="350"/>
      <c r="AD27" s="350"/>
      <c r="AE27" s="350"/>
      <c r="AF27" s="350"/>
      <c r="AG27" s="792"/>
      <c r="AH27" s="792"/>
      <c r="AI27" s="792"/>
      <c r="AJ27" s="792"/>
      <c r="AK27" s="792"/>
      <c r="AL27" s="792"/>
      <c r="AM27" s="792"/>
      <c r="AN27" s="792"/>
      <c r="AO27" s="792"/>
      <c r="AP27" s="792"/>
      <c r="AQ27" s="792"/>
      <c r="AR27" s="792"/>
      <c r="AS27" s="542"/>
      <c r="AT27" s="350"/>
      <c r="AU27" s="387"/>
      <c r="AV27" s="910"/>
      <c r="AW27" s="350"/>
      <c r="AX27" s="350"/>
      <c r="AY27" s="350"/>
      <c r="AZ27" s="350"/>
      <c r="BA27" s="350"/>
      <c r="BB27" s="350"/>
      <c r="BC27" s="350"/>
      <c r="BD27" s="542"/>
      <c r="BE27" s="792"/>
      <c r="BF27" s="792"/>
      <c r="BG27" s="792"/>
      <c r="BH27" s="542"/>
      <c r="BI27" s="792"/>
      <c r="BJ27" s="187"/>
      <c r="BK27" s="350"/>
      <c r="BL27" s="350"/>
      <c r="BM27" s="350"/>
      <c r="BN27" s="350"/>
      <c r="BO27" s="350"/>
      <c r="BQ27" s="350"/>
      <c r="BR27" s="350"/>
      <c r="BS27" s="350"/>
      <c r="BT27" s="350"/>
      <c r="BU27" s="350"/>
    </row>
    <row r="28" spans="1:73">
      <c r="A28" s="31"/>
      <c r="B28" s="247"/>
      <c r="C28" s="31"/>
      <c r="D28" s="1220"/>
      <c r="E28" s="135"/>
      <c r="F28" s="135"/>
      <c r="G28" s="135"/>
      <c r="H28" s="196"/>
      <c r="I28" s="135"/>
      <c r="J28" s="135"/>
      <c r="K28" s="135"/>
      <c r="L28" s="196"/>
      <c r="M28" s="135"/>
      <c r="N28" s="135"/>
      <c r="O28" s="135"/>
      <c r="P28" s="196"/>
      <c r="Q28" s="135"/>
      <c r="R28" s="135"/>
      <c r="S28" s="135"/>
      <c r="T28" s="350"/>
      <c r="U28" s="350"/>
      <c r="V28" s="350"/>
      <c r="W28" s="350"/>
      <c r="X28" s="350"/>
      <c r="Y28" s="350"/>
      <c r="Z28" s="542"/>
      <c r="AA28" s="350"/>
      <c r="AB28" s="350"/>
      <c r="AC28" s="350"/>
      <c r="AD28" s="783"/>
      <c r="AE28" s="783"/>
      <c r="AF28" s="783"/>
      <c r="AG28" s="783"/>
      <c r="AH28" s="783"/>
      <c r="AI28" s="783"/>
      <c r="AJ28" s="783"/>
      <c r="AK28" s="783"/>
      <c r="AL28" s="783"/>
      <c r="AM28" s="1343"/>
      <c r="AN28" s="1343"/>
      <c r="AO28" s="1343"/>
      <c r="AP28" s="783"/>
      <c r="AQ28" s="783"/>
      <c r="AR28" s="783"/>
      <c r="AS28" s="542"/>
      <c r="AT28" s="350"/>
      <c r="AU28" s="387"/>
      <c r="AV28" s="910"/>
      <c r="AW28" s="350"/>
      <c r="AX28" s="350"/>
      <c r="AY28" s="350"/>
      <c r="AZ28" s="350"/>
      <c r="BA28" s="350"/>
      <c r="BB28" s="350"/>
      <c r="BC28" s="350"/>
      <c r="BD28" s="542"/>
      <c r="BE28" s="792"/>
      <c r="BF28" s="792"/>
      <c r="BG28" s="792"/>
      <c r="BH28" s="542"/>
      <c r="BI28" s="792"/>
      <c r="BJ28" s="187"/>
      <c r="BK28" s="350"/>
      <c r="BL28" s="350"/>
      <c r="BM28" s="350"/>
      <c r="BN28" s="350"/>
      <c r="BO28" s="350"/>
      <c r="BQ28" s="350"/>
      <c r="BR28" s="350"/>
      <c r="BS28" s="350"/>
      <c r="BT28" s="350"/>
      <c r="BU28" s="350"/>
    </row>
    <row r="29" spans="1:73">
      <c r="A29" s="95"/>
      <c r="B29" s="123" t="s">
        <v>146</v>
      </c>
      <c r="C29" s="123"/>
      <c r="D29" s="1220"/>
      <c r="E29" s="135"/>
      <c r="F29" s="135"/>
      <c r="G29" s="135"/>
      <c r="H29" s="130"/>
      <c r="I29" s="135"/>
      <c r="J29" s="135"/>
      <c r="K29" s="135"/>
      <c r="L29" s="130"/>
      <c r="M29" s="135"/>
      <c r="N29" s="135"/>
      <c r="O29" s="135"/>
      <c r="P29" s="130"/>
      <c r="Q29" s="135"/>
      <c r="R29" s="135"/>
      <c r="S29" s="135"/>
      <c r="T29" s="350"/>
      <c r="U29" s="350"/>
      <c r="V29" s="350"/>
      <c r="W29" s="350"/>
      <c r="X29" s="350"/>
      <c r="Y29" s="350"/>
      <c r="Z29" s="542"/>
      <c r="AA29" s="350"/>
      <c r="AB29" s="350"/>
      <c r="AC29" s="350"/>
      <c r="AD29" s="350"/>
      <c r="AE29" s="350"/>
      <c r="AF29" s="350"/>
      <c r="AG29" s="783"/>
      <c r="AH29" s="350"/>
      <c r="AI29" s="350"/>
      <c r="AJ29" s="350"/>
      <c r="AK29" s="350"/>
      <c r="AL29" s="350"/>
      <c r="AM29" s="1344"/>
      <c r="AN29" s="1344"/>
      <c r="AO29" s="1344"/>
      <c r="AP29" s="350"/>
      <c r="AQ29" s="350"/>
      <c r="AR29" s="350"/>
      <c r="AS29" s="542"/>
      <c r="AT29" s="350"/>
      <c r="AU29" s="387"/>
      <c r="AV29" s="910"/>
      <c r="AW29" s="350"/>
      <c r="AX29" s="350"/>
      <c r="AY29" s="350"/>
      <c r="AZ29" s="350"/>
      <c r="BA29" s="350"/>
      <c r="BB29" s="350"/>
      <c r="BC29" s="350"/>
      <c r="BD29" s="542"/>
      <c r="BE29" s="783"/>
      <c r="BF29" s="783"/>
      <c r="BG29" s="1344"/>
      <c r="BH29" s="542"/>
      <c r="BI29" s="1344"/>
      <c r="BJ29" s="187"/>
      <c r="BK29" s="350"/>
      <c r="BL29" s="350"/>
      <c r="BM29" s="350"/>
      <c r="BN29" s="1344"/>
      <c r="BO29" s="1344"/>
      <c r="BQ29" s="350"/>
      <c r="BR29" s="350"/>
      <c r="BS29" s="350"/>
      <c r="BT29" s="1344"/>
      <c r="BU29" s="1344"/>
    </row>
    <row r="30" spans="1:73">
      <c r="A30" s="31"/>
      <c r="B30" s="254" t="s">
        <v>147</v>
      </c>
      <c r="C30" s="90"/>
      <c r="D30" s="37"/>
      <c r="E30" s="264"/>
      <c r="F30" s="239">
        <v>-4.433131023650283E-3</v>
      </c>
      <c r="G30" s="239">
        <v>3.1640642569725319E-2</v>
      </c>
      <c r="H30" s="172">
        <v>2.6665817045195439E-2</v>
      </c>
      <c r="I30" s="239">
        <v>1.4660773610607469E-2</v>
      </c>
      <c r="J30" s="239">
        <v>8.10660279256048E-3</v>
      </c>
      <c r="K30" s="239">
        <v>2.5564543686467767E-2</v>
      </c>
      <c r="L30" s="172">
        <v>2.6256951926610039E-2</v>
      </c>
      <c r="M30" s="239">
        <v>-1.0932559790755136E-2</v>
      </c>
      <c r="N30" s="239">
        <v>-3.5678896071026367E-3</v>
      </c>
      <c r="O30" s="239">
        <v>1.0070812807881691E-2</v>
      </c>
      <c r="P30" s="172">
        <v>7.9434024951916538E-3</v>
      </c>
      <c r="Q30" s="239">
        <v>-8.6458991704896349E-3</v>
      </c>
      <c r="R30" s="239">
        <v>-1.6259021774277516E-3</v>
      </c>
      <c r="S30" s="239">
        <v>4.2592847212674645E-3</v>
      </c>
      <c r="T30" s="392">
        <v>-1.0965105771892913E-2</v>
      </c>
      <c r="U30" s="392">
        <v>-1.8958701838037384E-2</v>
      </c>
      <c r="V30" s="392"/>
      <c r="W30" s="392"/>
      <c r="X30" s="392"/>
      <c r="Y30" s="392"/>
      <c r="Z30" s="547"/>
      <c r="AA30" s="392"/>
      <c r="AB30" s="392"/>
      <c r="AC30" s="392"/>
      <c r="AD30" s="392"/>
      <c r="AE30" s="392"/>
      <c r="AF30" s="392"/>
      <c r="AG30" s="392"/>
      <c r="AH30" s="392"/>
      <c r="AI30" s="392"/>
      <c r="AJ30" s="392"/>
      <c r="AK30" s="392"/>
      <c r="AL30" s="392"/>
      <c r="AM30" s="392"/>
      <c r="AN30" s="392"/>
      <c r="AO30" s="392"/>
      <c r="AP30" s="392"/>
      <c r="AQ30" s="392"/>
      <c r="AR30" s="392"/>
      <c r="AS30" s="547"/>
      <c r="AT30" s="350"/>
      <c r="AU30" s="387"/>
      <c r="AV30" s="910"/>
      <c r="AW30" s="392"/>
      <c r="AX30" s="392"/>
      <c r="AY30" s="392"/>
      <c r="AZ30" s="392"/>
      <c r="BA30" s="392"/>
      <c r="BB30" s="392"/>
      <c r="BC30" s="392"/>
      <c r="BD30" s="547"/>
      <c r="BE30" s="1036"/>
      <c r="BF30" s="1036"/>
      <c r="BG30" s="1036"/>
      <c r="BH30" s="547"/>
      <c r="BI30" s="1036"/>
      <c r="BJ30" s="187"/>
      <c r="BK30" s="392"/>
      <c r="BL30" s="392"/>
      <c r="BM30" s="392"/>
      <c r="BN30" s="392"/>
      <c r="BO30" s="392"/>
      <c r="BQ30" s="392"/>
      <c r="BR30" s="392"/>
      <c r="BS30" s="392"/>
      <c r="BT30" s="392"/>
      <c r="BU30" s="392"/>
    </row>
    <row r="31" spans="1:73">
      <c r="A31" s="31"/>
      <c r="B31" s="254" t="s">
        <v>314</v>
      </c>
      <c r="C31" s="90"/>
      <c r="D31" s="37"/>
      <c r="E31" s="264"/>
      <c r="F31" s="239"/>
      <c r="G31" s="239"/>
      <c r="H31" s="172"/>
      <c r="I31" s="239"/>
      <c r="J31" s="239"/>
      <c r="K31" s="239"/>
      <c r="L31" s="172"/>
      <c r="M31" s="239"/>
      <c r="N31" s="239"/>
      <c r="O31" s="239"/>
      <c r="P31" s="172"/>
      <c r="Q31" s="239"/>
      <c r="R31" s="239">
        <v>1.8674136321195078E-3</v>
      </c>
      <c r="S31" s="239">
        <v>1.8639328984155767E-3</v>
      </c>
      <c r="T31" s="392">
        <v>-1.0378294573643365E-2</v>
      </c>
      <c r="U31" s="392">
        <v>-1.5650800713137625E-2</v>
      </c>
      <c r="V31" s="392">
        <v>-1.035784541536422E-2</v>
      </c>
      <c r="W31" s="392">
        <v>1.7014898489566832E-3</v>
      </c>
      <c r="X31" s="392">
        <v>-3.7118738219777958E-3</v>
      </c>
      <c r="Y31" s="392">
        <v>-1.7017052504697427E-2</v>
      </c>
      <c r="Z31" s="547"/>
      <c r="AA31" s="392">
        <v>-1.035784541536422E-2</v>
      </c>
      <c r="AB31" s="392">
        <v>1.7014898489566832E-3</v>
      </c>
      <c r="AC31" s="392">
        <v>-3.7118738219777958E-3</v>
      </c>
      <c r="AD31" s="392">
        <v>-1.7017052504697427E-2</v>
      </c>
      <c r="AE31" s="392">
        <v>-1.8334606569900713E-2</v>
      </c>
      <c r="AF31" s="392">
        <v>-1.1028539937542825E-2</v>
      </c>
      <c r="AG31" s="392">
        <v>-7.9398047301107999E-3</v>
      </c>
      <c r="AH31" s="392">
        <v>-8.3573899071325286E-3</v>
      </c>
      <c r="AI31" s="392">
        <v>1.4727237149714245E-3</v>
      </c>
      <c r="AJ31" s="392">
        <v>-4.8360447817472507E-2</v>
      </c>
      <c r="AK31" s="392">
        <v>1.4166948828966408E-2</v>
      </c>
      <c r="AL31" s="392">
        <v>-1.0488330710954674E-2</v>
      </c>
      <c r="AM31" s="392">
        <v>-6.3604189549099077E-3</v>
      </c>
      <c r="AN31" s="392">
        <v>1.9160049995303963E-2</v>
      </c>
      <c r="AO31" s="392">
        <v>1.2139793712118596E-2</v>
      </c>
      <c r="AP31" s="392">
        <v>-2.5879427780987951E-2</v>
      </c>
      <c r="AQ31" s="392">
        <v>-7.538691064655878E-3</v>
      </c>
      <c r="AR31" s="392">
        <v>2.0364547865018734E-2</v>
      </c>
      <c r="AS31" s="547">
        <v>2.1924810962405505E-2</v>
      </c>
      <c r="AT31" s="350"/>
      <c r="AU31" s="387"/>
      <c r="AV31" s="910"/>
      <c r="AW31" s="392"/>
      <c r="AX31" s="392"/>
      <c r="AY31" s="392"/>
      <c r="AZ31" s="392"/>
      <c r="BA31" s="392"/>
      <c r="BB31" s="392"/>
      <c r="BC31" s="392"/>
      <c r="BD31" s="547"/>
      <c r="BE31" s="392"/>
      <c r="BF31" s="392"/>
      <c r="BG31" s="392"/>
      <c r="BH31" s="547"/>
      <c r="BI31" s="392"/>
      <c r="BJ31" s="187"/>
      <c r="BK31" s="392"/>
      <c r="BL31" s="392"/>
      <c r="BM31" s="392"/>
      <c r="BN31" s="392"/>
      <c r="BO31" s="392"/>
      <c r="BQ31" s="392"/>
      <c r="BR31" s="392"/>
      <c r="BS31" s="392"/>
      <c r="BT31" s="392"/>
      <c r="BU31" s="392"/>
    </row>
    <row r="32" spans="1:73">
      <c r="A32" s="95"/>
      <c r="B32" s="123" t="s">
        <v>149</v>
      </c>
      <c r="C32" s="123"/>
      <c r="D32" s="37"/>
      <c r="E32" s="135"/>
      <c r="F32" s="135"/>
      <c r="G32" s="135"/>
      <c r="H32" s="130"/>
      <c r="I32" s="135"/>
      <c r="J32" s="135"/>
      <c r="K32" s="135"/>
      <c r="L32" s="130"/>
      <c r="M32" s="135"/>
      <c r="N32" s="135"/>
      <c r="O32" s="135"/>
      <c r="P32" s="130"/>
      <c r="Q32" s="135"/>
      <c r="R32" s="135"/>
      <c r="S32" s="135"/>
      <c r="T32" s="350"/>
      <c r="U32" s="350"/>
      <c r="V32" s="350"/>
      <c r="W32" s="350"/>
      <c r="X32" s="350"/>
      <c r="Y32" s="350"/>
      <c r="Z32" s="542"/>
      <c r="AA32" s="350"/>
      <c r="AB32" s="350"/>
      <c r="AC32" s="350"/>
      <c r="AD32" s="350"/>
      <c r="AE32" s="350"/>
      <c r="AF32" s="350"/>
      <c r="AG32" s="350"/>
      <c r="AH32" s="350"/>
      <c r="AI32" s="350"/>
      <c r="AJ32" s="350"/>
      <c r="AK32" s="350"/>
      <c r="AL32" s="350"/>
      <c r="AM32" s="350"/>
      <c r="AN32" s="350"/>
      <c r="AO32" s="350"/>
      <c r="AP32" s="350"/>
      <c r="AQ32" s="350"/>
      <c r="AR32" s="350"/>
      <c r="AS32" s="542"/>
      <c r="AT32" s="350"/>
      <c r="AU32" s="387"/>
      <c r="AV32" s="910"/>
      <c r="AW32" s="350"/>
      <c r="AX32" s="350"/>
      <c r="AY32" s="350"/>
      <c r="AZ32" s="350"/>
      <c r="BA32" s="350"/>
      <c r="BB32" s="350"/>
      <c r="BC32" s="350"/>
      <c r="BD32" s="542"/>
      <c r="BE32" s="792"/>
      <c r="BF32" s="792"/>
      <c r="BG32" s="792"/>
      <c r="BH32" s="542"/>
      <c r="BI32" s="792"/>
      <c r="BJ32" s="187"/>
      <c r="BK32" s="350"/>
      <c r="BL32" s="350"/>
      <c r="BM32" s="350"/>
      <c r="BN32" s="350"/>
      <c r="BO32" s="350"/>
      <c r="BQ32" s="350"/>
      <c r="BR32" s="350"/>
      <c r="BS32" s="350"/>
      <c r="BT32" s="350"/>
      <c r="BU32" s="350"/>
    </row>
    <row r="33" spans="1:73">
      <c r="A33" s="31"/>
      <c r="B33" s="254" t="s">
        <v>147</v>
      </c>
      <c r="C33" s="90"/>
      <c r="D33" s="37"/>
      <c r="E33" s="264"/>
      <c r="F33" s="264"/>
      <c r="G33" s="239"/>
      <c r="H33" s="172"/>
      <c r="I33" s="239">
        <v>6.9913955234677028E-2</v>
      </c>
      <c r="J33" s="239">
        <v>8.3390133101751696E-2</v>
      </c>
      <c r="K33" s="239">
        <v>7.7009242987269078E-2</v>
      </c>
      <c r="L33" s="172">
        <v>7.6580328822074772E-2</v>
      </c>
      <c r="M33" s="239">
        <v>4.9425165238835778E-2</v>
      </c>
      <c r="N33" s="239">
        <v>3.7272178558996449E-2</v>
      </c>
      <c r="O33" s="239">
        <v>2.1601574420646807E-2</v>
      </c>
      <c r="P33" s="172">
        <v>3.3711001741685287E-3</v>
      </c>
      <c r="Q33" s="239">
        <v>5.6908299408215957E-3</v>
      </c>
      <c r="R33" s="239">
        <v>7.6508620689654805E-3</v>
      </c>
      <c r="S33" s="239">
        <v>1.853257374165862E-3</v>
      </c>
      <c r="T33" s="392">
        <v>-1.6941002851725395E-2</v>
      </c>
      <c r="U33" s="392">
        <v>-2.7167513681371935E-2</v>
      </c>
      <c r="V33" s="392"/>
      <c r="W33" s="392"/>
      <c r="X33" s="392"/>
      <c r="Y33" s="392"/>
      <c r="Z33" s="547"/>
      <c r="AA33" s="392"/>
      <c r="AB33" s="392"/>
      <c r="AC33" s="392"/>
      <c r="AD33" s="392"/>
      <c r="AE33" s="392"/>
      <c r="AF33" s="392"/>
      <c r="AG33" s="392"/>
      <c r="AH33" s="392"/>
      <c r="AI33" s="392"/>
      <c r="AJ33" s="392"/>
      <c r="AK33" s="392"/>
      <c r="AL33" s="392"/>
      <c r="AM33" s="392"/>
      <c r="AN33" s="392"/>
      <c r="AO33" s="392"/>
      <c r="AP33" s="392"/>
      <c r="AQ33" s="392"/>
      <c r="AR33" s="392"/>
      <c r="AS33" s="802"/>
      <c r="AT33" s="350"/>
      <c r="AU33" s="387"/>
      <c r="AV33" s="910"/>
      <c r="AW33" s="465">
        <v>1.2999999999999999E-2</v>
      </c>
      <c r="AX33" s="465">
        <v>7.4504014095354121E-2</v>
      </c>
      <c r="AY33" s="465">
        <v>7.0289036742314348E-2</v>
      </c>
      <c r="AZ33" s="465">
        <v>7.6580328822074772E-2</v>
      </c>
      <c r="BA33" s="465">
        <v>3.3711001741685287E-3</v>
      </c>
      <c r="BB33" s="465">
        <v>-1.6941002851725395E-2</v>
      </c>
      <c r="BC33" s="465"/>
      <c r="BD33" s="802"/>
      <c r="BE33" s="465"/>
      <c r="BF33" s="465"/>
      <c r="BG33" s="465"/>
      <c r="BH33" s="802"/>
      <c r="BI33" s="465"/>
      <c r="BJ33" s="187"/>
      <c r="BK33" s="465"/>
      <c r="BL33" s="465"/>
      <c r="BM33" s="465"/>
      <c r="BN33" s="465"/>
      <c r="BO33" s="465"/>
      <c r="BQ33" s="465"/>
      <c r="BR33" s="465"/>
      <c r="BS33" s="465"/>
      <c r="BT33" s="465"/>
      <c r="BU33" s="465"/>
    </row>
    <row r="34" spans="1:73">
      <c r="A34" s="31"/>
      <c r="B34" s="254" t="s">
        <v>314</v>
      </c>
      <c r="C34" s="90"/>
      <c r="D34" s="37"/>
      <c r="E34" s="264"/>
      <c r="F34" s="264"/>
      <c r="G34" s="239"/>
      <c r="H34" s="172"/>
      <c r="I34" s="239"/>
      <c r="J34" s="239"/>
      <c r="K34" s="239"/>
      <c r="L34" s="172"/>
      <c r="M34" s="239"/>
      <c r="N34" s="239"/>
      <c r="O34" s="239"/>
      <c r="P34" s="172"/>
      <c r="Q34" s="239"/>
      <c r="R34" s="239"/>
      <c r="S34" s="239"/>
      <c r="T34" s="392"/>
      <c r="U34" s="392">
        <v>-2.2228446934329238E-2</v>
      </c>
      <c r="V34" s="392">
        <v>-3.4159676918297577E-2</v>
      </c>
      <c r="W34" s="392">
        <v>-3.4316279069767419E-2</v>
      </c>
      <c r="X34" s="392">
        <v>-2.7811112538500327E-2</v>
      </c>
      <c r="Y34" s="392">
        <v>-2.9160486124816143E-2</v>
      </c>
      <c r="Z34" s="547"/>
      <c r="AA34" s="392"/>
      <c r="AB34" s="392"/>
      <c r="AC34" s="392"/>
      <c r="AD34" s="392">
        <v>-2.9160486124816143E-2</v>
      </c>
      <c r="AE34" s="392">
        <v>-3.6985693332990288E-2</v>
      </c>
      <c r="AF34" s="392">
        <v>-4.9224070666885056E-2</v>
      </c>
      <c r="AG34" s="392">
        <v>-5.3258862242447913E-2</v>
      </c>
      <c r="AH34" s="392">
        <v>-4.4918474607946957E-2</v>
      </c>
      <c r="AI34" s="392">
        <v>-2.5647534276314721E-2</v>
      </c>
      <c r="AJ34" s="392">
        <v>-6.2427601206336947E-2</v>
      </c>
      <c r="AK34" s="392">
        <v>-4.153503635719924E-2</v>
      </c>
      <c r="AL34" s="392">
        <v>-4.3594681716598527E-2</v>
      </c>
      <c r="AM34" s="392">
        <v>-5.10753241054962E-2</v>
      </c>
      <c r="AN34" s="392">
        <v>1.6252548465877537E-2</v>
      </c>
      <c r="AO34" s="392">
        <v>1.4221224573878199E-2</v>
      </c>
      <c r="AP34" s="392">
        <v>-1.554210726566585E-3</v>
      </c>
      <c r="AQ34" s="392">
        <v>-2.7381821071720269E-3</v>
      </c>
      <c r="AR34" s="392">
        <v>-1.559564739659014E-3</v>
      </c>
      <c r="AS34" s="802">
        <v>8.0930118541087115E-3</v>
      </c>
      <c r="AT34" s="350"/>
      <c r="AU34" s="387"/>
      <c r="AV34" s="910"/>
      <c r="AW34" s="465"/>
      <c r="AX34" s="465"/>
      <c r="AY34" s="465"/>
      <c r="AZ34" s="465"/>
      <c r="BA34" s="465"/>
      <c r="BB34" s="465"/>
      <c r="BC34" s="465">
        <v>-2.7811112538500327E-2</v>
      </c>
      <c r="BD34" s="802"/>
      <c r="BE34" s="465">
        <v>-5.3258862242447913E-2</v>
      </c>
      <c r="BF34" s="465">
        <v>-4.153503635719924E-2</v>
      </c>
      <c r="BG34" s="465">
        <v>1.4221224573878199E-2</v>
      </c>
      <c r="BH34" s="802"/>
      <c r="BI34" s="465">
        <v>8.0930118541087115E-3</v>
      </c>
      <c r="BJ34" s="187"/>
      <c r="BK34" s="465"/>
      <c r="BL34" s="465">
        <v>-3.6985693332990288E-2</v>
      </c>
      <c r="BM34" s="465">
        <v>-2.5647534276314721E-2</v>
      </c>
      <c r="BN34" s="465">
        <v>-5.10753241054962E-2</v>
      </c>
      <c r="BO34" s="465">
        <v>-2.7381821071720269E-3</v>
      </c>
      <c r="BQ34" s="465"/>
      <c r="BR34" s="465">
        <v>-4.9224070666885056E-2</v>
      </c>
      <c r="BS34" s="465">
        <v>-6.2427601206336947E-2</v>
      </c>
      <c r="BT34" s="465">
        <v>1.6252548465877537E-2</v>
      </c>
      <c r="BU34" s="465">
        <v>-1.559564739659014E-3</v>
      </c>
    </row>
    <row r="35" spans="1:73">
      <c r="A35" s="31"/>
      <c r="B35" s="255" t="s">
        <v>148</v>
      </c>
      <c r="C35" s="90"/>
      <c r="D35" s="37"/>
      <c r="E35" s="264"/>
      <c r="F35" s="264"/>
      <c r="G35" s="264"/>
      <c r="H35" s="171"/>
      <c r="I35" s="239"/>
      <c r="J35" s="239"/>
      <c r="K35" s="239"/>
      <c r="L35" s="172"/>
      <c r="M35" s="239"/>
      <c r="N35" s="239"/>
      <c r="O35" s="239"/>
      <c r="P35" s="172"/>
      <c r="Q35" s="239"/>
      <c r="R35" s="239"/>
      <c r="S35" s="239"/>
      <c r="T35" s="392"/>
      <c r="U35" s="392"/>
      <c r="V35" s="392"/>
      <c r="W35" s="392"/>
      <c r="X35" s="392"/>
      <c r="Y35" s="392"/>
      <c r="Z35" s="547"/>
      <c r="AA35" s="392"/>
      <c r="AB35" s="392"/>
      <c r="AC35" s="392"/>
      <c r="AD35" s="392"/>
      <c r="AE35" s="392"/>
      <c r="AF35" s="392"/>
      <c r="AG35" s="392"/>
      <c r="AH35" s="392"/>
      <c r="AI35" s="392"/>
      <c r="AJ35" s="392"/>
      <c r="AK35" s="392"/>
      <c r="AL35" s="392"/>
      <c r="AM35" s="392"/>
      <c r="AN35" s="392"/>
      <c r="AO35" s="392"/>
      <c r="AP35" s="392"/>
      <c r="AQ35" s="392"/>
      <c r="AR35" s="392"/>
      <c r="AS35" s="802"/>
      <c r="AT35" s="350"/>
      <c r="AU35" s="387"/>
      <c r="AV35" s="910"/>
      <c r="AW35" s="387"/>
      <c r="AX35" s="465"/>
      <c r="AY35" s="465"/>
      <c r="AZ35" s="465"/>
      <c r="BA35" s="465"/>
      <c r="BB35" s="465"/>
      <c r="BC35" s="465"/>
      <c r="BD35" s="802"/>
      <c r="BE35" s="465"/>
      <c r="BF35" s="465"/>
      <c r="BG35" s="465"/>
      <c r="BH35" s="802"/>
      <c r="BI35" s="465"/>
      <c r="BJ35" s="187"/>
      <c r="BK35" s="465"/>
      <c r="BL35" s="465"/>
      <c r="BM35" s="465"/>
      <c r="BN35" s="465"/>
      <c r="BO35" s="465"/>
      <c r="BQ35" s="465"/>
      <c r="BR35" s="465"/>
      <c r="BS35" s="465"/>
      <c r="BT35" s="465"/>
      <c r="BU35" s="465"/>
    </row>
    <row r="36" spans="1:73">
      <c r="A36" s="31"/>
      <c r="B36" s="31"/>
      <c r="C36" s="256" t="s">
        <v>137</v>
      </c>
      <c r="D36" s="37"/>
      <c r="E36" s="264"/>
      <c r="F36" s="264"/>
      <c r="G36" s="264"/>
      <c r="H36" s="171"/>
      <c r="I36" s="239">
        <v>0.11013215859030834</v>
      </c>
      <c r="J36" s="239">
        <v>0.11554921540656227</v>
      </c>
      <c r="K36" s="239">
        <v>0.18081761006289288</v>
      </c>
      <c r="L36" s="239">
        <v>7.6646706586826152E-2</v>
      </c>
      <c r="M36" s="239">
        <v>0.13756613756613767</v>
      </c>
      <c r="N36" s="239">
        <v>4.6035805626598369E-2</v>
      </c>
      <c r="O36" s="239">
        <v>5.3262316910785534E-2</v>
      </c>
      <c r="P36" s="239">
        <v>0.10233592880978892</v>
      </c>
      <c r="Q36" s="239">
        <v>1.1627906976743319E-3</v>
      </c>
      <c r="R36" s="239">
        <v>0.19559902200488999</v>
      </c>
      <c r="S36" s="239">
        <v>0.19089759797724404</v>
      </c>
      <c r="T36" s="239">
        <v>7.1644803229061527E-2</v>
      </c>
      <c r="U36" s="392">
        <v>0.13240418118466901</v>
      </c>
      <c r="V36" s="392">
        <v>5.1124744376278564E-3</v>
      </c>
      <c r="W36" s="392">
        <v>5.3078556263270738E-3</v>
      </c>
      <c r="X36" s="392">
        <v>5.6497175141242639E-2</v>
      </c>
      <c r="Y36" s="392">
        <v>8.7179487179487092E-2</v>
      </c>
      <c r="Z36" s="547"/>
      <c r="AA36" s="392"/>
      <c r="AB36" s="392"/>
      <c r="AC36" s="392"/>
      <c r="AD36" s="392">
        <v>9.2491838955386152E-2</v>
      </c>
      <c r="AE36" s="392">
        <v>-1.7316017316017396E-2</v>
      </c>
      <c r="AF36" s="392">
        <v>4.1619797525309199E-2</v>
      </c>
      <c r="AG36" s="392">
        <v>0.13345864661654128</v>
      </c>
      <c r="AH36" s="392">
        <v>1.3944223107569709E-2</v>
      </c>
      <c r="AI36" s="392">
        <v>0.14096916299559492</v>
      </c>
      <c r="AJ36" s="392">
        <v>9.1792656587472932E-2</v>
      </c>
      <c r="AK36" s="392">
        <v>0.18739635157545576</v>
      </c>
      <c r="AL36" s="392">
        <v>5.1080550098231869E-2</v>
      </c>
      <c r="AM36" s="392">
        <v>6.6602316602316414E-2</v>
      </c>
      <c r="AN36" s="392">
        <v>2.0771513353115667E-2</v>
      </c>
      <c r="AO36" s="392">
        <v>1.3966480446927276E-2</v>
      </c>
      <c r="AP36" s="392">
        <v>0.12803738317757007</v>
      </c>
      <c r="AQ36" s="392">
        <v>0.12036199095022626</v>
      </c>
      <c r="AR36" s="392">
        <v>0.21027131782945729</v>
      </c>
      <c r="AS36" s="802"/>
      <c r="AT36" s="350"/>
      <c r="AU36" s="387"/>
      <c r="AV36" s="910"/>
      <c r="AW36" s="387"/>
      <c r="AX36" s="465">
        <v>0.22106308991554902</v>
      </c>
      <c r="AY36" s="465">
        <v>0.16069975589910501</v>
      </c>
      <c r="AZ36" s="465">
        <v>0.11742025937609535</v>
      </c>
      <c r="BA36" s="465">
        <v>8.5319949811794249E-2</v>
      </c>
      <c r="BB36" s="465">
        <v>0.11069364161849715</v>
      </c>
      <c r="BC36" s="465">
        <v>4.7879260994015072E-2</v>
      </c>
      <c r="BD36" s="802"/>
      <c r="BE36" s="465">
        <v>6.5331928345626844E-2</v>
      </c>
      <c r="BF36" s="465">
        <v>0.11201780415430274</v>
      </c>
      <c r="BG36" s="465">
        <v>3.6024016010673732E-2</v>
      </c>
      <c r="BH36" s="802"/>
      <c r="BI36" s="465">
        <v>0.13374125874125853</v>
      </c>
      <c r="BJ36" s="187"/>
      <c r="BK36" s="465"/>
      <c r="BL36" s="465">
        <v>3.7438958220292973E-2</v>
      </c>
      <c r="BM36" s="465">
        <v>7.4267782426778339E-2</v>
      </c>
      <c r="BN36" s="465">
        <v>5.890944498539441E-2</v>
      </c>
      <c r="BO36" s="465">
        <v>0.12413793103448278</v>
      </c>
      <c r="BQ36" s="465"/>
      <c r="BR36" s="465">
        <v>3.8799414348462458E-2</v>
      </c>
      <c r="BS36" s="465">
        <v>7.9985905567301119E-2</v>
      </c>
      <c r="BT36" s="465">
        <v>4.6329526916802477E-2</v>
      </c>
      <c r="BU36" s="465">
        <v>0.15185531649516681</v>
      </c>
    </row>
    <row r="37" spans="1:73">
      <c r="A37" s="31"/>
      <c r="B37" s="31"/>
      <c r="C37" s="256" t="s">
        <v>489</v>
      </c>
      <c r="D37" s="37"/>
      <c r="E37" s="264"/>
      <c r="F37" s="264"/>
      <c r="G37" s="264"/>
      <c r="H37" s="171"/>
      <c r="I37" s="239">
        <v>0</v>
      </c>
      <c r="J37" s="239">
        <v>1.4598540145985384E-2</v>
      </c>
      <c r="K37" s="239">
        <v>0.15384615384615374</v>
      </c>
      <c r="L37" s="239">
        <v>0.14388489208633071</v>
      </c>
      <c r="M37" s="239">
        <v>0.1079136690647482</v>
      </c>
      <c r="N37" s="239">
        <v>5.0359712230215736E-2</v>
      </c>
      <c r="O37" s="239">
        <v>-4.6666666666666634E-2</v>
      </c>
      <c r="P37" s="239">
        <v>0</v>
      </c>
      <c r="Q37" s="239">
        <v>3.8961038961038863E-2</v>
      </c>
      <c r="R37" s="239">
        <v>3.4246575342465668E-2</v>
      </c>
      <c r="S37" s="239">
        <v>2.7972027972027913E-2</v>
      </c>
      <c r="T37" s="239">
        <v>5.0314465408804798E-2</v>
      </c>
      <c r="U37" s="392">
        <v>-0.41249999999999998</v>
      </c>
      <c r="V37" s="392">
        <v>-0.31125827814569529</v>
      </c>
      <c r="W37" s="392">
        <v>-0.21088435374149661</v>
      </c>
      <c r="X37" s="392">
        <v>-0.30538922155688608</v>
      </c>
      <c r="Y37" s="392">
        <v>0.18085106382978711</v>
      </c>
      <c r="Z37" s="547"/>
      <c r="AA37" s="392"/>
      <c r="AB37" s="392"/>
      <c r="AC37" s="392"/>
      <c r="AD37" s="392">
        <v>0.11702127659574457</v>
      </c>
      <c r="AE37" s="392">
        <v>0.17021276595744683</v>
      </c>
      <c r="AF37" s="392">
        <v>0.22115384615384603</v>
      </c>
      <c r="AG37" s="392">
        <v>0.17924528301886822</v>
      </c>
      <c r="AH37" s="392">
        <v>0.60000000000000009</v>
      </c>
      <c r="AI37" s="392">
        <v>0.5363636363636366</v>
      </c>
      <c r="AJ37" s="392">
        <v>0.44094488188976388</v>
      </c>
      <c r="AK37" s="392">
        <v>0.76799999999999957</v>
      </c>
      <c r="AL37" s="392">
        <v>0.1964285714285714</v>
      </c>
      <c r="AM37" s="392">
        <v>0.24260355029585789</v>
      </c>
      <c r="AN37" s="392">
        <v>0.22950819672131151</v>
      </c>
      <c r="AO37" s="392">
        <v>-0.13122171945701355</v>
      </c>
      <c r="AP37" s="392">
        <v>9.9502487562189046E-2</v>
      </c>
      <c r="AQ37" s="392">
        <v>0.13809523809523805</v>
      </c>
      <c r="AR37" s="392">
        <v>5.3333333333333455E-2</v>
      </c>
      <c r="AS37" s="802"/>
      <c r="AT37" s="350"/>
      <c r="AU37" s="387"/>
      <c r="AV37" s="910"/>
      <c r="AW37" s="387"/>
      <c r="AX37" s="465">
        <v>0.22169811320754707</v>
      </c>
      <c r="AY37" s="465">
        <v>5.212355212355213E-2</v>
      </c>
      <c r="AZ37" s="465">
        <v>7.7064220183486354E-2</v>
      </c>
      <c r="BA37" s="465">
        <v>2.5553662691652379E-2</v>
      </c>
      <c r="BB37" s="465">
        <v>3.8205980066445155E-2</v>
      </c>
      <c r="BC37" s="465">
        <v>-0.31200000000000006</v>
      </c>
      <c r="BD37" s="802"/>
      <c r="BE37" s="465">
        <v>0.18829516539440228</v>
      </c>
      <c r="BF37" s="465">
        <v>0.58672376873661647</v>
      </c>
      <c r="BG37" s="465">
        <v>0.1174089068825912</v>
      </c>
      <c r="BH37" s="802"/>
      <c r="BI37" s="465">
        <v>0.14215080346106301</v>
      </c>
      <c r="BJ37" s="187"/>
      <c r="BK37" s="465"/>
      <c r="BL37" s="465">
        <v>0.17486338797814205</v>
      </c>
      <c r="BM37" s="465">
        <v>0.56744186046511635</v>
      </c>
      <c r="BN37" s="465">
        <v>0.21958456973293772</v>
      </c>
      <c r="BO37" s="465">
        <v>0.11922141119221408</v>
      </c>
      <c r="BQ37" s="465"/>
      <c r="BR37" s="465">
        <v>0.19163763066202111</v>
      </c>
      <c r="BS37" s="465">
        <v>0.52046783625730986</v>
      </c>
      <c r="BT37" s="465">
        <v>0.22307692307692317</v>
      </c>
      <c r="BU37" s="465">
        <v>9.5911949685534514E-2</v>
      </c>
    </row>
    <row r="38" spans="1:73">
      <c r="A38" s="31"/>
      <c r="B38" s="31"/>
      <c r="C38" s="256" t="s">
        <v>674</v>
      </c>
      <c r="D38" s="37"/>
      <c r="E38" s="264"/>
      <c r="F38" s="264"/>
      <c r="G38" s="264"/>
      <c r="H38" s="171"/>
      <c r="I38" s="239">
        <v>-2.0833333333333259E-2</v>
      </c>
      <c r="J38" s="239">
        <v>0.36585365853658547</v>
      </c>
      <c r="K38" s="239">
        <v>-9.3750000000000111E-2</v>
      </c>
      <c r="L38" s="239">
        <v>2.0909090909090908</v>
      </c>
      <c r="M38" s="239">
        <v>0.2978723404255319</v>
      </c>
      <c r="N38" s="239">
        <v>0.25</v>
      </c>
      <c r="O38" s="239">
        <v>0.22413793103448265</v>
      </c>
      <c r="P38" s="239">
        <v>0.1617647058823537</v>
      </c>
      <c r="Q38" s="239">
        <v>0.19672131147540983</v>
      </c>
      <c r="R38" s="239">
        <v>0.17142857142857126</v>
      </c>
      <c r="S38" s="239">
        <v>7.0422535211267512E-2</v>
      </c>
      <c r="T38" s="239">
        <v>0.26582278481012622</v>
      </c>
      <c r="U38" s="392">
        <v>6.8493150684931559E-2</v>
      </c>
      <c r="V38" s="392">
        <v>-7.3170731707317027E-2</v>
      </c>
      <c r="W38" s="392">
        <v>3.9473684210526327E-2</v>
      </c>
      <c r="X38" s="392">
        <v>-0.24</v>
      </c>
      <c r="Y38" s="392">
        <v>-3.8461538461538436E-2</v>
      </c>
      <c r="Z38" s="547"/>
      <c r="AA38" s="392"/>
      <c r="AB38" s="392"/>
      <c r="AC38" s="392"/>
      <c r="AD38" s="392">
        <v>-6.0606060606060552E-2</v>
      </c>
      <c r="AE38" s="392">
        <v>4.6875E-2</v>
      </c>
      <c r="AF38" s="392">
        <v>-1.5151515151515138E-2</v>
      </c>
      <c r="AG38" s="392">
        <v>7.9365079365079971E-2</v>
      </c>
      <c r="AH38" s="392">
        <v>-0.61290322580645162</v>
      </c>
      <c r="AI38" s="392">
        <v>-0.64179104477611948</v>
      </c>
      <c r="AJ38" s="392">
        <v>-0.58461538461538454</v>
      </c>
      <c r="AK38" s="392">
        <v>-0.76470588235294124</v>
      </c>
      <c r="AL38" s="392">
        <v>-0.625</v>
      </c>
      <c r="AM38" s="392">
        <v>-0.58333333333333337</v>
      </c>
      <c r="AN38" s="392">
        <v>-0.37037037037037035</v>
      </c>
      <c r="AO38" s="392">
        <v>0.75000000000000067</v>
      </c>
      <c r="AP38" s="392">
        <v>0.33333333333333326</v>
      </c>
      <c r="AQ38" s="392">
        <v>0.50000000000000044</v>
      </c>
      <c r="AR38" s="392">
        <v>0.11764705882352899</v>
      </c>
      <c r="AS38" s="802"/>
      <c r="AT38" s="350"/>
      <c r="AU38" s="387"/>
      <c r="AV38" s="910"/>
      <c r="AW38" s="387"/>
      <c r="AX38" s="465">
        <v>0.125</v>
      </c>
      <c r="AY38" s="465">
        <v>0.49572649572649574</v>
      </c>
      <c r="AZ38" s="465">
        <v>0.3085714285714285</v>
      </c>
      <c r="BA38" s="465">
        <v>0.22707423580786035</v>
      </c>
      <c r="BB38" s="465">
        <v>0.17793594306049831</v>
      </c>
      <c r="BC38" s="465">
        <v>-6.6465256797583194E-2</v>
      </c>
      <c r="BD38" s="802"/>
      <c r="BE38" s="465">
        <v>1.158301158301156E-2</v>
      </c>
      <c r="BF38" s="465">
        <v>-0.65267175572519087</v>
      </c>
      <c r="BG38" s="465">
        <v>-0.29670329670329665</v>
      </c>
      <c r="BH38" s="802"/>
      <c r="BI38" s="465">
        <v>1.5873015873016039E-2</v>
      </c>
      <c r="BJ38" s="187"/>
      <c r="BK38" s="465"/>
      <c r="BL38" s="465">
        <v>-7.692307692307665E-3</v>
      </c>
      <c r="BM38" s="465">
        <v>-0.62790697674418605</v>
      </c>
      <c r="BN38" s="465">
        <v>-0.60416666666666674</v>
      </c>
      <c r="BO38" s="465">
        <v>0.42105263157894757</v>
      </c>
      <c r="BQ38" s="465"/>
      <c r="BR38" s="465">
        <v>-1.0204081632653184E-2</v>
      </c>
      <c r="BS38" s="465">
        <v>-0.61340206185567014</v>
      </c>
      <c r="BT38" s="465">
        <v>-0.52</v>
      </c>
      <c r="BU38" s="465">
        <v>0.27777777777777768</v>
      </c>
    </row>
    <row r="39" spans="1:73">
      <c r="A39" s="31"/>
      <c r="B39" s="31"/>
      <c r="C39" s="256" t="s">
        <v>140</v>
      </c>
      <c r="D39" s="37"/>
      <c r="E39" s="264"/>
      <c r="F39" s="264"/>
      <c r="G39" s="264"/>
      <c r="H39" s="171"/>
      <c r="I39" s="239">
        <v>0.16666666666666674</v>
      </c>
      <c r="J39" s="239">
        <v>5.6603773584905648E-2</v>
      </c>
      <c r="K39" s="239">
        <v>-1.6393442622950727E-2</v>
      </c>
      <c r="L39" s="239">
        <v>0.44791666666666696</v>
      </c>
      <c r="M39" s="239">
        <v>0.21428571428571419</v>
      </c>
      <c r="N39" s="239">
        <v>0.51785714285714302</v>
      </c>
      <c r="O39" s="239">
        <v>0.40000000000000013</v>
      </c>
      <c r="P39" s="239">
        <v>7.194244604316502E-3</v>
      </c>
      <c r="Q39" s="239">
        <v>5.8823529411764941E-2</v>
      </c>
      <c r="R39" s="239">
        <v>-2.3529411764705799E-2</v>
      </c>
      <c r="S39" s="239">
        <v>-5.9523809523809534E-2</v>
      </c>
      <c r="T39" s="239">
        <v>-0.10714285714285698</v>
      </c>
      <c r="U39" s="392">
        <v>0.33333333333333326</v>
      </c>
      <c r="V39" s="392">
        <v>-3.6144578313253128E-2</v>
      </c>
      <c r="W39" s="392">
        <v>0.27848101265822778</v>
      </c>
      <c r="X39" s="392">
        <v>-8.0000000000000404E-2</v>
      </c>
      <c r="Y39" s="392">
        <v>6.944444444444442E-2</v>
      </c>
      <c r="Z39" s="547"/>
      <c r="AA39" s="392"/>
      <c r="AB39" s="392"/>
      <c r="AC39" s="392"/>
      <c r="AD39" s="392">
        <v>-0.1212121212121211</v>
      </c>
      <c r="AE39" s="392">
        <v>-4.0540540540540682E-2</v>
      </c>
      <c r="AF39" s="392">
        <v>-0.27368421052631575</v>
      </c>
      <c r="AG39" s="392">
        <v>-9.1743119266053386E-3</v>
      </c>
      <c r="AH39" s="392">
        <v>-0.32758620689655205</v>
      </c>
      <c r="AI39" s="392">
        <v>0.38028169014084523</v>
      </c>
      <c r="AJ39" s="392">
        <v>-1.449275362318847E-2</v>
      </c>
      <c r="AK39" s="392">
        <v>0.10185185185185164</v>
      </c>
      <c r="AL39" s="392">
        <v>0.84615384615384692</v>
      </c>
      <c r="AM39" s="392">
        <v>-0.58163265306122447</v>
      </c>
      <c r="AN39" s="392">
        <v>-4.4117647058823484E-2</v>
      </c>
      <c r="AO39" s="392">
        <v>-0.15966386554621836</v>
      </c>
      <c r="AP39" s="392">
        <v>-0.22222222222222232</v>
      </c>
      <c r="AQ39" s="392">
        <v>0.65853658536585358</v>
      </c>
      <c r="AR39" s="392">
        <v>0.18461538461538485</v>
      </c>
      <c r="AS39" s="802"/>
      <c r="AT39" s="350"/>
      <c r="AU39" s="387"/>
      <c r="AV39" s="910"/>
      <c r="AW39" s="387"/>
      <c r="AX39" s="465">
        <v>0.64957264957264971</v>
      </c>
      <c r="AY39" s="465">
        <v>0.27461139896373066</v>
      </c>
      <c r="AZ39" s="465">
        <v>0.20731707317073167</v>
      </c>
      <c r="BA39" s="465">
        <v>0.21212121212121215</v>
      </c>
      <c r="BB39" s="465">
        <v>-5.2777777777777701E-2</v>
      </c>
      <c r="BC39" s="465">
        <v>7.9178885630498463E-2</v>
      </c>
      <c r="BD39" s="802"/>
      <c r="BE39" s="465">
        <v>-0.11046511627906974</v>
      </c>
      <c r="BF39" s="465">
        <v>5.8823529411764719E-2</v>
      </c>
      <c r="BG39" s="465">
        <v>-0.14197530864197527</v>
      </c>
      <c r="BH39" s="802"/>
      <c r="BI39" s="465">
        <v>0.26792452830188696</v>
      </c>
      <c r="BJ39" s="187"/>
      <c r="BK39" s="465"/>
      <c r="BL39" s="465">
        <v>-7.8571428571428514E-2</v>
      </c>
      <c r="BM39" s="465">
        <v>6.201550387596888E-2</v>
      </c>
      <c r="BN39" s="465">
        <v>-0.17518248175182471</v>
      </c>
      <c r="BO39" s="465">
        <v>9.7345132743362761E-2</v>
      </c>
      <c r="BQ39" s="465"/>
      <c r="BR39" s="465">
        <v>-0.1574468085106383</v>
      </c>
      <c r="BS39" s="465">
        <v>3.5353535353535248E-2</v>
      </c>
      <c r="BT39" s="465">
        <v>-0.13170731707317074</v>
      </c>
      <c r="BU39" s="465">
        <v>0.1292134831460674</v>
      </c>
    </row>
    <row r="40" spans="1:73">
      <c r="A40" s="31"/>
      <c r="B40" s="31"/>
      <c r="C40" s="256" t="s">
        <v>139</v>
      </c>
      <c r="D40" s="37"/>
      <c r="E40" s="264"/>
      <c r="F40" s="264"/>
      <c r="G40" s="264"/>
      <c r="H40" s="171"/>
      <c r="I40" s="239">
        <v>-0.14000000000000001</v>
      </c>
      <c r="J40" s="239">
        <v>0.32352941176470584</v>
      </c>
      <c r="K40" s="239">
        <v>0.12328767123287654</v>
      </c>
      <c r="L40" s="239">
        <v>0.30188679245283012</v>
      </c>
      <c r="M40" s="239">
        <v>0.62790697674418605</v>
      </c>
      <c r="N40" s="239">
        <v>-5.555555555555558E-2</v>
      </c>
      <c r="O40" s="239">
        <v>6.0975609756097615E-2</v>
      </c>
      <c r="P40" s="239">
        <v>2.1739130434782705E-2</v>
      </c>
      <c r="Q40" s="239">
        <v>2.8571428571428692E-2</v>
      </c>
      <c r="R40" s="239">
        <v>0.11764705882352944</v>
      </c>
      <c r="S40" s="239">
        <v>0.16091954022988508</v>
      </c>
      <c r="T40" s="239">
        <v>-8.5106382978723083E-2</v>
      </c>
      <c r="U40" s="392">
        <v>-0.125</v>
      </c>
      <c r="V40" s="392">
        <v>-0.11578947368421044</v>
      </c>
      <c r="W40" s="392">
        <v>-3.9603960396039639E-2</v>
      </c>
      <c r="X40" s="392">
        <v>0.24031007751937938</v>
      </c>
      <c r="Y40" s="392">
        <v>0.11111111111111116</v>
      </c>
      <c r="Z40" s="547"/>
      <c r="AA40" s="392"/>
      <c r="AB40" s="392"/>
      <c r="AC40" s="392"/>
      <c r="AD40" s="392">
        <v>0.15789473684210531</v>
      </c>
      <c r="AE40" s="392">
        <v>0.11392405063291133</v>
      </c>
      <c r="AF40" s="392">
        <v>-1.098901098901095E-2</v>
      </c>
      <c r="AG40" s="392">
        <v>-0.13461538461538447</v>
      </c>
      <c r="AH40" s="392">
        <v>3.0303030303030498E-2</v>
      </c>
      <c r="AI40" s="392">
        <v>0.22727272727272729</v>
      </c>
      <c r="AJ40" s="392">
        <v>0.21111111111111125</v>
      </c>
      <c r="AK40" s="392">
        <v>-4.4444444444444509E-2</v>
      </c>
      <c r="AL40" s="392">
        <v>0.16176470588235281</v>
      </c>
      <c r="AM40" s="392">
        <v>-0.23148148148148162</v>
      </c>
      <c r="AN40" s="392">
        <v>-0.22018348623853212</v>
      </c>
      <c r="AO40" s="392">
        <v>-9.3023255813953432E-2</v>
      </c>
      <c r="AP40" s="392">
        <v>-6.3291139240506333E-2</v>
      </c>
      <c r="AQ40" s="392">
        <v>7.2289156626506257E-2</v>
      </c>
      <c r="AR40" s="392">
        <v>0.18823529411764683</v>
      </c>
      <c r="AS40" s="802"/>
      <c r="AT40" s="350"/>
      <c r="AU40" s="387"/>
      <c r="AV40" s="910"/>
      <c r="AW40" s="387"/>
      <c r="AX40" s="465">
        <v>0.36444444444444435</v>
      </c>
      <c r="AY40" s="465">
        <v>-0.24104234527687296</v>
      </c>
      <c r="AZ40" s="465">
        <v>0.51502145922746756</v>
      </c>
      <c r="BA40" s="465">
        <v>8.4985835694050937E-2</v>
      </c>
      <c r="BB40" s="465">
        <v>3.6553524804177728E-2</v>
      </c>
      <c r="BC40" s="465">
        <v>1.7632241813601901E-2</v>
      </c>
      <c r="BD40" s="802"/>
      <c r="BE40" s="465">
        <v>-1.0443864229764954E-2</v>
      </c>
      <c r="BF40" s="465">
        <v>9.2348284960422244E-2</v>
      </c>
      <c r="BG40" s="465">
        <v>-0.12077294685990336</v>
      </c>
      <c r="BH40" s="802"/>
      <c r="BI40" s="465">
        <v>0.46176470588235308</v>
      </c>
      <c r="BJ40" s="187"/>
      <c r="BK40" s="465"/>
      <c r="BL40" s="465">
        <v>0.13235294117647056</v>
      </c>
      <c r="BM40" s="465">
        <v>0.14285714285714302</v>
      </c>
      <c r="BN40" s="465">
        <v>-7.9545454545454697E-2</v>
      </c>
      <c r="BO40" s="465">
        <v>6.1728395061728669E-3</v>
      </c>
      <c r="BQ40" s="465"/>
      <c r="BR40" s="465">
        <v>7.4889867841409608E-2</v>
      </c>
      <c r="BS40" s="465">
        <v>0.16803278688524603</v>
      </c>
      <c r="BT40" s="465">
        <v>-0.1333333333333333</v>
      </c>
      <c r="BU40" s="465">
        <v>6.8825910931173961E-2</v>
      </c>
    </row>
    <row r="41" spans="1:73">
      <c r="A41" s="31"/>
      <c r="B41" s="31"/>
      <c r="C41" s="256" t="s">
        <v>138</v>
      </c>
      <c r="D41" s="37"/>
      <c r="E41" s="264"/>
      <c r="F41" s="264"/>
      <c r="G41" s="264"/>
      <c r="H41" s="171"/>
      <c r="I41" s="239">
        <v>0.17647058823529416</v>
      </c>
      <c r="J41" s="239">
        <v>5.1282051282051322E-2</v>
      </c>
      <c r="K41" s="239">
        <v>4.8192771084337283E-2</v>
      </c>
      <c r="L41" s="239">
        <v>0.26415094339622613</v>
      </c>
      <c r="M41" s="239">
        <v>9.9999999999999867E-2</v>
      </c>
      <c r="N41" s="239">
        <v>0.23170731707317072</v>
      </c>
      <c r="O41" s="239">
        <v>2.2988505747126631E-2</v>
      </c>
      <c r="P41" s="239">
        <v>6.7164179104477473E-2</v>
      </c>
      <c r="Q41" s="239">
        <v>-9.0909090909090828E-2</v>
      </c>
      <c r="R41" s="239">
        <v>6.9306930693069368E-2</v>
      </c>
      <c r="S41" s="239">
        <v>0.15730337078651679</v>
      </c>
      <c r="T41" s="239">
        <v>7.6923076923077316E-2</v>
      </c>
      <c r="U41" s="392">
        <v>-4.9999999999999933E-2</v>
      </c>
      <c r="V41" s="392">
        <v>-0.16666666666666674</v>
      </c>
      <c r="W41" s="392">
        <v>-0.13592233009708743</v>
      </c>
      <c r="X41" s="392">
        <v>9.740259740259738E-2</v>
      </c>
      <c r="Y41" s="392">
        <v>-0.1228070175438597</v>
      </c>
      <c r="Z41" s="547"/>
      <c r="AA41" s="392"/>
      <c r="AB41" s="392"/>
      <c r="AC41" s="392"/>
      <c r="AD41" s="392">
        <v>-0.19230769230769196</v>
      </c>
      <c r="AE41" s="392">
        <v>0.15662650602409633</v>
      </c>
      <c r="AF41" s="392">
        <v>0.1585365853658538</v>
      </c>
      <c r="AG41" s="392">
        <v>-2.614379084967311E-2</v>
      </c>
      <c r="AH41" s="392">
        <v>4.761904761904745E-2</v>
      </c>
      <c r="AI41" s="392">
        <v>-0.13541666666666674</v>
      </c>
      <c r="AJ41" s="392">
        <v>-0.13684210526315799</v>
      </c>
      <c r="AK41" s="392">
        <v>3.3557046979865612E-2</v>
      </c>
      <c r="AL41" s="392">
        <v>0.75</v>
      </c>
      <c r="AM41" s="392">
        <v>-2.4096385542168419E-2</v>
      </c>
      <c r="AN41" s="392">
        <v>0.58536585365853666</v>
      </c>
      <c r="AO41" s="392">
        <v>0.31168831168831179</v>
      </c>
      <c r="AP41" s="392">
        <v>-7.7922077922077948E-2</v>
      </c>
      <c r="AQ41" s="392">
        <v>0.43209876543209846</v>
      </c>
      <c r="AR41" s="392">
        <v>-0.11538461538461542</v>
      </c>
      <c r="AS41" s="802"/>
      <c r="AT41" s="350"/>
      <c r="AU41" s="387"/>
      <c r="AV41" s="910"/>
      <c r="AW41" s="387"/>
      <c r="AX41" s="465">
        <v>0.20161290322580649</v>
      </c>
      <c r="AY41" s="465">
        <v>6.7114093959731447E-2</v>
      </c>
      <c r="AZ41" s="465">
        <v>0.14150943396226401</v>
      </c>
      <c r="BA41" s="465">
        <v>9.9173553719008378E-2</v>
      </c>
      <c r="BB41" s="465">
        <v>6.5162907268170533E-2</v>
      </c>
      <c r="BC41" s="465">
        <v>-4.705882352941182E-2</v>
      </c>
      <c r="BD41" s="802"/>
      <c r="BE41" s="465">
        <v>3.2432432432432545E-2</v>
      </c>
      <c r="BF41" s="465">
        <v>-4.9738219895288149E-2</v>
      </c>
      <c r="BG41" s="465">
        <v>0.34986225895316814</v>
      </c>
      <c r="BH41" s="802"/>
      <c r="BI41" s="465">
        <v>-5.3941908713692976E-2</v>
      </c>
      <c r="BJ41" s="187"/>
      <c r="BK41" s="465"/>
      <c r="BL41" s="465">
        <v>2.2222222222222365E-2</v>
      </c>
      <c r="BM41" s="465">
        <v>-7.9710144927536364E-2</v>
      </c>
      <c r="BN41" s="465">
        <v>0.24409448818897661</v>
      </c>
      <c r="BO41" s="465">
        <v>0.18354430379746822</v>
      </c>
      <c r="BQ41" s="465"/>
      <c r="BR41" s="465">
        <v>7.3732718894009341E-2</v>
      </c>
      <c r="BS41" s="465">
        <v>-0.10300429184549365</v>
      </c>
      <c r="BT41" s="465">
        <v>0.37799043062200965</v>
      </c>
      <c r="BU41" s="465">
        <v>4.861111111111116E-2</v>
      </c>
    </row>
    <row r="42" spans="1:73">
      <c r="A42" s="31"/>
      <c r="B42" s="31"/>
      <c r="C42" s="256" t="s">
        <v>142</v>
      </c>
      <c r="D42" s="37"/>
      <c r="E42" s="264"/>
      <c r="F42" s="264"/>
      <c r="G42" s="264"/>
      <c r="H42" s="171"/>
      <c r="I42" s="239"/>
      <c r="J42" s="239"/>
      <c r="K42" s="239"/>
      <c r="L42" s="239">
        <v>-0.57943925233644855</v>
      </c>
      <c r="M42" s="239">
        <v>0.53846153846153832</v>
      </c>
      <c r="N42" s="239">
        <v>0</v>
      </c>
      <c r="O42" s="239">
        <v>0.78571428571428559</v>
      </c>
      <c r="P42" s="239">
        <v>0.2000000000000004</v>
      </c>
      <c r="Q42" s="239">
        <v>0.55000000000000004</v>
      </c>
      <c r="R42" s="239">
        <v>0.40540540540540548</v>
      </c>
      <c r="S42" s="239">
        <v>-0.25333333333333341</v>
      </c>
      <c r="T42" s="239">
        <v>-0.40740740740740788</v>
      </c>
      <c r="U42" s="392">
        <v>-0.11290322580645162</v>
      </c>
      <c r="V42" s="392">
        <v>0.11538461538461542</v>
      </c>
      <c r="W42" s="392">
        <v>5.3571428571428603E-2</v>
      </c>
      <c r="X42" s="392">
        <v>0.78125000000000067</v>
      </c>
      <c r="Y42" s="392">
        <v>3.6363636363636376E-2</v>
      </c>
      <c r="Z42" s="547"/>
      <c r="AA42" s="392"/>
      <c r="AB42" s="392"/>
      <c r="AC42" s="392"/>
      <c r="AD42" s="392">
        <v>0.16666666666666674</v>
      </c>
      <c r="AE42" s="392">
        <v>4.4444444444444509E-2</v>
      </c>
      <c r="AF42" s="392">
        <v>0.25</v>
      </c>
      <c r="AG42" s="392">
        <v>9.9999999999999867E-2</v>
      </c>
      <c r="AH42" s="392">
        <v>2.0408163265306145E-2</v>
      </c>
      <c r="AI42" s="392">
        <v>0.1914893617021276</v>
      </c>
      <c r="AJ42" s="392">
        <v>0.1636363636363638</v>
      </c>
      <c r="AK42" s="392">
        <v>0.21818181818181759</v>
      </c>
      <c r="AL42" s="392">
        <v>0.39999999999999991</v>
      </c>
      <c r="AM42" s="392">
        <v>0.30357142857142883</v>
      </c>
      <c r="AN42" s="392">
        <v>0.171875</v>
      </c>
      <c r="AO42" s="392">
        <v>2.9850746268656581E-2</v>
      </c>
      <c r="AP42" s="392">
        <v>2.8571428571428692E-2</v>
      </c>
      <c r="AQ42" s="392">
        <v>8.2191780821917693E-2</v>
      </c>
      <c r="AR42" s="392">
        <v>0.33333333333333348</v>
      </c>
      <c r="AS42" s="802"/>
      <c r="AT42" s="350"/>
      <c r="AU42" s="387"/>
      <c r="AV42" s="910"/>
      <c r="AW42" s="387"/>
      <c r="AX42" s="465" t="s">
        <v>203</v>
      </c>
      <c r="AY42" s="465">
        <v>0.33333333333333304</v>
      </c>
      <c r="AZ42" s="465">
        <v>138.93055555555557</v>
      </c>
      <c r="BA42" s="465">
        <v>-0.98977667493796528</v>
      </c>
      <c r="BB42" s="465">
        <v>-1.9417475728155442E-2</v>
      </c>
      <c r="BC42" s="465">
        <v>0.13366336633663356</v>
      </c>
      <c r="BD42" s="802"/>
      <c r="BE42" s="465">
        <v>0.13812154696132595</v>
      </c>
      <c r="BF42" s="465">
        <v>0.15048543689320382</v>
      </c>
      <c r="BG42" s="465">
        <v>0.21097046413502119</v>
      </c>
      <c r="BH42" s="802"/>
      <c r="BI42" s="465">
        <v>0.24642857142857144</v>
      </c>
      <c r="BJ42" s="187"/>
      <c r="BK42" s="465"/>
      <c r="BL42" s="465">
        <v>0.10344827586206895</v>
      </c>
      <c r="BM42" s="465">
        <v>0.10416666666666674</v>
      </c>
      <c r="BN42" s="465">
        <v>0.34905660377358494</v>
      </c>
      <c r="BO42" s="465">
        <v>5.5944055944055826E-2</v>
      </c>
      <c r="BQ42" s="465"/>
      <c r="BR42" s="465">
        <v>0.15267175572519087</v>
      </c>
      <c r="BS42" s="465">
        <v>0.1258278145695364</v>
      </c>
      <c r="BT42" s="465">
        <v>0.2823529411764707</v>
      </c>
      <c r="BU42" s="465">
        <v>0.15137614678899092</v>
      </c>
    </row>
    <row r="43" spans="1:73">
      <c r="A43" s="31"/>
      <c r="B43" s="31"/>
      <c r="C43" s="256" t="s">
        <v>143</v>
      </c>
      <c r="D43" s="37"/>
      <c r="E43" s="264"/>
      <c r="F43" s="264"/>
      <c r="G43" s="264"/>
      <c r="H43" s="171"/>
      <c r="I43" s="239">
        <v>4.5454545454545192E-2</v>
      </c>
      <c r="J43" s="239">
        <v>-0.29545454545454553</v>
      </c>
      <c r="K43" s="239">
        <v>0.17021276595744683</v>
      </c>
      <c r="L43" s="239">
        <v>0.49056603773584895</v>
      </c>
      <c r="M43" s="239">
        <v>0.39130434782608714</v>
      </c>
      <c r="N43" s="239">
        <v>1.096774193548387</v>
      </c>
      <c r="O43" s="239">
        <v>0.1272727272727272</v>
      </c>
      <c r="P43" s="239">
        <v>0.417721518987342</v>
      </c>
      <c r="Q43" s="239">
        <v>0.21875</v>
      </c>
      <c r="R43" s="239">
        <v>-1.538461538461533E-2</v>
      </c>
      <c r="S43" s="239">
        <v>0.16129032258064524</v>
      </c>
      <c r="T43" s="239">
        <v>6.2499999999999556E-2</v>
      </c>
      <c r="U43" s="392">
        <v>-0.1794871794871794</v>
      </c>
      <c r="V43" s="392">
        <v>-6.25E-2</v>
      </c>
      <c r="W43" s="392">
        <v>-0.22222222222222232</v>
      </c>
      <c r="X43" s="392">
        <v>-0.11764705882352899</v>
      </c>
      <c r="Y43" s="392">
        <v>9.375E-2</v>
      </c>
      <c r="Z43" s="547"/>
      <c r="AA43" s="392"/>
      <c r="AB43" s="392"/>
      <c r="AC43" s="392"/>
      <c r="AD43" s="392">
        <v>3.4482758620689724E-2</v>
      </c>
      <c r="AE43" s="392">
        <v>0.125</v>
      </c>
      <c r="AF43" s="392">
        <v>1.9230769230769162E-2</v>
      </c>
      <c r="AG43" s="392">
        <v>-6.7961165048543992E-2</v>
      </c>
      <c r="AH43" s="392">
        <v>-0.26666666666666683</v>
      </c>
      <c r="AI43" s="392">
        <v>6.3492063492063489E-2</v>
      </c>
      <c r="AJ43" s="392">
        <v>0.37735849056603765</v>
      </c>
      <c r="AK43" s="392">
        <v>0.32291666666666696</v>
      </c>
      <c r="AL43" s="392">
        <v>1.5909090909090908</v>
      </c>
      <c r="AM43" s="392">
        <v>-1.492537313432829E-2</v>
      </c>
      <c r="AN43" s="392">
        <v>-0.16438356164383594</v>
      </c>
      <c r="AO43" s="392">
        <v>-9.4488188976377896E-2</v>
      </c>
      <c r="AP43" s="392">
        <v>-0.42105263157894746</v>
      </c>
      <c r="AQ43" s="392">
        <v>0.25757575757575757</v>
      </c>
      <c r="AR43" s="392">
        <v>0.60655737704918078</v>
      </c>
      <c r="AS43" s="802"/>
      <c r="AT43" s="350"/>
      <c r="AU43" s="387"/>
      <c r="AV43" s="910"/>
      <c r="AW43" s="387"/>
      <c r="AX43" s="465" t="s">
        <v>203</v>
      </c>
      <c r="AY43" s="465">
        <v>-0.13089005235602091</v>
      </c>
      <c r="AZ43" s="465">
        <v>0.13253012048192758</v>
      </c>
      <c r="BA43" s="465">
        <v>0.4414893617021276</v>
      </c>
      <c r="BB43" s="465">
        <v>8.4870848708487046E-2</v>
      </c>
      <c r="BC43" s="465">
        <v>-0.1394557823129251</v>
      </c>
      <c r="BD43" s="802"/>
      <c r="BE43" s="465">
        <v>8.3333333333333037E-3</v>
      </c>
      <c r="BF43" s="465">
        <v>0.19421487603305776</v>
      </c>
      <c r="BG43" s="465">
        <v>3.460207612456756E-2</v>
      </c>
      <c r="BH43" s="802"/>
      <c r="BI43" s="465">
        <v>0.18918918918918926</v>
      </c>
      <c r="BJ43" s="187"/>
      <c r="BK43" s="465"/>
      <c r="BL43" s="465">
        <v>9.4117647058823639E-2</v>
      </c>
      <c r="BM43" s="465">
        <v>-4.3010752688172116E-2</v>
      </c>
      <c r="BN43" s="465">
        <v>0.3820224719101124</v>
      </c>
      <c r="BO43" s="465">
        <v>-5.6910569105691144E-2</v>
      </c>
      <c r="BQ43" s="465"/>
      <c r="BR43" s="465">
        <v>6.5693430656934559E-2</v>
      </c>
      <c r="BS43" s="465">
        <v>0.10958904109589018</v>
      </c>
      <c r="BT43" s="465">
        <v>0.13580246913580241</v>
      </c>
      <c r="BU43" s="465">
        <v>0.16304347826086962</v>
      </c>
    </row>
    <row r="44" spans="1:73">
      <c r="A44" s="31"/>
      <c r="B44" s="31"/>
      <c r="C44" s="256" t="s">
        <v>144</v>
      </c>
      <c r="D44" s="1220"/>
      <c r="E44" s="264"/>
      <c r="F44" s="264"/>
      <c r="G44" s="264"/>
      <c r="H44" s="171"/>
      <c r="I44" s="239">
        <v>0.33333333333333348</v>
      </c>
      <c r="J44" s="239">
        <v>0.75000000000000022</v>
      </c>
      <c r="K44" s="239">
        <v>0.29411764705882359</v>
      </c>
      <c r="L44" s="239">
        <v>7.0175438596491446E-2</v>
      </c>
      <c r="M44" s="239">
        <v>0.49999999999999978</v>
      </c>
      <c r="N44" s="239">
        <v>0.23809523809523814</v>
      </c>
      <c r="O44" s="239">
        <v>0</v>
      </c>
      <c r="P44" s="239">
        <v>-0.26229508196721329</v>
      </c>
      <c r="Q44" s="239">
        <v>0</v>
      </c>
      <c r="R44" s="239">
        <v>0.19230769230769229</v>
      </c>
      <c r="S44" s="239">
        <v>0</v>
      </c>
      <c r="T44" s="239">
        <v>0.24444444444444446</v>
      </c>
      <c r="U44" s="392">
        <v>-0.16666666666666663</v>
      </c>
      <c r="V44" s="392">
        <v>-0.19354838709677424</v>
      </c>
      <c r="W44" s="392">
        <v>9.0909090909090828E-2</v>
      </c>
      <c r="X44" s="392">
        <v>0.14285714285714324</v>
      </c>
      <c r="Y44" s="392">
        <v>-9.9999999999999978E-2</v>
      </c>
      <c r="Z44" s="547"/>
      <c r="AA44" s="392"/>
      <c r="AB44" s="392"/>
      <c r="AC44" s="392"/>
      <c r="AD44" s="392">
        <v>-0.11111111111111127</v>
      </c>
      <c r="AE44" s="392">
        <v>0.24</v>
      </c>
      <c r="AF44" s="392">
        <v>0.13043478260869579</v>
      </c>
      <c r="AG44" s="392">
        <v>-0.265625</v>
      </c>
      <c r="AH44" s="392">
        <v>0.12500000000000022</v>
      </c>
      <c r="AI44" s="392">
        <v>-0.54838709677419362</v>
      </c>
      <c r="AJ44" s="392">
        <v>0.11538461538461542</v>
      </c>
      <c r="AK44" s="392">
        <v>-0.27659574468085091</v>
      </c>
      <c r="AL44" s="392">
        <v>0.33333333333333348</v>
      </c>
      <c r="AM44" s="392">
        <v>0.28571428571428581</v>
      </c>
      <c r="AN44" s="392">
        <v>-0.20689655172413801</v>
      </c>
      <c r="AO44" s="392">
        <v>0.17647058823529416</v>
      </c>
      <c r="AP44" s="392">
        <v>-8.3333333333333259E-2</v>
      </c>
      <c r="AQ44" s="392">
        <v>-0.22222222222222232</v>
      </c>
      <c r="AR44" s="392">
        <v>0.78260869565217384</v>
      </c>
      <c r="AS44" s="802"/>
      <c r="AT44" s="350"/>
      <c r="AU44" s="387"/>
      <c r="AV44" s="910"/>
      <c r="AW44" s="387"/>
      <c r="AX44" s="465">
        <v>1.0857142857142859</v>
      </c>
      <c r="AY44" s="465">
        <v>0.26027397260273966</v>
      </c>
      <c r="AZ44" s="465">
        <v>0.21739130434782616</v>
      </c>
      <c r="BA44" s="465">
        <v>-6.2499999999999889E-2</v>
      </c>
      <c r="BB44" s="465">
        <v>0.15238095238095228</v>
      </c>
      <c r="BC44" s="465">
        <v>1.6528925619834878E-2</v>
      </c>
      <c r="BD44" s="802"/>
      <c r="BE44" s="465">
        <v>-7.4380165289256284E-2</v>
      </c>
      <c r="BF44" s="465">
        <v>-0.2321428571428571</v>
      </c>
      <c r="BG44" s="465">
        <v>8.1395348837209447E-2</v>
      </c>
      <c r="BH44" s="802"/>
      <c r="BI44" s="465">
        <v>-0.202247191011236</v>
      </c>
      <c r="BJ44" s="187"/>
      <c r="BK44" s="465"/>
      <c r="BL44" s="465">
        <v>0.14705882352941169</v>
      </c>
      <c r="BM44" s="465">
        <v>-0.41025641025641024</v>
      </c>
      <c r="BN44" s="465">
        <v>0.30434782608695654</v>
      </c>
      <c r="BO44" s="465">
        <v>-0.16666666666666663</v>
      </c>
      <c r="BQ44" s="465"/>
      <c r="BR44" s="465">
        <v>0.14035087719298245</v>
      </c>
      <c r="BS44" s="465">
        <v>-0.20000000000000007</v>
      </c>
      <c r="BT44" s="465">
        <v>1.9230769230769384E-2</v>
      </c>
      <c r="BU44" s="465">
        <v>0.24528301886792447</v>
      </c>
    </row>
    <row r="45" spans="1:73">
      <c r="A45" s="31"/>
      <c r="B45" s="31"/>
      <c r="C45" s="256" t="s">
        <v>141</v>
      </c>
      <c r="D45" s="1220"/>
      <c r="E45" s="264"/>
      <c r="F45" s="264"/>
      <c r="G45" s="264"/>
      <c r="H45" s="171"/>
      <c r="I45" s="239">
        <v>0.63636363636363624</v>
      </c>
      <c r="J45" s="239">
        <v>-0.29032258064516125</v>
      </c>
      <c r="K45" s="239">
        <v>-0.4242424242424242</v>
      </c>
      <c r="L45" s="239">
        <v>-0.53658536585365879</v>
      </c>
      <c r="M45" s="239">
        <v>-0.5</v>
      </c>
      <c r="N45" s="239">
        <v>-0.31818181818181823</v>
      </c>
      <c r="O45" s="239">
        <v>-0.31578947368421051</v>
      </c>
      <c r="P45" s="239">
        <v>0.42105263157894823</v>
      </c>
      <c r="Q45" s="239">
        <v>-0.27777777777777779</v>
      </c>
      <c r="R45" s="239">
        <v>0</v>
      </c>
      <c r="S45" s="239">
        <v>-7.6923076923076983E-2</v>
      </c>
      <c r="T45" s="239">
        <v>0.74074074074074026</v>
      </c>
      <c r="U45" s="392">
        <v>-0.30769230769230771</v>
      </c>
      <c r="V45" s="392">
        <v>0</v>
      </c>
      <c r="W45" s="392">
        <v>0.33333333333333348</v>
      </c>
      <c r="X45" s="392">
        <v>-0.19148936170212771</v>
      </c>
      <c r="Y45" s="392">
        <v>0.22222222222222232</v>
      </c>
      <c r="Z45" s="547"/>
      <c r="AA45" s="392"/>
      <c r="AB45" s="392"/>
      <c r="AC45" s="392"/>
      <c r="AD45" s="392">
        <v>0.19999999999999973</v>
      </c>
      <c r="AE45" s="392">
        <v>0.8</v>
      </c>
      <c r="AF45" s="392">
        <v>0.81818181818181812</v>
      </c>
      <c r="AG45" s="392">
        <v>0.21212121212121193</v>
      </c>
      <c r="AH45" s="392">
        <v>0.50000000000000022</v>
      </c>
      <c r="AI45" s="392">
        <v>0.16666666666666674</v>
      </c>
      <c r="AJ45" s="392">
        <v>-5.0000000000000044E-2</v>
      </c>
      <c r="AK45" s="392">
        <v>0.125</v>
      </c>
      <c r="AL45" s="392">
        <v>0.22222222222222254</v>
      </c>
      <c r="AM45" s="392">
        <v>-0.14285714285714302</v>
      </c>
      <c r="AN45" s="392">
        <v>0</v>
      </c>
      <c r="AO45" s="392">
        <v>0.64444444444444438</v>
      </c>
      <c r="AP45" s="392">
        <v>0.90909090909090895</v>
      </c>
      <c r="AQ45" s="392">
        <v>1.2222222222222223</v>
      </c>
      <c r="AR45" s="392">
        <v>1.2631578947368425</v>
      </c>
      <c r="AS45" s="802"/>
      <c r="AT45" s="350"/>
      <c r="AU45" s="387"/>
      <c r="AV45" s="910"/>
      <c r="AW45" s="387"/>
      <c r="AX45" s="465">
        <v>0.88235294117647056</v>
      </c>
      <c r="AY45" s="465">
        <v>0.32291666666666696</v>
      </c>
      <c r="AZ45" s="465">
        <v>-0.24409448818897661</v>
      </c>
      <c r="BA45" s="465">
        <v>-0.23958333333333337</v>
      </c>
      <c r="BB45" s="465">
        <v>0.1917808219178081</v>
      </c>
      <c r="BC45" s="465">
        <v>-0.10344827586206895</v>
      </c>
      <c r="BD45" s="802"/>
      <c r="BE45" s="465">
        <v>0.42372881355932202</v>
      </c>
      <c r="BF45" s="465">
        <v>0.11904761904761907</v>
      </c>
      <c r="BG45" s="465">
        <v>0.2978723404255319</v>
      </c>
      <c r="BH45" s="802"/>
      <c r="BI45" s="465">
        <v>0.84615384615384648</v>
      </c>
      <c r="BJ45" s="187"/>
      <c r="BK45" s="465"/>
      <c r="BL45" s="465">
        <v>0.59999999999999987</v>
      </c>
      <c r="BM45" s="465">
        <v>0.25</v>
      </c>
      <c r="BN45" s="465">
        <v>-3.3333333333333326E-2</v>
      </c>
      <c r="BO45" s="465">
        <v>1.103448275862069</v>
      </c>
      <c r="BQ45" s="465"/>
      <c r="BR45" s="465">
        <v>0.69230769230769229</v>
      </c>
      <c r="BS45" s="465">
        <v>0.11363636363636354</v>
      </c>
      <c r="BT45" s="465">
        <v>-2.0408163265306256E-2</v>
      </c>
      <c r="BU45" s="465">
        <v>1.166666666666667</v>
      </c>
    </row>
    <row r="46" spans="1:73">
      <c r="A46" s="31"/>
      <c r="B46" s="31"/>
      <c r="C46" s="256" t="s">
        <v>130</v>
      </c>
      <c r="D46" s="1220"/>
      <c r="E46" s="264"/>
      <c r="F46" s="264"/>
      <c r="G46" s="264"/>
      <c r="H46" s="171"/>
      <c r="I46" s="239">
        <v>-0.39682539682539686</v>
      </c>
      <c r="J46" s="239">
        <v>-0.79411764705882359</v>
      </c>
      <c r="K46" s="239">
        <v>-0.9213483146067416</v>
      </c>
      <c r="L46" s="239">
        <v>-1.7837837837837842</v>
      </c>
      <c r="M46" s="239">
        <v>-0.13157894736842102</v>
      </c>
      <c r="N46" s="239">
        <v>0.28571428571428581</v>
      </c>
      <c r="O46" s="239">
        <v>1.4285714285714288</v>
      </c>
      <c r="P46" s="239">
        <v>-0.10344827586206917</v>
      </c>
      <c r="Q46" s="239">
        <v>-3.0303030303030165E-2</v>
      </c>
      <c r="R46" s="239">
        <v>0.61111111111111094</v>
      </c>
      <c r="S46" s="239">
        <v>0.17647058823529416</v>
      </c>
      <c r="T46" s="239">
        <v>0.11538461538461497</v>
      </c>
      <c r="U46" s="392">
        <v>-0.1875</v>
      </c>
      <c r="V46" s="392">
        <v>0.27586206896551735</v>
      </c>
      <c r="W46" s="392">
        <v>0</v>
      </c>
      <c r="X46" s="392">
        <v>-0.3448275862068968</v>
      </c>
      <c r="Y46" s="392">
        <v>-0.26923076923076927</v>
      </c>
      <c r="Z46" s="547"/>
      <c r="AA46" s="392"/>
      <c r="AB46" s="392"/>
      <c r="AC46" s="392"/>
      <c r="AD46" s="392">
        <v>-0.14285714285714268</v>
      </c>
      <c r="AE46" s="392">
        <v>-0.4375</v>
      </c>
      <c r="AF46" s="392">
        <v>0.47058823529411775</v>
      </c>
      <c r="AG46" s="392">
        <v>0.72222222222222143</v>
      </c>
      <c r="AH46" s="392">
        <v>2.1111111111111107</v>
      </c>
      <c r="AI46" s="392">
        <v>-0.49999999999999978</v>
      </c>
      <c r="AJ46" s="392">
        <v>-0.64</v>
      </c>
      <c r="AK46" s="392">
        <v>0.16129032258064524</v>
      </c>
      <c r="AL46" s="392">
        <v>-0.6071428571428571</v>
      </c>
      <c r="AM46" s="392">
        <v>0.66666666666666607</v>
      </c>
      <c r="AN46" s="392">
        <v>0.11111111111111116</v>
      </c>
      <c r="AO46" s="392">
        <v>-0.30555555555555547</v>
      </c>
      <c r="AP46" s="392">
        <v>-4.5454545454545525E-2</v>
      </c>
      <c r="AQ46" s="392">
        <v>1.333333333333333</v>
      </c>
      <c r="AR46" s="392">
        <v>1.1000000000000005</v>
      </c>
      <c r="AS46" s="802"/>
      <c r="AT46" s="350"/>
      <c r="AU46" s="387"/>
      <c r="AV46" s="910"/>
      <c r="AW46" s="387"/>
      <c r="AX46" s="465">
        <v>215.72043010752685</v>
      </c>
      <c r="AY46" s="465">
        <v>-0.99166459935499873</v>
      </c>
      <c r="AZ46" s="465">
        <v>-0.47619047619047616</v>
      </c>
      <c r="BA46" s="465">
        <v>6.8181818181818121E-2</v>
      </c>
      <c r="BB46" s="465">
        <v>0.17021276595744683</v>
      </c>
      <c r="BC46" s="465">
        <v>-7.2727272727272751E-2</v>
      </c>
      <c r="BD46" s="802"/>
      <c r="BE46" s="465">
        <v>4.5454545454545192E-2</v>
      </c>
      <c r="BF46" s="465">
        <v>0.19565217391304368</v>
      </c>
      <c r="BG46" s="465">
        <v>-0.34545454545454546</v>
      </c>
      <c r="BH46" s="802"/>
      <c r="BI46" s="465">
        <v>0.95588235294117663</v>
      </c>
      <c r="BJ46" s="187"/>
      <c r="BK46" s="465"/>
      <c r="BL46" s="465">
        <v>-0.320754716981132</v>
      </c>
      <c r="BM46" s="465">
        <v>0.80555555555555558</v>
      </c>
      <c r="BN46" s="465">
        <v>-0.43076923076923079</v>
      </c>
      <c r="BO46" s="465">
        <v>0.51351351351351338</v>
      </c>
      <c r="BQ46" s="465"/>
      <c r="BR46" s="465">
        <v>-0.12857142857142867</v>
      </c>
      <c r="BS46" s="465">
        <v>0.21311475409836089</v>
      </c>
      <c r="BT46" s="465">
        <v>-0.36486486486486491</v>
      </c>
      <c r="BU46" s="465">
        <v>0.63829787234042556</v>
      </c>
    </row>
    <row r="47" spans="1:73" s="87" customFormat="1">
      <c r="A47" s="94"/>
      <c r="B47" s="255" t="s">
        <v>145</v>
      </c>
      <c r="C47" s="89"/>
      <c r="D47" s="1234"/>
      <c r="E47" s="226"/>
      <c r="F47" s="226"/>
      <c r="G47" s="226"/>
      <c r="H47" s="133"/>
      <c r="I47" s="1268">
        <v>8.9445438282647505E-2</v>
      </c>
      <c r="J47" s="1268">
        <v>4.7244094488189115E-2</v>
      </c>
      <c r="K47" s="1268">
        <v>8.1103000811029835E-2</v>
      </c>
      <c r="L47" s="1268">
        <v>0.16065573770491803</v>
      </c>
      <c r="M47" s="1268">
        <v>0.14696223316912982</v>
      </c>
      <c r="N47" s="1268">
        <v>0.10225563909774427</v>
      </c>
      <c r="O47" s="1268">
        <v>9.0772693173293284E-2</v>
      </c>
      <c r="P47" s="1268">
        <v>8.3050847457627031E-2</v>
      </c>
      <c r="Q47" s="1268">
        <v>2.9348604151753666E-2</v>
      </c>
      <c r="R47" s="1268">
        <v>0.15143246930422927</v>
      </c>
      <c r="S47" s="1268">
        <v>0.12104539202200826</v>
      </c>
      <c r="T47" s="1268">
        <v>5.3729786124152135E-2</v>
      </c>
      <c r="U47" s="734">
        <v>2.2948539638386833E-2</v>
      </c>
      <c r="V47" s="734">
        <v>-4.8578199052132787E-2</v>
      </c>
      <c r="W47" s="734">
        <v>-1.9631901840490573E-2</v>
      </c>
      <c r="X47" s="734">
        <v>7.4257425742574323E-3</v>
      </c>
      <c r="Y47" s="734">
        <v>7.002039428959872E-2</v>
      </c>
      <c r="Z47" s="1023"/>
      <c r="AA47" s="734"/>
      <c r="AB47" s="734"/>
      <c r="AC47" s="734"/>
      <c r="AD47" s="734">
        <v>6.8634686346863427E-2</v>
      </c>
      <c r="AE47" s="734">
        <v>2.0861372812920553E-2</v>
      </c>
      <c r="AF47" s="734">
        <v>5.2238805970149294E-2</v>
      </c>
      <c r="AG47" s="734">
        <v>7.3475768629494898E-2</v>
      </c>
      <c r="AH47" s="734">
        <v>4.0745856353591403E-2</v>
      </c>
      <c r="AI47" s="734">
        <v>0.11074489123269626</v>
      </c>
      <c r="AJ47" s="734">
        <v>7.9303675048356226E-2</v>
      </c>
      <c r="AK47" s="734">
        <v>0.15533980582524243</v>
      </c>
      <c r="AL47" s="734">
        <v>0.1147976111479756</v>
      </c>
      <c r="AM47" s="734">
        <v>2.0771513353115889E-2</v>
      </c>
      <c r="AN47" s="734">
        <v>4.0621266427718128E-2</v>
      </c>
      <c r="AO47" s="734">
        <v>1.4285714285713791E-2</v>
      </c>
      <c r="AP47" s="734">
        <v>7.0833333333333526E-2</v>
      </c>
      <c r="AQ47" s="734">
        <v>0.17209302325581399</v>
      </c>
      <c r="AR47" s="734">
        <v>0.20608495981630259</v>
      </c>
      <c r="AS47" s="798"/>
      <c r="AT47" s="871"/>
      <c r="AU47" s="655"/>
      <c r="AV47" s="920"/>
      <c r="AW47" s="655"/>
      <c r="AX47" s="368">
        <v>6.1720304271503794</v>
      </c>
      <c r="AY47" s="368">
        <v>-0.79330178673411111</v>
      </c>
      <c r="AZ47" s="368">
        <v>0.11525557529109909</v>
      </c>
      <c r="BA47" s="368">
        <v>0.10316758095912237</v>
      </c>
      <c r="BB47" s="368">
        <v>8.6942572986846489E-2</v>
      </c>
      <c r="BC47" s="368">
        <v>-7.0838252656438838E-3</v>
      </c>
      <c r="BD47" s="798"/>
      <c r="BE47" s="368">
        <v>5.4860442733397852E-2</v>
      </c>
      <c r="BF47" s="368">
        <v>0.10188564476885609</v>
      </c>
      <c r="BG47" s="368">
        <v>4.2782224675683045E-2</v>
      </c>
      <c r="BH47" s="798"/>
      <c r="BI47" s="368">
        <v>0.16262694651320242</v>
      </c>
      <c r="BJ47" s="872"/>
      <c r="BK47" s="368"/>
      <c r="BL47" s="368">
        <v>4.3646603308693965E-2</v>
      </c>
      <c r="BM47" s="368">
        <v>7.6559865092748813E-2</v>
      </c>
      <c r="BN47" s="368">
        <v>6.5162907268170311E-2</v>
      </c>
      <c r="BO47" s="368">
        <v>0.122058823529412</v>
      </c>
      <c r="BQ47" s="368"/>
      <c r="BR47" s="368">
        <v>4.6581691772885181E-2</v>
      </c>
      <c r="BS47" s="368">
        <v>7.7502214348981191E-2</v>
      </c>
      <c r="BT47" s="368">
        <v>5.6720098643650019E-2</v>
      </c>
      <c r="BU47" s="368">
        <v>0.1505250875145856</v>
      </c>
    </row>
    <row r="48" spans="1:73">
      <c r="A48" s="31"/>
      <c r="B48" s="31"/>
      <c r="C48" s="31"/>
      <c r="D48" s="37"/>
      <c r="E48" s="32"/>
      <c r="F48" s="32"/>
      <c r="G48" s="32"/>
      <c r="H48" s="32"/>
      <c r="I48" s="32"/>
      <c r="J48" s="32"/>
      <c r="K48" s="32"/>
      <c r="L48" s="32"/>
      <c r="M48" s="32"/>
      <c r="N48" s="32"/>
      <c r="O48" s="32"/>
      <c r="P48" s="32"/>
      <c r="Q48" s="32"/>
      <c r="R48" s="32"/>
      <c r="S48" s="32"/>
      <c r="T48" s="393"/>
      <c r="U48" s="32"/>
      <c r="V48" s="32"/>
      <c r="W48" s="32"/>
      <c r="X48" s="32"/>
      <c r="Y48" s="32"/>
      <c r="Z48" s="495"/>
      <c r="AA48" s="32"/>
      <c r="AB48" s="32"/>
      <c r="AC48" s="32"/>
      <c r="AD48" s="32"/>
      <c r="AE48" s="32"/>
      <c r="AF48" s="32"/>
      <c r="AG48" s="32"/>
      <c r="AH48" s="32"/>
      <c r="AI48" s="32"/>
      <c r="AJ48" s="32"/>
      <c r="AK48" s="32"/>
      <c r="AL48" s="32"/>
      <c r="AM48" s="32"/>
      <c r="AN48" s="32"/>
      <c r="AO48" s="32"/>
      <c r="AP48" s="32"/>
      <c r="AQ48" s="32"/>
      <c r="AR48" s="32"/>
      <c r="AS48" s="495"/>
      <c r="AT48" s="32"/>
      <c r="AV48" s="900"/>
      <c r="AW48" s="32"/>
      <c r="AX48" s="32"/>
      <c r="AY48" s="32"/>
      <c r="AZ48" s="32"/>
      <c r="BA48" s="32"/>
      <c r="BB48" s="32"/>
      <c r="BC48" s="32"/>
      <c r="BD48" s="495"/>
      <c r="BE48" s="32"/>
      <c r="BF48" s="32"/>
      <c r="BG48" s="32"/>
      <c r="BH48" s="495"/>
      <c r="BI48" s="32"/>
      <c r="BK48" s="32"/>
      <c r="BL48" s="32"/>
      <c r="BM48" s="32"/>
      <c r="BN48" s="32"/>
      <c r="BO48" s="32"/>
      <c r="BQ48" s="32"/>
      <c r="BR48" s="32"/>
      <c r="BS48" s="32"/>
      <c r="BT48" s="32"/>
      <c r="BU48" s="32"/>
    </row>
    <row r="49" spans="4:73">
      <c r="D49" s="37"/>
      <c r="T49" s="394"/>
      <c r="AI49" s="845"/>
    </row>
    <row r="50" spans="4:73">
      <c r="D50" s="37"/>
      <c r="T50" s="394"/>
      <c r="AP50" s="845"/>
      <c r="AQ50" s="845"/>
      <c r="AR50" s="845"/>
    </row>
    <row r="51" spans="4:73">
      <c r="D51" s="37"/>
      <c r="T51" s="394"/>
      <c r="AP51" s="142"/>
      <c r="AQ51" s="142"/>
      <c r="AR51" s="142"/>
    </row>
    <row r="52" spans="4:73">
      <c r="D52" s="37"/>
      <c r="T52" s="394"/>
      <c r="U52" s="23"/>
      <c r="V52" s="23"/>
      <c r="W52" s="23"/>
      <c r="X52" s="23"/>
      <c r="Y52" s="23"/>
      <c r="Z52" s="23"/>
      <c r="AA52" s="23"/>
      <c r="AB52" s="23"/>
      <c r="AC52" s="23"/>
      <c r="AD52" s="23"/>
      <c r="AE52" s="23"/>
      <c r="AF52" s="23"/>
      <c r="AG52" s="23"/>
      <c r="AH52" s="23"/>
      <c r="AI52" s="23"/>
      <c r="AJ52" s="23"/>
      <c r="AK52" s="23"/>
      <c r="AL52" s="23"/>
      <c r="AM52" s="23"/>
      <c r="AN52" s="23"/>
      <c r="AO52" s="23"/>
      <c r="AP52" s="1334"/>
      <c r="AQ52" s="1334"/>
      <c r="AR52" s="1334"/>
      <c r="AS52" s="23"/>
      <c r="AT52" s="23"/>
      <c r="AU52" s="23"/>
      <c r="AV52" s="23"/>
      <c r="AW52" s="23"/>
      <c r="AX52" s="23"/>
      <c r="AY52" s="23"/>
      <c r="AZ52" s="23"/>
      <c r="BA52" s="23"/>
      <c r="BB52" s="23"/>
      <c r="BC52" s="23"/>
      <c r="BD52" s="23"/>
      <c r="BE52" s="23"/>
      <c r="BF52" s="23"/>
      <c r="BG52" s="23"/>
      <c r="BH52" s="23"/>
      <c r="BI52" s="23"/>
      <c r="BK52" s="23"/>
      <c r="BL52" s="23"/>
      <c r="BM52" s="23"/>
      <c r="BN52" s="23"/>
      <c r="BO52" s="23"/>
      <c r="BQ52" s="23"/>
      <c r="BR52" s="23"/>
      <c r="BS52" s="23"/>
      <c r="BT52" s="23"/>
      <c r="BU52" s="23"/>
    </row>
    <row r="53" spans="4:73">
      <c r="D53" s="37"/>
      <c r="T53" s="394"/>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K53" s="23"/>
      <c r="BL53" s="23"/>
      <c r="BM53" s="23"/>
      <c r="BN53" s="23"/>
      <c r="BO53" s="23"/>
      <c r="BQ53" s="23"/>
      <c r="BR53" s="23"/>
      <c r="BS53" s="23"/>
      <c r="BT53" s="23"/>
      <c r="BU53" s="23"/>
    </row>
    <row r="54" spans="4:73">
      <c r="D54" s="37"/>
      <c r="T54" s="394"/>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K54" s="23"/>
      <c r="BL54" s="23"/>
      <c r="BM54" s="23"/>
      <c r="BN54" s="23"/>
      <c r="BO54" s="23"/>
      <c r="BQ54" s="23"/>
      <c r="BR54" s="23"/>
      <c r="BS54" s="23"/>
      <c r="BT54" s="23"/>
      <c r="BU54" s="23"/>
    </row>
    <row r="55" spans="4:73">
      <c r="D55" s="1220"/>
      <c r="T55" s="394"/>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K55" s="23"/>
      <c r="BL55" s="23"/>
      <c r="BM55" s="23"/>
      <c r="BN55" s="23"/>
      <c r="BO55" s="23"/>
      <c r="BQ55" s="23"/>
      <c r="BR55" s="23"/>
      <c r="BS55" s="23"/>
      <c r="BT55" s="23"/>
      <c r="BU55" s="23"/>
    </row>
    <row r="56" spans="4:73">
      <c r="D56" s="1269"/>
      <c r="T56" s="394"/>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K56" s="23"/>
      <c r="BL56" s="23"/>
      <c r="BM56" s="23"/>
      <c r="BN56" s="23"/>
      <c r="BO56" s="23"/>
      <c r="BQ56" s="23"/>
      <c r="BR56" s="23"/>
      <c r="BS56" s="23"/>
      <c r="BT56" s="23"/>
      <c r="BU56" s="23"/>
    </row>
    <row r="57" spans="4:73">
      <c r="D57" s="1220"/>
      <c r="T57" s="394"/>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K57" s="23"/>
      <c r="BL57" s="23"/>
      <c r="BM57" s="23"/>
      <c r="BN57" s="23"/>
      <c r="BO57" s="23"/>
      <c r="BQ57" s="23"/>
      <c r="BR57" s="23"/>
      <c r="BS57" s="23"/>
      <c r="BT57" s="23"/>
      <c r="BU57" s="23"/>
    </row>
    <row r="58" spans="4:73">
      <c r="D58" s="1220"/>
      <c r="T58" s="394"/>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K58" s="23"/>
      <c r="BL58" s="23"/>
      <c r="BM58" s="23"/>
      <c r="BN58" s="23"/>
      <c r="BO58" s="23"/>
      <c r="BQ58" s="23"/>
      <c r="BR58" s="23"/>
      <c r="BS58" s="23"/>
      <c r="BT58" s="23"/>
      <c r="BU58" s="23"/>
    </row>
    <row r="59" spans="4:73">
      <c r="D59" s="31"/>
      <c r="T59" s="394"/>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K59" s="23"/>
      <c r="BL59" s="23"/>
      <c r="BM59" s="23"/>
      <c r="BN59" s="23"/>
      <c r="BO59" s="23"/>
      <c r="BQ59" s="23"/>
      <c r="BR59" s="23"/>
      <c r="BS59" s="23"/>
      <c r="BT59" s="23"/>
      <c r="BU59" s="23"/>
    </row>
    <row r="60" spans="4:73">
      <c r="D60" s="31"/>
      <c r="T60" s="394"/>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K60" s="23"/>
      <c r="BL60" s="23"/>
      <c r="BM60" s="23"/>
      <c r="BN60" s="23"/>
      <c r="BO60" s="23"/>
      <c r="BQ60" s="23"/>
      <c r="BR60" s="23"/>
      <c r="BS60" s="23"/>
      <c r="BT60" s="23"/>
      <c r="BU60" s="23"/>
    </row>
    <row r="61" spans="4:73">
      <c r="D61" s="10"/>
      <c r="T61" s="394"/>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868"/>
      <c r="AU61" s="23"/>
      <c r="AV61" s="23"/>
      <c r="AW61" s="23"/>
      <c r="AX61" s="23"/>
      <c r="AY61" s="23"/>
      <c r="AZ61" s="23"/>
      <c r="BA61" s="23"/>
      <c r="BB61" s="23"/>
      <c r="BC61" s="23"/>
      <c r="BD61" s="23"/>
      <c r="BE61" s="23"/>
      <c r="BF61" s="23"/>
      <c r="BG61" s="23"/>
      <c r="BH61" s="23"/>
      <c r="BI61" s="23"/>
      <c r="BK61" s="23"/>
      <c r="BL61" s="23"/>
      <c r="BM61" s="23"/>
      <c r="BN61" s="23"/>
      <c r="BO61" s="23"/>
      <c r="BQ61" s="23"/>
      <c r="BR61" s="23"/>
      <c r="BS61" s="23"/>
      <c r="BT61" s="23"/>
      <c r="BU61" s="23"/>
    </row>
    <row r="62" spans="4:73">
      <c r="D62" s="31"/>
      <c r="T62" s="394"/>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868"/>
      <c r="AU62" s="23"/>
      <c r="AV62" s="23"/>
      <c r="AW62" s="23"/>
      <c r="AX62" s="23"/>
      <c r="AY62" s="23"/>
      <c r="AZ62" s="23"/>
      <c r="BA62" s="23"/>
      <c r="BB62" s="23"/>
      <c r="BC62" s="23"/>
      <c r="BD62" s="23"/>
      <c r="BE62" s="23"/>
      <c r="BF62" s="23"/>
      <c r="BG62" s="23"/>
      <c r="BH62" s="23"/>
      <c r="BI62" s="23"/>
      <c r="BK62" s="23"/>
      <c r="BL62" s="23"/>
      <c r="BM62" s="23"/>
      <c r="BN62" s="23"/>
      <c r="BO62" s="23"/>
      <c r="BQ62" s="23"/>
      <c r="BR62" s="23"/>
      <c r="BS62" s="23"/>
      <c r="BT62" s="23"/>
      <c r="BU62" s="23"/>
    </row>
    <row r="63" spans="4:73">
      <c r="D63" s="1"/>
      <c r="T63" s="394"/>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868"/>
      <c r="AU63" s="23"/>
      <c r="AV63" s="23"/>
      <c r="AW63" s="23"/>
      <c r="AX63" s="23"/>
      <c r="AY63" s="23"/>
      <c r="AZ63" s="23"/>
      <c r="BA63" s="23"/>
      <c r="BB63" s="23"/>
      <c r="BC63" s="23"/>
      <c r="BD63" s="23"/>
      <c r="BE63" s="23"/>
      <c r="BF63" s="23"/>
      <c r="BG63" s="23"/>
      <c r="BH63" s="23"/>
      <c r="BI63" s="23"/>
      <c r="BK63" s="23"/>
      <c r="BL63" s="23"/>
      <c r="BM63" s="23"/>
      <c r="BN63" s="23"/>
      <c r="BO63" s="23"/>
      <c r="BQ63" s="23"/>
      <c r="BR63" s="23"/>
      <c r="BS63" s="23"/>
      <c r="BT63" s="23"/>
      <c r="BU63" s="23"/>
    </row>
    <row r="64" spans="4:73">
      <c r="D64" s="4"/>
      <c r="T64" s="394"/>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K64" s="23"/>
      <c r="BL64" s="23"/>
      <c r="BM64" s="23"/>
      <c r="BN64" s="23"/>
      <c r="BO64" s="23"/>
      <c r="BQ64" s="23"/>
      <c r="BR64" s="23"/>
      <c r="BS64" s="23"/>
      <c r="BT64" s="23"/>
      <c r="BU64" s="23"/>
    </row>
    <row r="65" spans="4:73">
      <c r="D65" s="4"/>
      <c r="T65" s="394"/>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868"/>
      <c r="AU65" s="23"/>
      <c r="AV65" s="23"/>
      <c r="AW65" s="23"/>
      <c r="AX65" s="23"/>
      <c r="AY65" s="23"/>
      <c r="AZ65" s="23"/>
      <c r="BA65" s="23"/>
      <c r="BB65" s="23"/>
      <c r="BC65" s="23"/>
      <c r="BD65" s="23"/>
      <c r="BE65" s="23"/>
      <c r="BF65" s="23"/>
      <c r="BG65" s="23"/>
      <c r="BH65" s="23"/>
      <c r="BI65" s="23"/>
      <c r="BK65" s="23"/>
      <c r="BL65" s="23"/>
      <c r="BM65" s="23"/>
      <c r="BN65" s="23"/>
      <c r="BO65" s="23"/>
      <c r="BQ65" s="23"/>
      <c r="BR65" s="23"/>
      <c r="BS65" s="23"/>
      <c r="BT65" s="23"/>
      <c r="BU65" s="23"/>
    </row>
    <row r="66" spans="4:73">
      <c r="D66" s="4"/>
      <c r="T66" s="394"/>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K66" s="23"/>
      <c r="BL66" s="23"/>
      <c r="BM66" s="23"/>
      <c r="BN66" s="23"/>
      <c r="BO66" s="23"/>
      <c r="BQ66" s="23"/>
      <c r="BR66" s="23"/>
      <c r="BS66" s="23"/>
      <c r="BT66" s="23"/>
      <c r="BU66" s="23"/>
    </row>
    <row r="67" spans="4:73">
      <c r="D67" s="45"/>
      <c r="T67" s="394"/>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K67" s="23"/>
      <c r="BL67" s="23"/>
      <c r="BM67" s="23"/>
      <c r="BN67" s="23"/>
      <c r="BO67" s="23"/>
      <c r="BQ67" s="23"/>
      <c r="BR67" s="23"/>
      <c r="BS67" s="23"/>
      <c r="BT67" s="23"/>
      <c r="BU67" s="23"/>
    </row>
    <row r="68" spans="4:73">
      <c r="D68" s="10"/>
      <c r="T68" s="394"/>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K68" s="23"/>
      <c r="BL68" s="23"/>
      <c r="BM68" s="23"/>
      <c r="BN68" s="23"/>
      <c r="BO68" s="23"/>
      <c r="BQ68" s="23"/>
      <c r="BR68" s="23"/>
      <c r="BS68" s="23"/>
      <c r="BT68" s="23"/>
      <c r="BU68" s="23"/>
    </row>
    <row r="69" spans="4:73">
      <c r="D69" s="31"/>
      <c r="T69" s="394"/>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K69" s="23"/>
      <c r="BL69" s="23"/>
      <c r="BM69" s="23"/>
      <c r="BN69" s="23"/>
      <c r="BO69" s="23"/>
      <c r="BQ69" s="23"/>
      <c r="BR69" s="23"/>
      <c r="BS69" s="23"/>
      <c r="BT69" s="23"/>
      <c r="BU69" s="23"/>
    </row>
    <row r="70" spans="4:73">
      <c r="D70" s="1"/>
      <c r="T70" s="394"/>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K70" s="23"/>
      <c r="BL70" s="23"/>
      <c r="BM70" s="23"/>
      <c r="BN70" s="23"/>
      <c r="BO70" s="23"/>
      <c r="BQ70" s="23"/>
      <c r="BR70" s="23"/>
      <c r="BS70" s="23"/>
      <c r="BT70" s="23"/>
      <c r="BU70" s="23"/>
    </row>
    <row r="71" spans="4:73">
      <c r="D71" s="2"/>
      <c r="T71" s="394"/>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K71" s="23"/>
      <c r="BL71" s="23"/>
      <c r="BM71" s="23"/>
      <c r="BN71" s="23"/>
      <c r="BO71" s="23"/>
      <c r="BQ71" s="23"/>
      <c r="BR71" s="23"/>
      <c r="BS71" s="23"/>
      <c r="BT71" s="23"/>
      <c r="BU71" s="23"/>
    </row>
    <row r="72" spans="4:73">
      <c r="D72" s="1"/>
      <c r="T72" s="394"/>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K72" s="23"/>
      <c r="BL72" s="23"/>
      <c r="BM72" s="23"/>
      <c r="BN72" s="23"/>
      <c r="BO72" s="23"/>
      <c r="BQ72" s="23"/>
      <c r="BR72" s="23"/>
      <c r="BS72" s="23"/>
      <c r="BT72" s="23"/>
      <c r="BU72" s="23"/>
    </row>
    <row r="73" spans="4:73">
      <c r="D73" s="2"/>
      <c r="T73" s="394"/>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K73" s="23"/>
      <c r="BL73" s="23"/>
      <c r="BM73" s="23"/>
      <c r="BN73" s="23"/>
      <c r="BO73" s="23"/>
      <c r="BQ73" s="23"/>
      <c r="BR73" s="23"/>
      <c r="BS73" s="23"/>
      <c r="BT73" s="23"/>
      <c r="BU73" s="23"/>
    </row>
    <row r="74" spans="4:73">
      <c r="D74" s="2"/>
      <c r="T74" s="394"/>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K74" s="23"/>
      <c r="BL74" s="23"/>
      <c r="BM74" s="23"/>
      <c r="BN74" s="23"/>
      <c r="BO74" s="23"/>
      <c r="BQ74" s="23"/>
      <c r="BR74" s="23"/>
      <c r="BS74" s="23"/>
      <c r="BT74" s="23"/>
      <c r="BU74" s="23"/>
    </row>
    <row r="75" spans="4:73">
      <c r="D75" s="31"/>
      <c r="T75" s="394"/>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K75" s="23"/>
      <c r="BL75" s="23"/>
      <c r="BM75" s="23"/>
      <c r="BN75" s="23"/>
      <c r="BO75" s="23"/>
      <c r="BQ75" s="23"/>
      <c r="BR75" s="23"/>
      <c r="BS75" s="23"/>
      <c r="BT75" s="23"/>
      <c r="BU75" s="23"/>
    </row>
    <row r="76" spans="4:73">
      <c r="D76" s="10"/>
      <c r="T76" s="394"/>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K76" s="23"/>
      <c r="BL76" s="23"/>
      <c r="BM76" s="23"/>
      <c r="BN76" s="23"/>
      <c r="BO76" s="23"/>
      <c r="BQ76" s="23"/>
      <c r="BR76" s="23"/>
      <c r="BS76" s="23"/>
      <c r="BT76" s="23"/>
      <c r="BU76" s="23"/>
    </row>
    <row r="77" spans="4:73">
      <c r="D77" s="31"/>
      <c r="T77" s="394"/>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K77" s="23"/>
      <c r="BL77" s="23"/>
      <c r="BM77" s="23"/>
      <c r="BN77" s="23"/>
      <c r="BO77" s="23"/>
      <c r="BQ77" s="23"/>
      <c r="BR77" s="23"/>
      <c r="BS77" s="23"/>
      <c r="BT77" s="23"/>
      <c r="BU77" s="23"/>
    </row>
    <row r="78" spans="4:73">
      <c r="D78"/>
      <c r="T78" s="394"/>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K78" s="23"/>
      <c r="BL78" s="23"/>
      <c r="BM78" s="23"/>
      <c r="BN78" s="23"/>
      <c r="BO78" s="23"/>
      <c r="BQ78" s="23"/>
      <c r="BR78" s="23"/>
      <c r="BS78" s="23"/>
      <c r="BT78" s="23"/>
      <c r="BU78" s="23"/>
    </row>
    <row r="79" spans="4:73">
      <c r="D79" s="2"/>
      <c r="T79" s="394"/>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K79" s="23"/>
      <c r="BL79" s="23"/>
      <c r="BM79" s="23"/>
      <c r="BN79" s="23"/>
      <c r="BO79" s="23"/>
      <c r="BQ79" s="23"/>
      <c r="BR79" s="23"/>
      <c r="BS79" s="23"/>
      <c r="BT79" s="23"/>
      <c r="BU79" s="23"/>
    </row>
    <row r="80" spans="4:73">
      <c r="D80" s="2"/>
      <c r="T80" s="394"/>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K80" s="23"/>
      <c r="BL80" s="23"/>
      <c r="BM80" s="23"/>
      <c r="BN80" s="23"/>
      <c r="BO80" s="23"/>
      <c r="BQ80" s="23"/>
      <c r="BR80" s="23"/>
      <c r="BS80" s="23"/>
      <c r="BT80" s="23"/>
      <c r="BU80" s="23"/>
    </row>
    <row r="81" spans="4:73">
      <c r="D81" s="2"/>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K81" s="23"/>
      <c r="BL81" s="23"/>
      <c r="BM81" s="23"/>
      <c r="BN81" s="23"/>
      <c r="BO81" s="23"/>
      <c r="BQ81" s="23"/>
      <c r="BR81" s="23"/>
      <c r="BS81" s="23"/>
      <c r="BT81" s="23"/>
      <c r="BU81" s="23"/>
    </row>
    <row r="82" spans="4:73">
      <c r="D82" s="2"/>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K82" s="23"/>
      <c r="BL82" s="23"/>
      <c r="BM82" s="23"/>
      <c r="BN82" s="23"/>
      <c r="BO82" s="23"/>
      <c r="BQ82" s="23"/>
      <c r="BR82" s="23"/>
      <c r="BS82" s="23"/>
      <c r="BT82" s="23"/>
      <c r="BU82" s="23"/>
    </row>
    <row r="83" spans="4:73">
      <c r="D83" s="10"/>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K83" s="23"/>
      <c r="BL83" s="23"/>
      <c r="BM83" s="23"/>
      <c r="BN83" s="23"/>
      <c r="BO83" s="23"/>
      <c r="BQ83" s="23"/>
      <c r="BR83" s="23"/>
      <c r="BS83" s="23"/>
      <c r="BT83" s="23"/>
      <c r="BU83" s="23"/>
    </row>
    <row r="84" spans="4:73">
      <c r="D84" s="6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K84" s="23"/>
      <c r="BL84" s="23"/>
      <c r="BM84" s="23"/>
      <c r="BN84" s="23"/>
      <c r="BO84" s="23"/>
      <c r="BQ84" s="23"/>
      <c r="BR84" s="23"/>
      <c r="BS84" s="23"/>
      <c r="BT84" s="23"/>
      <c r="BU84" s="23"/>
    </row>
    <row r="85" spans="4:73">
      <c r="D85" s="1270"/>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K85" s="23"/>
      <c r="BL85" s="23"/>
      <c r="BM85" s="23"/>
      <c r="BN85" s="23"/>
      <c r="BO85" s="23"/>
      <c r="BQ85" s="23"/>
      <c r="BR85" s="23"/>
      <c r="BS85" s="23"/>
      <c r="BT85" s="23"/>
      <c r="BU85" s="23"/>
    </row>
    <row r="86" spans="4:73">
      <c r="D86" s="2"/>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K86" s="23"/>
      <c r="BL86" s="23"/>
      <c r="BM86" s="23"/>
      <c r="BN86" s="23"/>
      <c r="BO86" s="23"/>
      <c r="BQ86" s="23"/>
      <c r="BR86" s="23"/>
      <c r="BS86" s="23"/>
      <c r="BT86" s="23"/>
      <c r="BU86" s="23"/>
    </row>
    <row r="87" spans="4:73">
      <c r="D87" s="2"/>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K87" s="23"/>
      <c r="BL87" s="23"/>
      <c r="BM87" s="23"/>
      <c r="BN87" s="23"/>
      <c r="BO87" s="23"/>
      <c r="BQ87" s="23"/>
      <c r="BR87" s="23"/>
      <c r="BS87" s="23"/>
      <c r="BT87" s="23"/>
      <c r="BU87" s="23"/>
    </row>
    <row r="88" spans="4:73">
      <c r="D88" s="2"/>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K88" s="23"/>
      <c r="BL88" s="23"/>
      <c r="BM88" s="23"/>
      <c r="BN88" s="23"/>
      <c r="BO88" s="23"/>
      <c r="BQ88" s="23"/>
      <c r="BR88" s="23"/>
      <c r="BS88" s="23"/>
      <c r="BT88" s="23"/>
      <c r="BU88" s="23"/>
    </row>
    <row r="89" spans="4:73">
      <c r="D89" s="2"/>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K89" s="23"/>
      <c r="BL89" s="23"/>
      <c r="BM89" s="23"/>
      <c r="BN89" s="23"/>
      <c r="BO89" s="23"/>
      <c r="BQ89" s="23"/>
      <c r="BR89" s="23"/>
      <c r="BS89" s="23"/>
      <c r="BT89" s="23"/>
      <c r="BU89" s="23"/>
    </row>
    <row r="90" spans="4:73">
      <c r="D90" s="31"/>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K90" s="23"/>
      <c r="BL90" s="23"/>
      <c r="BM90" s="23"/>
      <c r="BN90" s="23"/>
      <c r="BO90" s="23"/>
      <c r="BQ90" s="23"/>
      <c r="BR90" s="23"/>
      <c r="BS90" s="23"/>
      <c r="BT90" s="23"/>
      <c r="BU90" s="23"/>
    </row>
    <row r="200" spans="47:47">
      <c r="AU200" s="91">
        <v>820.9</v>
      </c>
    </row>
    <row r="239" spans="47:47">
      <c r="AU239" s="91" t="e">
        <v>#DIV/0!</v>
      </c>
    </row>
  </sheetData>
  <mergeCells count="11">
    <mergeCell ref="BT2:BT3"/>
    <mergeCell ref="BN2:BN3"/>
    <mergeCell ref="BR2:BR3"/>
    <mergeCell ref="BL2:BL3"/>
    <mergeCell ref="AD2:AH3"/>
    <mergeCell ref="BE2:BE3"/>
    <mergeCell ref="BD2:BD3"/>
    <mergeCell ref="AL2:AO3"/>
    <mergeCell ref="BG2:BG3"/>
    <mergeCell ref="BH2:BH3"/>
    <mergeCell ref="AS2:AS3"/>
  </mergeCells>
  <phoneticPr fontId="212" type="noConversion"/>
  <hyperlinks>
    <hyperlink ref="A1" location="content!A1" display="back to content"/>
    <hyperlink ref="A1:C1" location="content!A1" display="back to content"/>
  </hyperlinks>
  <pageMargins left="0.25" right="0.25" top="0.75" bottom="0.75" header="0.3" footer="0.3"/>
  <pageSetup paperSize="9" scale="47"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CA259"/>
  <sheetViews>
    <sheetView view="pageBreakPreview" zoomScale="85" zoomScaleNormal="85" zoomScaleSheetLayoutView="85" workbookViewId="0">
      <pane xSplit="3" ySplit="4" topLeftCell="D5" activePane="bottomRight" state="frozen"/>
      <selection activeCell="G104" sqref="G104"/>
      <selection pane="topRight" activeCell="G104" sqref="G104"/>
      <selection pane="bottomLeft" activeCell="G104" sqref="G104"/>
      <selection pane="bottomRight" activeCell="BK93" sqref="BK93"/>
    </sheetView>
  </sheetViews>
  <sheetFormatPr defaultColWidth="9.109375" defaultRowHeight="14.4" outlineLevelRow="1" outlineLevelCol="2"/>
  <cols>
    <col min="1" max="1" width="2.6640625" style="23" customWidth="1"/>
    <col min="2" max="2" width="4.33203125" style="23" customWidth="1"/>
    <col min="3" max="3" width="68" style="23" customWidth="1"/>
    <col min="4" max="4" width="1.6640625" style="23" customWidth="1"/>
    <col min="5" max="11" width="9.109375" style="24" hidden="1" customWidth="1" outlineLevel="1"/>
    <col min="12" max="12" width="9.109375" style="24" hidden="1" customWidth="1" outlineLevel="1" collapsed="1"/>
    <col min="13" max="15" width="9.109375" style="24" hidden="1" customWidth="1" outlineLevel="1"/>
    <col min="16" max="16" width="9.109375" style="24" hidden="1" customWidth="1" outlineLevel="1" collapsed="1"/>
    <col min="17" max="20" width="9.109375" style="24" hidden="1" customWidth="1" outlineLevel="1"/>
    <col min="21" max="21" width="8.109375" style="24" hidden="1" customWidth="1" outlineLevel="1" collapsed="1"/>
    <col min="22" max="25" width="8.109375" style="24" hidden="1" customWidth="1" outlineLevel="1"/>
    <col min="26" max="26" width="12.33203125" style="24" hidden="1" customWidth="1" outlineLevel="1" collapsed="1"/>
    <col min="27" max="29" width="12.33203125" style="24" hidden="1" customWidth="1" outlineLevel="1"/>
    <col min="30" max="30" width="12.33203125" style="24" hidden="1" customWidth="1" outlineLevel="1" collapsed="1"/>
    <col min="31" max="33" width="12.33203125" style="24" hidden="1" customWidth="1" outlineLevel="1"/>
    <col min="34" max="34" width="12.33203125" style="24" hidden="1" customWidth="1" outlineLevel="1" collapsed="1"/>
    <col min="35" max="36" width="12.33203125" style="24" hidden="1" customWidth="1" outlineLevel="1"/>
    <col min="37" max="37" width="12.33203125" style="24" customWidth="1" collapsed="1"/>
    <col min="38" max="44" width="12.33203125" style="24" customWidth="1"/>
    <col min="45" max="45" width="11.33203125" style="24" customWidth="1" collapsed="1"/>
    <col min="46" max="46" width="4.109375" style="24" customWidth="1"/>
    <col min="47" max="47" width="2.88671875" style="24" hidden="1" customWidth="1" outlineLevel="1"/>
    <col min="48" max="48" width="4.88671875" style="24" hidden="1" customWidth="1" outlineLevel="1"/>
    <col min="49" max="54" width="9.109375" style="24" hidden="1" customWidth="1" outlineLevel="2"/>
    <col min="55" max="55" width="9.109375" style="24" hidden="1" customWidth="1" outlineLevel="1"/>
    <col min="56" max="57" width="9.109375" style="23" hidden="1" customWidth="1" outlineLevel="2"/>
    <col min="58" max="58" width="14.77734375" style="24" hidden="1" customWidth="1" outlineLevel="1" collapsed="1"/>
    <col min="59" max="59" width="10.6640625" style="24" hidden="1" customWidth="1" outlineLevel="1"/>
    <col min="60" max="60" width="10.33203125" style="24" hidden="1" customWidth="1" outlineLevel="1" collapsed="1"/>
    <col min="61" max="63" width="11.33203125" style="24" customWidth="1" collapsed="1"/>
    <col min="64" max="64" width="6.33203125" style="23" customWidth="1"/>
    <col min="65" max="65" width="8.5546875" style="24" hidden="1" customWidth="1" outlineLevel="1"/>
    <col min="66" max="66" width="9.88671875" style="24" hidden="1" customWidth="1" outlineLevel="1"/>
    <col min="67" max="68" width="10.5546875" style="24" hidden="1" customWidth="1" outlineLevel="1" collapsed="1"/>
    <col min="69" max="69" width="10.5546875" style="24" hidden="1" customWidth="1" outlineLevel="1"/>
    <col min="70" max="70" width="5.5546875" style="23" customWidth="1" collapsed="1"/>
    <col min="71" max="75" width="9" style="24" hidden="1" customWidth="1" outlineLevel="1"/>
    <col min="76" max="76" width="5.5546875" style="23" customWidth="1" collapsed="1"/>
    <col min="77" max="16384" width="9.109375" style="23"/>
  </cols>
  <sheetData>
    <row r="1" spans="1:75" ht="12.75" customHeight="1">
      <c r="A1" s="86" t="s">
        <v>201</v>
      </c>
      <c r="B1" s="86"/>
      <c r="C1" s="86"/>
      <c r="AU1" s="91"/>
    </row>
    <row r="2" spans="1:75" ht="21" customHeight="1">
      <c r="A2" s="885" t="s">
        <v>151</v>
      </c>
      <c r="U2" s="1165" t="s">
        <v>525</v>
      </c>
      <c r="Z2" s="501" t="s">
        <v>398</v>
      </c>
      <c r="AD2" s="1583" t="s">
        <v>525</v>
      </c>
      <c r="AE2" s="1583"/>
      <c r="AF2" s="1583"/>
      <c r="AG2" s="1583"/>
      <c r="AH2" s="1583"/>
      <c r="AS2" s="1582" t="s">
        <v>706</v>
      </c>
      <c r="AU2" s="91"/>
      <c r="AV2" s="907" t="s">
        <v>461</v>
      </c>
      <c r="BF2" s="1581" t="s">
        <v>398</v>
      </c>
      <c r="BG2" s="1580" t="s">
        <v>525</v>
      </c>
      <c r="BJ2" s="1582" t="s">
        <v>706</v>
      </c>
      <c r="BN2" s="1580" t="s">
        <v>525</v>
      </c>
      <c r="BS2" s="1264"/>
      <c r="BT2" s="1580" t="s">
        <v>525</v>
      </c>
    </row>
    <row r="3" spans="1:75" ht="34.799999999999997" customHeight="1">
      <c r="S3" s="845"/>
      <c r="U3" s="503"/>
      <c r="Z3" s="493"/>
      <c r="AD3" s="1583"/>
      <c r="AE3" s="1583"/>
      <c r="AF3" s="1583"/>
      <c r="AG3" s="1583"/>
      <c r="AH3" s="1583"/>
      <c r="AS3" s="1582"/>
      <c r="AU3" s="91"/>
      <c r="AV3" s="907" t="s">
        <v>462</v>
      </c>
      <c r="BF3" s="1581"/>
      <c r="BG3" s="1580"/>
      <c r="BJ3" s="1582"/>
      <c r="BN3" s="1580"/>
      <c r="BO3" s="845"/>
      <c r="BP3" s="845"/>
      <c r="BQ3" s="845"/>
      <c r="BT3" s="1580"/>
      <c r="BU3" s="845"/>
      <c r="BV3" s="845"/>
      <c r="BW3" s="845"/>
    </row>
    <row r="4" spans="1:75">
      <c r="A4" s="28"/>
      <c r="B4" s="28"/>
      <c r="C4" s="28"/>
      <c r="D4" s="29"/>
      <c r="E4" s="28" t="s">
        <v>231</v>
      </c>
      <c r="F4" s="28" t="s">
        <v>232</v>
      </c>
      <c r="G4" s="28" t="s">
        <v>233</v>
      </c>
      <c r="H4" s="28" t="s">
        <v>234</v>
      </c>
      <c r="I4" s="28" t="s">
        <v>254</v>
      </c>
      <c r="J4" s="28" t="s">
        <v>255</v>
      </c>
      <c r="K4" s="28" t="s">
        <v>256</v>
      </c>
      <c r="L4" s="28" t="s">
        <v>257</v>
      </c>
      <c r="M4" s="28" t="s">
        <v>260</v>
      </c>
      <c r="N4" s="28" t="s">
        <v>261</v>
      </c>
      <c r="O4" s="28" t="s">
        <v>262</v>
      </c>
      <c r="P4" s="28" t="s">
        <v>263</v>
      </c>
      <c r="Q4" s="28" t="s">
        <v>265</v>
      </c>
      <c r="R4" s="28" t="s">
        <v>244</v>
      </c>
      <c r="S4" s="28" t="s">
        <v>245</v>
      </c>
      <c r="T4" s="28" t="s">
        <v>246</v>
      </c>
      <c r="U4" s="28" t="s">
        <v>307</v>
      </c>
      <c r="V4" s="28" t="s">
        <v>315</v>
      </c>
      <c r="W4" s="28" t="s">
        <v>321</v>
      </c>
      <c r="X4" s="28" t="s">
        <v>340</v>
      </c>
      <c r="Y4" s="28" t="s">
        <v>343</v>
      </c>
      <c r="Z4" s="494" t="s">
        <v>307</v>
      </c>
      <c r="AA4" s="28" t="s">
        <v>315</v>
      </c>
      <c r="AB4" s="28" t="s">
        <v>321</v>
      </c>
      <c r="AC4" s="28" t="s">
        <v>340</v>
      </c>
      <c r="AD4" s="28" t="s">
        <v>343</v>
      </c>
      <c r="AE4" s="28" t="s">
        <v>344</v>
      </c>
      <c r="AF4" s="28" t="s">
        <v>345</v>
      </c>
      <c r="AG4" s="28" t="s">
        <v>459</v>
      </c>
      <c r="AH4" s="28" t="s">
        <v>483</v>
      </c>
      <c r="AI4" s="28" t="s">
        <v>484</v>
      </c>
      <c r="AJ4" s="28" t="s">
        <v>485</v>
      </c>
      <c r="AK4" s="28" t="s">
        <v>486</v>
      </c>
      <c r="AL4" s="28" t="s">
        <v>530</v>
      </c>
      <c r="AM4" s="28" t="s">
        <v>538</v>
      </c>
      <c r="AN4" s="28" t="s">
        <v>539</v>
      </c>
      <c r="AO4" s="28" t="s">
        <v>540</v>
      </c>
      <c r="AP4" s="28" t="s">
        <v>649</v>
      </c>
      <c r="AQ4" s="28" t="s">
        <v>653</v>
      </c>
      <c r="AR4" s="28" t="s">
        <v>654</v>
      </c>
      <c r="AS4" s="494" t="s">
        <v>648</v>
      </c>
      <c r="AT4" s="28"/>
      <c r="AU4" s="91"/>
      <c r="AV4" s="899"/>
      <c r="AW4" s="28" t="s">
        <v>266</v>
      </c>
      <c r="AX4" s="28" t="s">
        <v>267</v>
      </c>
      <c r="AY4" s="28" t="s">
        <v>252</v>
      </c>
      <c r="AZ4" s="28" t="s">
        <v>258</v>
      </c>
      <c r="BA4" s="28" t="s">
        <v>264</v>
      </c>
      <c r="BB4" s="28" t="s">
        <v>296</v>
      </c>
      <c r="BC4" s="28" t="s">
        <v>347</v>
      </c>
      <c r="BD4" s="24" t="s">
        <v>283</v>
      </c>
      <c r="BE4" s="24" t="s">
        <v>346</v>
      </c>
      <c r="BF4" s="494" t="s">
        <v>347</v>
      </c>
      <c r="BG4" s="28" t="s">
        <v>463</v>
      </c>
      <c r="BH4" s="28" t="s">
        <v>522</v>
      </c>
      <c r="BI4" s="28" t="s">
        <v>576</v>
      </c>
      <c r="BJ4" s="494" t="s">
        <v>576</v>
      </c>
      <c r="BK4" s="28" t="s">
        <v>699</v>
      </c>
      <c r="BM4" s="28" t="s">
        <v>399</v>
      </c>
      <c r="BN4" s="28" t="s">
        <v>400</v>
      </c>
      <c r="BO4" s="28" t="s">
        <v>501</v>
      </c>
      <c r="BP4" s="28" t="s">
        <v>548</v>
      </c>
      <c r="BQ4" s="28" t="s">
        <v>670</v>
      </c>
      <c r="BS4" s="28" t="s">
        <v>329</v>
      </c>
      <c r="BT4" s="28" t="s">
        <v>435</v>
      </c>
      <c r="BU4" s="28" t="s">
        <v>515</v>
      </c>
      <c r="BV4" s="28" t="s">
        <v>562</v>
      </c>
      <c r="BW4" s="28" t="s">
        <v>684</v>
      </c>
    </row>
    <row r="5" spans="1:75" ht="14.25" customHeight="1">
      <c r="A5" s="95" t="s">
        <v>2</v>
      </c>
      <c r="B5" s="123"/>
      <c r="C5" s="123"/>
      <c r="D5" s="31"/>
      <c r="E5" s="135"/>
      <c r="F5" s="130"/>
      <c r="G5" s="135"/>
      <c r="H5" s="135"/>
      <c r="I5" s="135"/>
      <c r="J5" s="130"/>
      <c r="K5" s="135"/>
      <c r="L5" s="135"/>
      <c r="M5" s="135"/>
      <c r="N5" s="130"/>
      <c r="O5" s="135"/>
      <c r="P5" s="130"/>
      <c r="Q5" s="196"/>
      <c r="R5" s="196"/>
      <c r="S5" s="196"/>
      <c r="T5" s="196"/>
      <c r="U5" s="514"/>
      <c r="V5" s="196"/>
      <c r="W5" s="196"/>
      <c r="X5" s="196"/>
      <c r="Y5" s="196"/>
      <c r="Z5" s="511"/>
      <c r="AA5" s="196"/>
      <c r="AB5" s="196"/>
      <c r="AC5" s="196"/>
      <c r="AD5" s="196"/>
      <c r="AE5" s="196"/>
      <c r="AF5" s="196"/>
      <c r="AG5" s="196"/>
      <c r="AH5" s="196"/>
      <c r="AI5" s="196"/>
      <c r="AJ5" s="196"/>
      <c r="AK5" s="196"/>
      <c r="AL5" s="196"/>
      <c r="AM5" s="196"/>
      <c r="AN5" s="196"/>
      <c r="AO5" s="196"/>
      <c r="AP5" s="196"/>
      <c r="AQ5" s="196"/>
      <c r="AR5" s="196"/>
      <c r="AS5" s="553"/>
      <c r="AT5" s="130"/>
      <c r="AU5" s="268"/>
      <c r="AV5" s="909"/>
      <c r="AW5" s="130"/>
      <c r="AX5" s="130"/>
      <c r="AY5" s="32"/>
      <c r="AZ5" s="31"/>
      <c r="BA5" s="31"/>
      <c r="BB5" s="31"/>
      <c r="BC5" s="31"/>
      <c r="BF5" s="553"/>
      <c r="BG5" s="31"/>
      <c r="BH5" s="31"/>
      <c r="BI5" s="31"/>
      <c r="BJ5" s="553"/>
      <c r="BK5" s="31"/>
      <c r="BM5" s="31"/>
      <c r="BN5" s="31"/>
      <c r="BO5" s="31"/>
      <c r="BP5" s="31"/>
      <c r="BQ5" s="31"/>
      <c r="BS5" s="31"/>
      <c r="BT5" s="31"/>
      <c r="BU5" s="31"/>
      <c r="BV5" s="31"/>
      <c r="BW5" s="31"/>
    </row>
    <row r="6" spans="1:75" ht="14.25" customHeight="1">
      <c r="A6" s="31"/>
      <c r="B6" s="1190" t="s">
        <v>7</v>
      </c>
      <c r="C6" s="1191"/>
      <c r="D6" s="37"/>
      <c r="E6" s="277"/>
      <c r="F6" s="277"/>
      <c r="G6" s="277"/>
      <c r="H6" s="277"/>
      <c r="I6" s="277"/>
      <c r="J6" s="277"/>
      <c r="K6" s="277"/>
      <c r="L6" s="277"/>
      <c r="M6" s="1271"/>
      <c r="N6" s="1271"/>
      <c r="O6" s="1271"/>
      <c r="P6" s="277"/>
      <c r="Q6" s="1271"/>
      <c r="R6" s="1271"/>
      <c r="S6" s="1271"/>
      <c r="T6" s="1271"/>
      <c r="U6" s="797"/>
      <c r="V6" s="368"/>
      <c r="W6" s="368"/>
      <c r="X6" s="368"/>
      <c r="Y6" s="368"/>
      <c r="Z6" s="798"/>
      <c r="AA6" s="368"/>
      <c r="AB6" s="368"/>
      <c r="AC6" s="368"/>
      <c r="AD6" s="1192"/>
      <c r="AE6" s="1192"/>
      <c r="AF6" s="1192"/>
      <c r="AG6" s="1192"/>
      <c r="AH6" s="1192"/>
      <c r="AI6" s="1192"/>
      <c r="AJ6" s="1192"/>
      <c r="AK6" s="1192"/>
      <c r="AL6" s="1192"/>
      <c r="AM6" s="1192"/>
      <c r="AN6" s="1192"/>
      <c r="AO6" s="1192"/>
      <c r="AP6" s="1192"/>
      <c r="AQ6" s="1192"/>
      <c r="AR6" s="1192"/>
      <c r="AS6" s="1195"/>
      <c r="AT6" s="799"/>
      <c r="AU6" s="387"/>
      <c r="AV6" s="910"/>
      <c r="AW6" s="387"/>
      <c r="AX6" s="387"/>
      <c r="AY6" s="388"/>
      <c r="AZ6" s="388"/>
      <c r="BA6" s="388"/>
      <c r="BB6" s="388"/>
      <c r="BC6" s="1193"/>
      <c r="BD6" s="1194"/>
      <c r="BE6" s="1194"/>
      <c r="BF6" s="1195"/>
      <c r="BG6" s="1193"/>
      <c r="BH6" s="1193"/>
      <c r="BI6" s="1193"/>
      <c r="BJ6" s="1195"/>
      <c r="BK6" s="1193"/>
      <c r="BL6" s="187"/>
      <c r="BM6" s="1193"/>
      <c r="BN6" s="1193"/>
      <c r="BO6" s="1193"/>
      <c r="BP6" s="1193"/>
      <c r="BQ6" s="1193"/>
      <c r="BS6" s="1193"/>
      <c r="BT6" s="1193"/>
      <c r="BU6" s="1193"/>
      <c r="BV6" s="1193"/>
      <c r="BW6" s="1193"/>
    </row>
    <row r="7" spans="1:75" ht="14.25" customHeight="1">
      <c r="A7" s="31"/>
      <c r="B7" s="271"/>
      <c r="C7" s="270" t="s">
        <v>529</v>
      </c>
      <c r="D7" s="31"/>
      <c r="E7" s="210">
        <v>15.3</v>
      </c>
      <c r="F7" s="210">
        <v>18.399999999999999</v>
      </c>
      <c r="G7" s="210">
        <v>19.7</v>
      </c>
      <c r="H7" s="107" t="s">
        <v>203</v>
      </c>
      <c r="I7" s="210" t="s">
        <v>203</v>
      </c>
      <c r="J7" s="210" t="s">
        <v>203</v>
      </c>
      <c r="K7" s="210" t="s">
        <v>203</v>
      </c>
      <c r="L7" s="272" t="s">
        <v>203</v>
      </c>
      <c r="M7" s="210" t="s">
        <v>203</v>
      </c>
      <c r="N7" s="210" t="s">
        <v>203</v>
      </c>
      <c r="O7" s="210" t="s">
        <v>203</v>
      </c>
      <c r="P7" s="272" t="s">
        <v>203</v>
      </c>
      <c r="Q7" s="420">
        <v>39.700000000000003</v>
      </c>
      <c r="R7" s="420">
        <v>45.599999999999994</v>
      </c>
      <c r="S7" s="420">
        <v>49.8</v>
      </c>
      <c r="T7" s="421">
        <v>54</v>
      </c>
      <c r="U7" s="785">
        <v>47.7</v>
      </c>
      <c r="V7" s="430"/>
      <c r="W7" s="430"/>
      <c r="X7" s="430">
        <v>67.900000000000034</v>
      </c>
      <c r="Y7" s="430">
        <v>65.7</v>
      </c>
      <c r="Z7" s="786">
        <v>45.1</v>
      </c>
      <c r="AA7" s="430">
        <v>53.4</v>
      </c>
      <c r="AB7" s="430">
        <v>59.3</v>
      </c>
      <c r="AC7" s="430">
        <v>64.200000000000017</v>
      </c>
      <c r="AD7" s="430">
        <v>61.400000000000006</v>
      </c>
      <c r="AE7" s="430">
        <v>72.400000000000006</v>
      </c>
      <c r="AF7" s="430">
        <v>77.100000000000009</v>
      </c>
      <c r="AG7" s="430">
        <v>85.599999999999966</v>
      </c>
      <c r="AH7" s="430">
        <v>76</v>
      </c>
      <c r="AI7" s="430">
        <v>85</v>
      </c>
      <c r="AJ7" s="430">
        <v>93.899999999999991</v>
      </c>
      <c r="AK7" s="430">
        <v>99.700000000000045</v>
      </c>
      <c r="AL7" s="430">
        <v>88.7</v>
      </c>
      <c r="AM7" s="430">
        <v>81.100000000000009</v>
      </c>
      <c r="AN7" s="430">
        <v>105.40000000000003</v>
      </c>
      <c r="AO7" s="430">
        <v>110.99999999999994</v>
      </c>
      <c r="AP7" s="430">
        <v>102.6</v>
      </c>
      <c r="AQ7" s="430">
        <v>120.6</v>
      </c>
      <c r="AR7" s="430">
        <v>131.79999999999995</v>
      </c>
      <c r="AS7" s="781"/>
      <c r="AT7" s="350"/>
      <c r="AU7" s="387"/>
      <c r="AV7" s="910"/>
      <c r="AW7" s="387">
        <v>35.1</v>
      </c>
      <c r="AX7" s="387">
        <v>51.9</v>
      </c>
      <c r="AY7" s="387" t="s">
        <v>203</v>
      </c>
      <c r="AZ7" s="387" t="s">
        <v>203</v>
      </c>
      <c r="BA7" s="387" t="s">
        <v>203</v>
      </c>
      <c r="BB7" s="387">
        <v>189.10000000000002</v>
      </c>
      <c r="BC7" s="387">
        <v>235.10000000000002</v>
      </c>
      <c r="BD7" s="387">
        <v>135.10000000000002</v>
      </c>
      <c r="BE7" s="387">
        <v>167.2</v>
      </c>
      <c r="BF7" s="781">
        <v>222</v>
      </c>
      <c r="BG7" s="387">
        <v>296.5</v>
      </c>
      <c r="BH7" s="794">
        <v>354.6</v>
      </c>
      <c r="BI7" s="794">
        <v>386.2</v>
      </c>
      <c r="BJ7" s="781">
        <v>385.09999999999997</v>
      </c>
      <c r="BK7" s="794">
        <v>488.00000000000006</v>
      </c>
      <c r="BL7" s="187"/>
      <c r="BM7" s="794">
        <v>98.5</v>
      </c>
      <c r="BN7" s="794">
        <v>133.80000000000001</v>
      </c>
      <c r="BO7" s="794">
        <v>161</v>
      </c>
      <c r="BP7" s="794">
        <v>169.8</v>
      </c>
      <c r="BQ7" s="794">
        <v>223.2</v>
      </c>
      <c r="BR7" s="184"/>
      <c r="BS7" s="794">
        <v>157.79999999999998</v>
      </c>
      <c r="BT7" s="430">
        <v>210.90000000000003</v>
      </c>
      <c r="BU7" s="430">
        <v>254.89999999999998</v>
      </c>
      <c r="BV7" s="430">
        <v>275.20000000000005</v>
      </c>
      <c r="BW7" s="430">
        <v>354.99999999999994</v>
      </c>
    </row>
    <row r="8" spans="1:75" ht="14.25" customHeight="1">
      <c r="A8" s="31"/>
      <c r="B8" s="271"/>
      <c r="C8" s="418" t="s">
        <v>322</v>
      </c>
      <c r="D8" s="31"/>
      <c r="E8" s="210"/>
      <c r="F8" s="210"/>
      <c r="G8" s="210"/>
      <c r="H8" s="107"/>
      <c r="I8" s="210"/>
      <c r="J8" s="210"/>
      <c r="K8" s="210"/>
      <c r="L8" s="272"/>
      <c r="M8" s="210"/>
      <c r="N8" s="210"/>
      <c r="O8" s="210"/>
      <c r="P8" s="272"/>
      <c r="Q8" s="210"/>
      <c r="R8" s="210"/>
      <c r="S8" s="210">
        <v>38.5</v>
      </c>
      <c r="T8" s="421">
        <v>41.300000000000011</v>
      </c>
      <c r="U8" s="787">
        <v>36.9</v>
      </c>
      <c r="V8" s="387"/>
      <c r="W8" s="387"/>
      <c r="X8" s="430">
        <v>52.599999999999994</v>
      </c>
      <c r="Y8" s="387">
        <v>51.9</v>
      </c>
      <c r="Z8" s="781">
        <v>34.399999999999991</v>
      </c>
      <c r="AA8" s="387">
        <v>40.700000000000003</v>
      </c>
      <c r="AB8" s="387">
        <v>45.3</v>
      </c>
      <c r="AC8" s="387">
        <v>49.599999999999994</v>
      </c>
      <c r="AD8" s="387">
        <v>47.800000000000004</v>
      </c>
      <c r="AE8" s="387">
        <v>56.4</v>
      </c>
      <c r="AF8" s="387">
        <v>60.5</v>
      </c>
      <c r="AG8" s="387">
        <v>67.700000000000017</v>
      </c>
      <c r="AH8" s="387">
        <v>60.900000000000006</v>
      </c>
      <c r="AI8" s="387">
        <v>69</v>
      </c>
      <c r="AJ8" s="387">
        <v>76</v>
      </c>
      <c r="AK8" s="387">
        <v>79.499999999999972</v>
      </c>
      <c r="AL8" s="387">
        <v>71</v>
      </c>
      <c r="AM8" s="387">
        <v>63.300000000000011</v>
      </c>
      <c r="AN8" s="387">
        <v>86.699999999999989</v>
      </c>
      <c r="AO8" s="387">
        <v>91.199999999999989</v>
      </c>
      <c r="AP8" s="387">
        <v>85</v>
      </c>
      <c r="AQ8" s="387">
        <v>102.69999999999999</v>
      </c>
      <c r="AR8" s="387">
        <v>113</v>
      </c>
      <c r="AS8" s="781"/>
      <c r="AT8" s="350"/>
      <c r="AU8" s="387"/>
      <c r="AV8" s="910"/>
      <c r="AW8" s="387"/>
      <c r="AX8" s="387"/>
      <c r="AY8" s="387"/>
      <c r="AZ8" s="387"/>
      <c r="BA8" s="387"/>
      <c r="BB8" s="387">
        <v>145.30000000000001</v>
      </c>
      <c r="BC8" s="387">
        <v>182</v>
      </c>
      <c r="BD8" s="187">
        <v>104</v>
      </c>
      <c r="BE8" s="187">
        <v>129.4</v>
      </c>
      <c r="BF8" s="781">
        <v>170</v>
      </c>
      <c r="BG8" s="387">
        <v>232.4</v>
      </c>
      <c r="BH8" s="387">
        <v>285.39999999999998</v>
      </c>
      <c r="BI8" s="387">
        <v>312.2</v>
      </c>
      <c r="BJ8" s="781">
        <v>311.39999999999998</v>
      </c>
      <c r="BK8" s="387">
        <v>415.8</v>
      </c>
      <c r="BL8" s="187"/>
      <c r="BM8" s="387">
        <v>75.099999999999994</v>
      </c>
      <c r="BN8" s="387">
        <v>104.2</v>
      </c>
      <c r="BO8" s="387">
        <v>129.9</v>
      </c>
      <c r="BP8" s="387">
        <v>134.30000000000001</v>
      </c>
      <c r="BQ8" s="387">
        <v>187.7</v>
      </c>
      <c r="BS8" s="387">
        <v>120.4</v>
      </c>
      <c r="BT8" s="387">
        <v>164.7</v>
      </c>
      <c r="BU8" s="387">
        <v>205.9</v>
      </c>
      <c r="BV8" s="387">
        <v>221</v>
      </c>
      <c r="BW8" s="387">
        <v>300.7</v>
      </c>
    </row>
    <row r="9" spans="1:75" ht="14.25" customHeight="1">
      <c r="A9" s="31"/>
      <c r="B9" s="271"/>
      <c r="C9" s="418" t="s">
        <v>323</v>
      </c>
      <c r="D9" s="31"/>
      <c r="E9" s="210"/>
      <c r="F9" s="210"/>
      <c r="G9" s="210"/>
      <c r="H9" s="107"/>
      <c r="I9" s="210"/>
      <c r="J9" s="210"/>
      <c r="K9" s="210"/>
      <c r="L9" s="272"/>
      <c r="M9" s="210"/>
      <c r="N9" s="210"/>
      <c r="O9" s="210"/>
      <c r="P9" s="272"/>
      <c r="Q9" s="210"/>
      <c r="R9" s="210"/>
      <c r="S9" s="210">
        <v>11.2</v>
      </c>
      <c r="T9" s="421">
        <v>12.7</v>
      </c>
      <c r="U9" s="787">
        <v>10.8</v>
      </c>
      <c r="V9" s="387"/>
      <c r="W9" s="387"/>
      <c r="X9" s="430">
        <v>15.199999999999996</v>
      </c>
      <c r="Y9" s="387">
        <v>13</v>
      </c>
      <c r="Z9" s="781">
        <v>10.7</v>
      </c>
      <c r="AA9" s="387">
        <v>12.3</v>
      </c>
      <c r="AB9" s="387">
        <v>13.8</v>
      </c>
      <c r="AC9" s="387">
        <v>14.600000000000001</v>
      </c>
      <c r="AD9" s="387">
        <v>12.8</v>
      </c>
      <c r="AE9" s="387">
        <v>14.8</v>
      </c>
      <c r="AF9" s="387">
        <v>15.4</v>
      </c>
      <c r="AG9" s="387">
        <v>17.200000000000003</v>
      </c>
      <c r="AH9" s="387">
        <v>14</v>
      </c>
      <c r="AI9" s="387">
        <v>14.7</v>
      </c>
      <c r="AJ9" s="387">
        <v>16.3</v>
      </c>
      <c r="AK9" s="387">
        <v>18.600000000000001</v>
      </c>
      <c r="AL9" s="387">
        <v>16.2</v>
      </c>
      <c r="AM9" s="387">
        <v>16.3</v>
      </c>
      <c r="AN9" s="387">
        <v>17.100000000000001</v>
      </c>
      <c r="AO9" s="387">
        <v>17.699999999999996</v>
      </c>
      <c r="AP9" s="387">
        <v>16.3</v>
      </c>
      <c r="AQ9" s="387">
        <v>16.7</v>
      </c>
      <c r="AR9" s="387">
        <v>16.899999999999999</v>
      </c>
      <c r="AS9" s="781"/>
      <c r="AT9" s="350"/>
      <c r="AU9" s="387"/>
      <c r="AV9" s="910"/>
      <c r="AW9" s="387"/>
      <c r="AX9" s="387"/>
      <c r="AY9" s="387"/>
      <c r="AZ9" s="387"/>
      <c r="BA9" s="387"/>
      <c r="BB9" s="387">
        <v>43.5</v>
      </c>
      <c r="BC9" s="387">
        <v>52.3</v>
      </c>
      <c r="BD9" s="187">
        <v>30.8</v>
      </c>
      <c r="BE9" s="187">
        <v>37.1</v>
      </c>
      <c r="BF9" s="781">
        <v>51.4</v>
      </c>
      <c r="BG9" s="387">
        <v>60.2</v>
      </c>
      <c r="BH9" s="387">
        <v>63.6</v>
      </c>
      <c r="BI9" s="387">
        <v>67.3</v>
      </c>
      <c r="BJ9" s="781">
        <v>67</v>
      </c>
      <c r="BK9" s="387">
        <v>66.900000000000006</v>
      </c>
      <c r="BL9" s="187"/>
      <c r="BM9" s="387">
        <v>23</v>
      </c>
      <c r="BN9" s="387">
        <v>27.6</v>
      </c>
      <c r="BO9" s="387">
        <v>28.7</v>
      </c>
      <c r="BP9" s="387">
        <v>32.5</v>
      </c>
      <c r="BQ9" s="387">
        <v>33</v>
      </c>
      <c r="BS9" s="387">
        <v>36.799999999999997</v>
      </c>
      <c r="BT9" s="387">
        <v>43</v>
      </c>
      <c r="BU9" s="387">
        <v>45</v>
      </c>
      <c r="BV9" s="387">
        <v>49.6</v>
      </c>
      <c r="BW9" s="387">
        <v>49.9</v>
      </c>
    </row>
    <row r="10" spans="1:75" ht="14.25" customHeight="1">
      <c r="A10" s="31"/>
      <c r="B10" s="271"/>
      <c r="C10" s="418" t="s">
        <v>130</v>
      </c>
      <c r="D10" s="31"/>
      <c r="E10" s="210"/>
      <c r="F10" s="210"/>
      <c r="G10" s="210"/>
      <c r="H10" s="107"/>
      <c r="I10" s="210"/>
      <c r="J10" s="210"/>
      <c r="K10" s="210"/>
      <c r="L10" s="272"/>
      <c r="M10" s="210"/>
      <c r="N10" s="210"/>
      <c r="O10" s="210"/>
      <c r="P10" s="272"/>
      <c r="Q10" s="210"/>
      <c r="R10" s="210"/>
      <c r="S10" s="210">
        <v>0.1</v>
      </c>
      <c r="T10" s="421">
        <v>0</v>
      </c>
      <c r="U10" s="787">
        <v>0</v>
      </c>
      <c r="V10" s="387"/>
      <c r="W10" s="387"/>
      <c r="X10" s="430">
        <v>0.10000000000000009</v>
      </c>
      <c r="Y10" s="387">
        <v>0.8</v>
      </c>
      <c r="Z10" s="781">
        <v>0</v>
      </c>
      <c r="AA10" s="387">
        <v>0.4</v>
      </c>
      <c r="AB10" s="387">
        <v>0.2</v>
      </c>
      <c r="AC10" s="387">
        <v>0</v>
      </c>
      <c r="AD10" s="387">
        <v>0.8</v>
      </c>
      <c r="AE10" s="387">
        <v>1.2</v>
      </c>
      <c r="AF10" s="387">
        <v>1.2</v>
      </c>
      <c r="AG10" s="387">
        <v>0.69999999999999973</v>
      </c>
      <c r="AH10" s="387">
        <v>1.0999999999999999</v>
      </c>
      <c r="AI10" s="387">
        <v>1.3</v>
      </c>
      <c r="AJ10" s="387">
        <v>1.6</v>
      </c>
      <c r="AK10" s="387">
        <v>1.5999999999999996</v>
      </c>
      <c r="AL10" s="387">
        <v>1.5</v>
      </c>
      <c r="AM10" s="387">
        <v>1.5</v>
      </c>
      <c r="AN10" s="387">
        <v>1.5999999999999996</v>
      </c>
      <c r="AO10" s="387">
        <v>2.1000000000000005</v>
      </c>
      <c r="AP10" s="387">
        <v>1.3</v>
      </c>
      <c r="AQ10" s="387">
        <v>1.2</v>
      </c>
      <c r="AR10" s="387">
        <v>1.9000000000000004</v>
      </c>
      <c r="AS10" s="781"/>
      <c r="AT10" s="350"/>
      <c r="AU10" s="387"/>
      <c r="AV10" s="910"/>
      <c r="AW10" s="387"/>
      <c r="AX10" s="387"/>
      <c r="AY10" s="387"/>
      <c r="AZ10" s="387"/>
      <c r="BA10" s="387"/>
      <c r="BB10" s="387">
        <v>0.3</v>
      </c>
      <c r="BC10" s="387">
        <v>0.8</v>
      </c>
      <c r="BD10" s="187">
        <v>0.3</v>
      </c>
      <c r="BE10" s="187">
        <v>0.7</v>
      </c>
      <c r="BF10" s="781">
        <v>0.6</v>
      </c>
      <c r="BG10" s="387">
        <v>3.9</v>
      </c>
      <c r="BH10" s="387">
        <v>5.6</v>
      </c>
      <c r="BI10" s="387">
        <v>6.7</v>
      </c>
      <c r="BJ10" s="781">
        <v>6.7</v>
      </c>
      <c r="BK10" s="387">
        <v>5.3</v>
      </c>
      <c r="BL10" s="187"/>
      <c r="BM10" s="387">
        <v>0.4</v>
      </c>
      <c r="BN10" s="387">
        <v>2</v>
      </c>
      <c r="BO10" s="387">
        <v>2.4</v>
      </c>
      <c r="BP10" s="387">
        <v>3</v>
      </c>
      <c r="BQ10" s="387">
        <v>2.5</v>
      </c>
      <c r="BS10" s="387">
        <v>0.6</v>
      </c>
      <c r="BT10" s="387">
        <v>3.2</v>
      </c>
      <c r="BU10" s="387">
        <v>4</v>
      </c>
      <c r="BV10" s="387">
        <v>4.5999999999999996</v>
      </c>
      <c r="BW10" s="387">
        <v>4.4000000000000004</v>
      </c>
    </row>
    <row r="11" spans="1:75" ht="14.25" customHeight="1">
      <c r="A11" s="31"/>
      <c r="B11" s="271"/>
      <c r="C11" s="270" t="s">
        <v>309</v>
      </c>
      <c r="D11" s="31"/>
      <c r="E11" s="210"/>
      <c r="F11" s="210"/>
      <c r="G11" s="210"/>
      <c r="H11" s="107"/>
      <c r="I11" s="210"/>
      <c r="J11" s="210"/>
      <c r="K11" s="210"/>
      <c r="L11" s="272"/>
      <c r="M11" s="210"/>
      <c r="N11" s="210"/>
      <c r="O11" s="210"/>
      <c r="P11" s="272"/>
      <c r="Q11" s="210">
        <v>37.200000000000003</v>
      </c>
      <c r="R11" s="210">
        <v>41.899999999999991</v>
      </c>
      <c r="S11" s="210">
        <v>42.300000000000026</v>
      </c>
      <c r="T11" s="421">
        <v>47.699999999999989</v>
      </c>
      <c r="U11" s="787">
        <v>39.799999999999997</v>
      </c>
      <c r="V11" s="387"/>
      <c r="W11" s="387"/>
      <c r="X11" s="430">
        <v>54.299999999999983</v>
      </c>
      <c r="Y11" s="387">
        <v>44.9</v>
      </c>
      <c r="Z11" s="387">
        <v>42.3</v>
      </c>
      <c r="AA11" s="387">
        <v>42.3</v>
      </c>
      <c r="AB11" s="387">
        <v>44.4</v>
      </c>
      <c r="AC11" s="387">
        <v>53.199999999999989</v>
      </c>
      <c r="AD11" s="387">
        <v>43.7</v>
      </c>
      <c r="AE11" s="387">
        <v>50.2</v>
      </c>
      <c r="AF11" s="387">
        <v>51.1</v>
      </c>
      <c r="AG11" s="387">
        <v>57.300000000000011</v>
      </c>
      <c r="AH11" s="387">
        <v>45.5</v>
      </c>
      <c r="AI11" s="387">
        <v>52.7</v>
      </c>
      <c r="AJ11" s="387">
        <v>57</v>
      </c>
      <c r="AK11" s="387">
        <v>67</v>
      </c>
      <c r="AL11" s="387">
        <v>56.1</v>
      </c>
      <c r="AM11" s="387">
        <v>56.800000000000004</v>
      </c>
      <c r="AN11" s="387">
        <v>64.099999999999994</v>
      </c>
      <c r="AO11" s="387">
        <v>74.599999999999994</v>
      </c>
      <c r="AP11" s="387">
        <v>58.6</v>
      </c>
      <c r="AQ11" s="387">
        <v>66.800000000000011</v>
      </c>
      <c r="AR11" s="387">
        <v>69.900000000000006</v>
      </c>
      <c r="AS11" s="781"/>
      <c r="AT11" s="350"/>
      <c r="AU11" s="387"/>
      <c r="AV11" s="910"/>
      <c r="AW11" s="387"/>
      <c r="AX11" s="387"/>
      <c r="AY11" s="387"/>
      <c r="AZ11" s="387"/>
      <c r="BA11" s="387"/>
      <c r="BB11" s="387">
        <v>169.1</v>
      </c>
      <c r="BC11" s="387">
        <v>182.7</v>
      </c>
      <c r="BD11" s="187">
        <v>121.4</v>
      </c>
      <c r="BE11" s="187">
        <v>128.4</v>
      </c>
      <c r="BF11" s="781">
        <v>178.6</v>
      </c>
      <c r="BG11" s="387">
        <v>202.3</v>
      </c>
      <c r="BH11" s="387">
        <v>222.2</v>
      </c>
      <c r="BI11" s="387">
        <v>251.6</v>
      </c>
      <c r="BJ11" s="781">
        <v>246.2</v>
      </c>
      <c r="BK11" s="387">
        <v>269.5</v>
      </c>
      <c r="BL11" s="187"/>
      <c r="BM11" s="387">
        <v>81</v>
      </c>
      <c r="BN11" s="387">
        <v>93.9</v>
      </c>
      <c r="BO11" s="387">
        <v>98.2</v>
      </c>
      <c r="BP11" s="387">
        <v>112.9</v>
      </c>
      <c r="BQ11" s="387">
        <v>125.4</v>
      </c>
      <c r="BS11" s="387">
        <v>125.4</v>
      </c>
      <c r="BT11" s="387">
        <v>145</v>
      </c>
      <c r="BU11" s="387">
        <v>155.19999999999999</v>
      </c>
      <c r="BV11" s="387">
        <v>177</v>
      </c>
      <c r="BW11" s="387">
        <v>195.3</v>
      </c>
    </row>
    <row r="12" spans="1:75" ht="14.25" hidden="1" customHeight="1" outlineLevel="1">
      <c r="A12" s="31"/>
      <c r="B12" s="134"/>
      <c r="C12" s="269" t="s">
        <v>152</v>
      </c>
      <c r="D12" s="37"/>
      <c r="E12" s="210">
        <v>11.2</v>
      </c>
      <c r="F12" s="210">
        <v>12.2</v>
      </c>
      <c r="G12" s="210">
        <v>13.2</v>
      </c>
      <c r="H12" s="107">
        <v>91.499999999999986</v>
      </c>
      <c r="I12" s="210">
        <v>34.4</v>
      </c>
      <c r="J12" s="210">
        <v>39.299999999999997</v>
      </c>
      <c r="K12" s="210">
        <v>42.3</v>
      </c>
      <c r="L12" s="107">
        <v>49.199999999999996</v>
      </c>
      <c r="M12" s="210">
        <v>43.2</v>
      </c>
      <c r="N12" s="210">
        <v>48.7</v>
      </c>
      <c r="O12" s="210">
        <v>53.6</v>
      </c>
      <c r="P12" s="107">
        <v>59.5</v>
      </c>
      <c r="Q12" s="210"/>
      <c r="R12" s="210"/>
      <c r="S12" s="210"/>
      <c r="T12" s="421"/>
      <c r="U12" s="788"/>
      <c r="V12" s="388"/>
      <c r="W12" s="388"/>
      <c r="X12" s="430"/>
      <c r="Y12" s="388"/>
      <c r="Z12" s="782"/>
      <c r="AA12" s="388"/>
      <c r="AB12" s="388"/>
      <c r="AC12" s="388"/>
      <c r="AD12" s="388"/>
      <c r="AE12" s="388"/>
      <c r="AF12" s="388"/>
      <c r="AG12" s="388"/>
      <c r="AH12" s="388"/>
      <c r="AI12" s="388"/>
      <c r="AJ12" s="388"/>
      <c r="AK12" s="388"/>
      <c r="AL12" s="388"/>
      <c r="AM12" s="388"/>
      <c r="AN12" s="388"/>
      <c r="AO12" s="388"/>
      <c r="AP12" s="388"/>
      <c r="AQ12" s="388">
        <v>0</v>
      </c>
      <c r="AR12" s="388">
        <v>0</v>
      </c>
      <c r="AS12" s="782"/>
      <c r="AT12" s="350"/>
      <c r="AU12" s="387"/>
      <c r="AV12" s="910"/>
      <c r="AW12" s="387">
        <v>42.5</v>
      </c>
      <c r="AX12" s="387">
        <v>47.5</v>
      </c>
      <c r="AY12" s="387">
        <v>128.1</v>
      </c>
      <c r="AZ12" s="388">
        <v>165.2</v>
      </c>
      <c r="BA12" s="388">
        <v>205</v>
      </c>
      <c r="BB12" s="388"/>
      <c r="BC12" s="388"/>
      <c r="BD12" s="187"/>
      <c r="BE12" s="187"/>
      <c r="BF12" s="782"/>
      <c r="BG12" s="388"/>
      <c r="BH12" s="388"/>
      <c r="BI12" s="388"/>
      <c r="BJ12" s="782"/>
      <c r="BK12" s="388"/>
      <c r="BL12" s="187"/>
      <c r="BM12" s="388"/>
      <c r="BN12" s="388"/>
      <c r="BO12" s="388"/>
      <c r="BP12" s="388"/>
      <c r="BQ12" s="388"/>
      <c r="BS12" s="388"/>
      <c r="BT12" s="388"/>
      <c r="BU12" s="388"/>
      <c r="BV12" s="388"/>
      <c r="BW12" s="388"/>
    </row>
    <row r="13" spans="1:75" ht="14.25" hidden="1" customHeight="1" outlineLevel="1">
      <c r="A13" s="31"/>
      <c r="B13" s="134"/>
      <c r="C13" s="270" t="s">
        <v>153</v>
      </c>
      <c r="D13" s="37"/>
      <c r="E13" s="210">
        <v>12.4</v>
      </c>
      <c r="F13" s="210">
        <v>13.7</v>
      </c>
      <c r="G13" s="210">
        <v>14.1</v>
      </c>
      <c r="H13" s="244">
        <v>14.9</v>
      </c>
      <c r="I13" s="210">
        <v>14.7</v>
      </c>
      <c r="J13" s="210">
        <v>16.600000000000001</v>
      </c>
      <c r="K13" s="210">
        <v>16.7</v>
      </c>
      <c r="L13" s="107">
        <v>20.900000000000002</v>
      </c>
      <c r="M13" s="210">
        <v>18.5</v>
      </c>
      <c r="N13" s="210">
        <v>20.5</v>
      </c>
      <c r="O13" s="210">
        <v>23.3</v>
      </c>
      <c r="P13" s="107">
        <v>27.5</v>
      </c>
      <c r="Q13" s="210"/>
      <c r="R13" s="210"/>
      <c r="S13" s="210"/>
      <c r="T13" s="421"/>
      <c r="U13" s="788"/>
      <c r="V13" s="388"/>
      <c r="W13" s="388"/>
      <c r="X13" s="430"/>
      <c r="Y13" s="388"/>
      <c r="Z13" s="782"/>
      <c r="AA13" s="388"/>
      <c r="AB13" s="388"/>
      <c r="AC13" s="388"/>
      <c r="AD13" s="388"/>
      <c r="AE13" s="388"/>
      <c r="AF13" s="388"/>
      <c r="AG13" s="388"/>
      <c r="AH13" s="388"/>
      <c r="AI13" s="388"/>
      <c r="AJ13" s="388"/>
      <c r="AK13" s="388"/>
      <c r="AL13" s="388"/>
      <c r="AM13" s="388"/>
      <c r="AN13" s="388"/>
      <c r="AO13" s="388"/>
      <c r="AP13" s="388"/>
      <c r="AQ13" s="388">
        <v>0</v>
      </c>
      <c r="AR13" s="388">
        <v>0</v>
      </c>
      <c r="AS13" s="782"/>
      <c r="AT13" s="350"/>
      <c r="AU13" s="387"/>
      <c r="AV13" s="910"/>
      <c r="AW13" s="387">
        <v>41.5</v>
      </c>
      <c r="AX13" s="387">
        <v>48.7</v>
      </c>
      <c r="AY13" s="388">
        <v>55.1</v>
      </c>
      <c r="AZ13" s="388">
        <v>68.900000000000006</v>
      </c>
      <c r="BA13" s="388">
        <v>89.8</v>
      </c>
      <c r="BB13" s="388"/>
      <c r="BC13" s="388"/>
      <c r="BD13" s="187"/>
      <c r="BE13" s="187"/>
      <c r="BF13" s="782"/>
      <c r="BG13" s="388"/>
      <c r="BH13" s="388"/>
      <c r="BI13" s="388"/>
      <c r="BJ13" s="782"/>
      <c r="BK13" s="388"/>
      <c r="BL13" s="187"/>
      <c r="BM13" s="388"/>
      <c r="BN13" s="388"/>
      <c r="BO13" s="388"/>
      <c r="BP13" s="388"/>
      <c r="BQ13" s="388"/>
      <c r="BS13" s="388"/>
      <c r="BT13" s="388"/>
      <c r="BU13" s="388"/>
      <c r="BV13" s="388"/>
      <c r="BW13" s="388"/>
    </row>
    <row r="14" spans="1:75" ht="14.25" customHeight="1" collapsed="1">
      <c r="A14" s="31"/>
      <c r="B14" s="134"/>
      <c r="C14" s="270" t="s">
        <v>324</v>
      </c>
      <c r="D14" s="37"/>
      <c r="E14" s="210">
        <v>0.8</v>
      </c>
      <c r="F14" s="210">
        <v>1.1000000000000001</v>
      </c>
      <c r="G14" s="210">
        <v>1</v>
      </c>
      <c r="H14" s="244">
        <v>12.299999999999999</v>
      </c>
      <c r="I14" s="210">
        <v>6.5</v>
      </c>
      <c r="J14" s="210">
        <v>5.3</v>
      </c>
      <c r="K14" s="210">
        <v>4.5999999999999996</v>
      </c>
      <c r="L14" s="107">
        <v>16.8</v>
      </c>
      <c r="M14" s="210">
        <v>10.3</v>
      </c>
      <c r="N14" s="210">
        <v>7.8</v>
      </c>
      <c r="O14" s="210">
        <v>10.3</v>
      </c>
      <c r="P14" s="107">
        <v>11.7</v>
      </c>
      <c r="Q14" s="210">
        <v>5.9</v>
      </c>
      <c r="R14" s="210">
        <v>5</v>
      </c>
      <c r="S14" s="210">
        <v>6.8</v>
      </c>
      <c r="T14" s="421">
        <v>4.3000000000000007</v>
      </c>
      <c r="U14" s="788">
        <v>6.7</v>
      </c>
      <c r="V14" s="388"/>
      <c r="W14" s="388"/>
      <c r="X14" s="430">
        <v>6.1999999999999993</v>
      </c>
      <c r="Y14" s="388">
        <v>10.1</v>
      </c>
      <c r="Z14" s="782">
        <v>6.7000000000000011</v>
      </c>
      <c r="AA14" s="388">
        <v>9.4</v>
      </c>
      <c r="AB14" s="388">
        <v>10.3</v>
      </c>
      <c r="AC14" s="388">
        <v>8</v>
      </c>
      <c r="AD14" s="388">
        <v>9.3999999999999986</v>
      </c>
      <c r="AE14" s="388">
        <v>12</v>
      </c>
      <c r="AF14" s="388">
        <v>13.4</v>
      </c>
      <c r="AG14" s="388">
        <v>13.200000000000003</v>
      </c>
      <c r="AH14" s="388">
        <v>10.799999999999999</v>
      </c>
      <c r="AI14" s="388">
        <v>12.6</v>
      </c>
      <c r="AJ14" s="388">
        <v>14.8</v>
      </c>
      <c r="AK14" s="388">
        <v>13.799999999999997</v>
      </c>
      <c r="AL14" s="388">
        <v>16.100000000000001</v>
      </c>
      <c r="AM14" s="388">
        <v>12</v>
      </c>
      <c r="AN14" s="388">
        <v>14.600000000000001</v>
      </c>
      <c r="AO14" s="388">
        <v>14.299999999999997</v>
      </c>
      <c r="AP14" s="388">
        <v>13.1</v>
      </c>
      <c r="AQ14" s="388">
        <v>15.4</v>
      </c>
      <c r="AR14" s="388">
        <v>16.899999999999999</v>
      </c>
      <c r="AS14" s="782"/>
      <c r="AT14" s="350"/>
      <c r="AU14" s="387"/>
      <c r="AV14" s="910"/>
      <c r="AW14" s="387">
        <v>6.5</v>
      </c>
      <c r="AX14" s="387">
        <v>5.2</v>
      </c>
      <c r="AY14" s="388">
        <v>15.2</v>
      </c>
      <c r="AZ14" s="388">
        <v>33.200000000000003</v>
      </c>
      <c r="BA14" s="388">
        <v>40.1</v>
      </c>
      <c r="BB14" s="388">
        <v>22</v>
      </c>
      <c r="BC14" s="388">
        <v>28</v>
      </c>
      <c r="BD14" s="187">
        <v>17.7</v>
      </c>
      <c r="BE14" s="187">
        <v>21.8</v>
      </c>
      <c r="BF14" s="782">
        <v>34.4</v>
      </c>
      <c r="BG14" s="388">
        <v>48</v>
      </c>
      <c r="BH14" s="388">
        <v>52</v>
      </c>
      <c r="BI14" s="388">
        <v>57</v>
      </c>
      <c r="BJ14" s="782">
        <v>55.8</v>
      </c>
      <c r="BK14" s="388">
        <v>60.2</v>
      </c>
      <c r="BL14" s="187"/>
      <c r="BM14" s="388">
        <v>16.100000000000001</v>
      </c>
      <c r="BN14" s="388">
        <v>21.4</v>
      </c>
      <c r="BO14" s="388">
        <v>23.4</v>
      </c>
      <c r="BP14" s="388">
        <v>28.1</v>
      </c>
      <c r="BQ14" s="388">
        <v>28.5</v>
      </c>
      <c r="BS14" s="388">
        <v>26.4</v>
      </c>
      <c r="BT14" s="388">
        <v>34.799999999999997</v>
      </c>
      <c r="BU14" s="388">
        <v>38.200000000000003</v>
      </c>
      <c r="BV14" s="388">
        <v>42.7</v>
      </c>
      <c r="BW14" s="388">
        <v>45.4</v>
      </c>
    </row>
    <row r="15" spans="1:75" ht="14.25" hidden="1" customHeight="1" outlineLevel="1">
      <c r="A15" s="31"/>
      <c r="B15" s="134"/>
      <c r="C15" s="270" t="s">
        <v>184</v>
      </c>
      <c r="D15" s="37"/>
      <c r="E15" s="210">
        <v>1.9</v>
      </c>
      <c r="F15" s="210">
        <v>2.8</v>
      </c>
      <c r="G15" s="210"/>
      <c r="H15" s="107"/>
      <c r="I15" s="210"/>
      <c r="J15" s="210"/>
      <c r="K15" s="210"/>
      <c r="L15" s="107"/>
      <c r="M15" s="210"/>
      <c r="N15" s="210"/>
      <c r="O15" s="210"/>
      <c r="P15" s="107"/>
      <c r="Q15" s="210"/>
      <c r="R15" s="210"/>
      <c r="S15" s="210"/>
      <c r="T15" s="421"/>
      <c r="U15" s="788"/>
      <c r="V15" s="388"/>
      <c r="W15" s="388"/>
      <c r="X15" s="430"/>
      <c r="Y15" s="388"/>
      <c r="Z15" s="782"/>
      <c r="AA15" s="388"/>
      <c r="AB15" s="388"/>
      <c r="AC15" s="388"/>
      <c r="AD15" s="388"/>
      <c r="AE15" s="388"/>
      <c r="AF15" s="388"/>
      <c r="AG15" s="388"/>
      <c r="AH15" s="388"/>
      <c r="AI15" s="388"/>
      <c r="AJ15" s="388"/>
      <c r="AK15" s="388"/>
      <c r="AL15" s="388"/>
      <c r="AM15" s="388"/>
      <c r="AN15" s="388"/>
      <c r="AO15" s="388"/>
      <c r="AP15" s="388"/>
      <c r="AQ15" s="388">
        <v>0</v>
      </c>
      <c r="AR15" s="388">
        <v>0</v>
      </c>
      <c r="AS15" s="782"/>
      <c r="AT15" s="350"/>
      <c r="AU15" s="387"/>
      <c r="AV15" s="910"/>
      <c r="AW15" s="387">
        <v>4.4000000000000004</v>
      </c>
      <c r="AX15" s="387">
        <v>7.3</v>
      </c>
      <c r="AY15" s="388" t="s">
        <v>203</v>
      </c>
      <c r="AZ15" s="388" t="s">
        <v>203</v>
      </c>
      <c r="BA15" s="388" t="s">
        <v>203</v>
      </c>
      <c r="BB15" s="388"/>
      <c r="BC15" s="388"/>
      <c r="BD15" s="187"/>
      <c r="BE15" s="187"/>
      <c r="BF15" s="782"/>
      <c r="BG15" s="388"/>
      <c r="BH15" s="388"/>
      <c r="BI15" s="388"/>
      <c r="BJ15" s="782"/>
      <c r="BK15" s="388"/>
      <c r="BL15" s="187"/>
      <c r="BM15" s="388"/>
      <c r="BN15" s="388"/>
      <c r="BO15" s="388"/>
      <c r="BP15" s="388"/>
      <c r="BQ15" s="388"/>
      <c r="BS15" s="388"/>
      <c r="BT15" s="388"/>
      <c r="BU15" s="388"/>
      <c r="BV15" s="388"/>
      <c r="BW15" s="388"/>
    </row>
    <row r="16" spans="1:75" ht="14.25" customHeight="1" collapsed="1">
      <c r="A16" s="31"/>
      <c r="B16" s="134"/>
      <c r="C16" s="270" t="s">
        <v>707</v>
      </c>
      <c r="D16" s="37"/>
      <c r="E16" s="210"/>
      <c r="F16" s="210"/>
      <c r="G16" s="210"/>
      <c r="H16" s="107"/>
      <c r="I16" s="210">
        <v>3.6</v>
      </c>
      <c r="J16" s="210">
        <v>4.0999999999999996</v>
      </c>
      <c r="K16" s="210">
        <v>5.3</v>
      </c>
      <c r="L16" s="107">
        <v>5.6000000000000014</v>
      </c>
      <c r="M16" s="210">
        <v>5.6</v>
      </c>
      <c r="N16" s="210">
        <v>4.9000000000000004</v>
      </c>
      <c r="O16" s="210">
        <v>5.8</v>
      </c>
      <c r="P16" s="107">
        <v>6.8000000000000007</v>
      </c>
      <c r="Q16" s="210">
        <v>6.3</v>
      </c>
      <c r="R16" s="210">
        <v>6.1</v>
      </c>
      <c r="S16" s="210">
        <v>6.1</v>
      </c>
      <c r="T16" s="421">
        <v>7.1999999999999993</v>
      </c>
      <c r="U16" s="788">
        <v>6.3</v>
      </c>
      <c r="V16" s="388"/>
      <c r="W16" s="388"/>
      <c r="X16" s="430">
        <v>6.2000000000000028</v>
      </c>
      <c r="Y16" s="388">
        <v>6.7</v>
      </c>
      <c r="Z16" s="782">
        <v>4.8999999999999995</v>
      </c>
      <c r="AA16" s="388">
        <v>4.7</v>
      </c>
      <c r="AB16" s="388">
        <v>5.4</v>
      </c>
      <c r="AC16" s="388">
        <v>4.1000000000000014</v>
      </c>
      <c r="AD16" s="388">
        <v>5</v>
      </c>
      <c r="AE16" s="388">
        <v>8.9</v>
      </c>
      <c r="AF16" s="388">
        <v>6</v>
      </c>
      <c r="AG16" s="388">
        <v>6.9000000000000021</v>
      </c>
      <c r="AH16" s="388">
        <v>3.8</v>
      </c>
      <c r="AI16" s="388">
        <v>5.7</v>
      </c>
      <c r="AJ16" s="388">
        <v>5.5</v>
      </c>
      <c r="AK16" s="388">
        <v>7</v>
      </c>
      <c r="AL16" s="388">
        <v>6.5</v>
      </c>
      <c r="AM16" s="388">
        <v>5.8000000000000007</v>
      </c>
      <c r="AN16" s="388">
        <v>7.8999999999999986</v>
      </c>
      <c r="AO16" s="388">
        <v>7.5</v>
      </c>
      <c r="AP16" s="388">
        <v>6.9</v>
      </c>
      <c r="AQ16" s="388">
        <v>7</v>
      </c>
      <c r="AR16" s="388">
        <v>8.2000000000000011</v>
      </c>
      <c r="AS16" s="782"/>
      <c r="AT16" s="350"/>
      <c r="AU16" s="387"/>
      <c r="AV16" s="910"/>
      <c r="AW16" s="387" t="s">
        <v>203</v>
      </c>
      <c r="AX16" s="387" t="s">
        <v>203</v>
      </c>
      <c r="AY16" s="388">
        <v>14.8</v>
      </c>
      <c r="AZ16" s="388">
        <v>18.600000000000001</v>
      </c>
      <c r="BA16" s="388">
        <v>23.1</v>
      </c>
      <c r="BB16" s="388">
        <v>25.7</v>
      </c>
      <c r="BC16" s="388">
        <v>26.1</v>
      </c>
      <c r="BD16" s="187">
        <v>18.5</v>
      </c>
      <c r="BE16" s="187">
        <v>19.899999999999999</v>
      </c>
      <c r="BF16" s="782">
        <v>19.100000000000001</v>
      </c>
      <c r="BG16" s="388">
        <v>26.8</v>
      </c>
      <c r="BH16" s="388">
        <v>22</v>
      </c>
      <c r="BI16" s="388">
        <v>27.7</v>
      </c>
      <c r="BJ16" s="782">
        <v>27.1</v>
      </c>
      <c r="BK16" s="388">
        <v>31.6</v>
      </c>
      <c r="BL16" s="187"/>
      <c r="BM16" s="388">
        <v>9.6</v>
      </c>
      <c r="BN16" s="388">
        <v>13.9</v>
      </c>
      <c r="BO16" s="388">
        <v>9.5</v>
      </c>
      <c r="BP16" s="388">
        <v>12.3</v>
      </c>
      <c r="BQ16" s="388">
        <v>13.9</v>
      </c>
      <c r="BS16" s="388">
        <v>15</v>
      </c>
      <c r="BT16" s="388">
        <v>19.899999999999999</v>
      </c>
      <c r="BU16" s="388">
        <v>15</v>
      </c>
      <c r="BV16" s="388">
        <v>20.2</v>
      </c>
      <c r="BW16" s="388">
        <v>22.1</v>
      </c>
    </row>
    <row r="17" spans="1:77" ht="14.25" hidden="1" customHeight="1" outlineLevel="1">
      <c r="A17" s="31"/>
      <c r="B17" s="134"/>
      <c r="C17" s="270" t="s">
        <v>154</v>
      </c>
      <c r="D17" s="37"/>
      <c r="E17" s="210">
        <v>1.1000000000000001</v>
      </c>
      <c r="F17" s="210">
        <v>1.3</v>
      </c>
      <c r="G17" s="210">
        <v>1.4</v>
      </c>
      <c r="H17" s="244">
        <v>1.7999999999999994</v>
      </c>
      <c r="I17" s="210">
        <v>1.8999999999999995</v>
      </c>
      <c r="J17" s="210">
        <v>1.5999999999999996</v>
      </c>
      <c r="K17" s="210">
        <v>1.8</v>
      </c>
      <c r="L17" s="107">
        <v>1.2000000000000011</v>
      </c>
      <c r="M17" s="210">
        <v>1.2</v>
      </c>
      <c r="N17" s="210">
        <v>1.6</v>
      </c>
      <c r="O17" s="210">
        <v>1.8</v>
      </c>
      <c r="P17" s="107">
        <v>2.5</v>
      </c>
      <c r="Q17" s="210"/>
      <c r="R17" s="210"/>
      <c r="S17" s="210"/>
      <c r="T17" s="421"/>
      <c r="U17" s="788"/>
      <c r="V17" s="388"/>
      <c r="W17" s="388"/>
      <c r="X17" s="430"/>
      <c r="Y17" s="388"/>
      <c r="Z17" s="782"/>
      <c r="AA17" s="388"/>
      <c r="AB17" s="388"/>
      <c r="AC17" s="388"/>
      <c r="AD17" s="388"/>
      <c r="AE17" s="388"/>
      <c r="AF17" s="388"/>
      <c r="AG17" s="388"/>
      <c r="AH17" s="388"/>
      <c r="AI17" s="388"/>
      <c r="AJ17" s="388"/>
      <c r="AK17" s="388"/>
      <c r="AL17" s="388"/>
      <c r="AM17" s="388"/>
      <c r="AN17" s="388"/>
      <c r="AO17" s="388"/>
      <c r="AP17" s="388"/>
      <c r="AQ17" s="388">
        <v>0</v>
      </c>
      <c r="AR17" s="388">
        <v>0</v>
      </c>
      <c r="AS17" s="782"/>
      <c r="AT17" s="350"/>
      <c r="AU17" s="387"/>
      <c r="AV17" s="910"/>
      <c r="AW17" s="387">
        <v>4.7</v>
      </c>
      <c r="AX17" s="387">
        <v>5.0999999999999996</v>
      </c>
      <c r="AY17" s="388">
        <v>5.6</v>
      </c>
      <c r="AZ17" s="388">
        <v>6.5</v>
      </c>
      <c r="BA17" s="388">
        <v>7.1</v>
      </c>
      <c r="BB17" s="388"/>
      <c r="BC17" s="388"/>
      <c r="BD17" s="187"/>
      <c r="BE17" s="187"/>
      <c r="BF17" s="782"/>
      <c r="BG17" s="388"/>
      <c r="BH17" s="388"/>
      <c r="BI17" s="388"/>
      <c r="BJ17" s="782"/>
      <c r="BK17" s="388"/>
      <c r="BL17" s="187"/>
      <c r="BM17" s="388"/>
      <c r="BN17" s="388"/>
      <c r="BO17" s="388"/>
      <c r="BP17" s="388"/>
      <c r="BQ17" s="388"/>
      <c r="BS17" s="388"/>
      <c r="BT17" s="388"/>
      <c r="BU17" s="388"/>
      <c r="BV17" s="388"/>
      <c r="BW17" s="388"/>
    </row>
    <row r="18" spans="1:77" ht="14.25" customHeight="1" collapsed="1">
      <c r="A18" s="31"/>
      <c r="B18" s="134"/>
      <c r="C18" s="270" t="s">
        <v>155</v>
      </c>
      <c r="D18" s="37"/>
      <c r="E18" s="210">
        <v>4</v>
      </c>
      <c r="F18" s="210">
        <v>6.3</v>
      </c>
      <c r="G18" s="210">
        <v>7.3</v>
      </c>
      <c r="H18" s="244">
        <v>9.5</v>
      </c>
      <c r="I18" s="210">
        <v>1.2</v>
      </c>
      <c r="J18" s="210">
        <v>1.5</v>
      </c>
      <c r="K18" s="210">
        <v>1.7</v>
      </c>
      <c r="L18" s="107">
        <v>-0.10000000000000031</v>
      </c>
      <c r="M18" s="210">
        <v>1.4</v>
      </c>
      <c r="N18" s="210">
        <v>1.9</v>
      </c>
      <c r="O18" s="210">
        <v>2.2000000000000002</v>
      </c>
      <c r="P18" s="107">
        <v>3.3</v>
      </c>
      <c r="Q18" s="210">
        <v>2.2999999999999998</v>
      </c>
      <c r="R18" s="210">
        <v>1.4</v>
      </c>
      <c r="S18" s="210">
        <v>3.3</v>
      </c>
      <c r="T18" s="421">
        <v>5.5</v>
      </c>
      <c r="U18" s="788">
        <v>2.2000000000000002</v>
      </c>
      <c r="V18" s="388"/>
      <c r="W18" s="388"/>
      <c r="X18" s="430">
        <v>7.7999999999999989</v>
      </c>
      <c r="Y18" s="388">
        <v>2</v>
      </c>
      <c r="Z18" s="782">
        <v>1.4</v>
      </c>
      <c r="AA18" s="388">
        <v>1</v>
      </c>
      <c r="AB18" s="388">
        <v>3.7</v>
      </c>
      <c r="AC18" s="388">
        <v>6.3000000000000007</v>
      </c>
      <c r="AD18" s="388">
        <v>1.1000000000000001</v>
      </c>
      <c r="AE18" s="388">
        <v>2.8</v>
      </c>
      <c r="AF18" s="388">
        <v>3.1</v>
      </c>
      <c r="AG18" s="388">
        <v>2.9000000000000004</v>
      </c>
      <c r="AH18" s="388">
        <v>1.2000000000000002</v>
      </c>
      <c r="AI18" s="388">
        <v>2</v>
      </c>
      <c r="AJ18" s="388">
        <v>2.5</v>
      </c>
      <c r="AK18" s="388">
        <v>3.9999999999999991</v>
      </c>
      <c r="AL18" s="388">
        <v>1.4</v>
      </c>
      <c r="AM18" s="388">
        <v>2.4</v>
      </c>
      <c r="AN18" s="388">
        <v>4.5000000000000009</v>
      </c>
      <c r="AO18" s="388">
        <v>6.6</v>
      </c>
      <c r="AP18" s="388">
        <v>4.3</v>
      </c>
      <c r="AQ18" s="388">
        <v>6.8</v>
      </c>
      <c r="AR18" s="388">
        <v>5.9</v>
      </c>
      <c r="AS18" s="782"/>
      <c r="AT18" s="350"/>
      <c r="AU18" s="387"/>
      <c r="AV18" s="910"/>
      <c r="AW18" s="388">
        <v>14</v>
      </c>
      <c r="AX18" s="388">
        <v>17</v>
      </c>
      <c r="AY18" s="388">
        <v>27.1</v>
      </c>
      <c r="AZ18" s="388">
        <v>4.3</v>
      </c>
      <c r="BA18" s="388">
        <v>8.4</v>
      </c>
      <c r="BB18" s="388">
        <v>12.5</v>
      </c>
      <c r="BC18" s="388">
        <v>16.899999999999999</v>
      </c>
      <c r="BD18" s="187">
        <v>7</v>
      </c>
      <c r="BE18" s="187">
        <v>9.1</v>
      </c>
      <c r="BF18" s="782">
        <v>12.4</v>
      </c>
      <c r="BG18" s="388">
        <v>9.9</v>
      </c>
      <c r="BH18" s="388">
        <v>9.6999999999999993</v>
      </c>
      <c r="BI18" s="388">
        <v>14.9</v>
      </c>
      <c r="BJ18" s="782">
        <v>14.9</v>
      </c>
      <c r="BK18" s="388">
        <v>24.5</v>
      </c>
      <c r="BL18" s="187"/>
      <c r="BM18" s="388">
        <v>2.4</v>
      </c>
      <c r="BN18" s="388">
        <v>3.9</v>
      </c>
      <c r="BO18" s="388">
        <v>3.2</v>
      </c>
      <c r="BP18" s="388">
        <v>3.8</v>
      </c>
      <c r="BQ18" s="388">
        <v>11.1</v>
      </c>
      <c r="BS18" s="388">
        <v>6.1</v>
      </c>
      <c r="BT18" s="388">
        <v>7</v>
      </c>
      <c r="BU18" s="388">
        <v>5.7</v>
      </c>
      <c r="BV18" s="388">
        <v>8.3000000000000007</v>
      </c>
      <c r="BW18" s="388">
        <v>17</v>
      </c>
    </row>
    <row r="19" spans="1:77" ht="14.25" hidden="1" customHeight="1" outlineLevel="1">
      <c r="A19" s="31"/>
      <c r="B19" s="134"/>
      <c r="C19" s="270" t="s">
        <v>156</v>
      </c>
      <c r="D19" s="37"/>
      <c r="E19" s="210"/>
      <c r="F19" s="210"/>
      <c r="G19" s="210"/>
      <c r="H19" s="107"/>
      <c r="I19" s="210">
        <v>0.8</v>
      </c>
      <c r="J19" s="210">
        <v>1.6</v>
      </c>
      <c r="K19" s="210">
        <v>0.9</v>
      </c>
      <c r="L19" s="107">
        <v>1.2999999999999996</v>
      </c>
      <c r="M19" s="210">
        <v>1.3</v>
      </c>
      <c r="N19" s="210">
        <v>1</v>
      </c>
      <c r="O19" s="210">
        <v>0.8</v>
      </c>
      <c r="P19" s="107">
        <v>1.9000000000000004</v>
      </c>
      <c r="Q19" s="210">
        <v>1.1000000000000001</v>
      </c>
      <c r="R19" s="210">
        <v>1.3</v>
      </c>
      <c r="S19" s="210"/>
      <c r="T19" s="421"/>
      <c r="U19" s="788"/>
      <c r="V19" s="388"/>
      <c r="W19" s="388"/>
      <c r="X19" s="430"/>
      <c r="Y19" s="388"/>
      <c r="Z19" s="782"/>
      <c r="AA19" s="388"/>
      <c r="AB19" s="388"/>
      <c r="AC19" s="388"/>
      <c r="AD19" s="388"/>
      <c r="AE19" s="388"/>
      <c r="AF19" s="388"/>
      <c r="AG19" s="388"/>
      <c r="AH19" s="388"/>
      <c r="AI19" s="388"/>
      <c r="AJ19" s="388"/>
      <c r="AK19" s="388"/>
      <c r="AL19" s="388"/>
      <c r="AM19" s="388"/>
      <c r="AN19" s="388"/>
      <c r="AO19" s="388"/>
      <c r="AP19" s="388"/>
      <c r="AQ19" s="388">
        <v>0</v>
      </c>
      <c r="AR19" s="388">
        <v>0</v>
      </c>
      <c r="AS19" s="782"/>
      <c r="AT19" s="350"/>
      <c r="AU19" s="387"/>
      <c r="AV19" s="910"/>
      <c r="AW19" s="387" t="s">
        <v>203</v>
      </c>
      <c r="AX19" s="387" t="s">
        <v>203</v>
      </c>
      <c r="AY19" s="388">
        <v>1.9</v>
      </c>
      <c r="AZ19" s="388">
        <v>4.5999999999999996</v>
      </c>
      <c r="BA19" s="388">
        <v>5</v>
      </c>
      <c r="BB19" s="388"/>
      <c r="BC19" s="388"/>
      <c r="BD19" s="187"/>
      <c r="BE19" s="187"/>
      <c r="BF19" s="782"/>
      <c r="BG19" s="388"/>
      <c r="BH19" s="388"/>
      <c r="BI19" s="388"/>
      <c r="BJ19" s="782"/>
      <c r="BK19" s="388"/>
      <c r="BL19" s="187"/>
      <c r="BM19" s="388"/>
      <c r="BN19" s="388"/>
      <c r="BO19" s="388"/>
      <c r="BP19" s="388"/>
      <c r="BQ19" s="388"/>
      <c r="BS19" s="388"/>
      <c r="BT19" s="388"/>
      <c r="BU19" s="388"/>
      <c r="BV19" s="388"/>
      <c r="BW19" s="388"/>
    </row>
    <row r="20" spans="1:77" ht="14.25" hidden="1" customHeight="1" outlineLevel="1">
      <c r="A20" s="31"/>
      <c r="B20" s="134"/>
      <c r="C20" s="270" t="s">
        <v>185</v>
      </c>
      <c r="D20" s="37"/>
      <c r="E20" s="210">
        <v>0.6</v>
      </c>
      <c r="F20" s="210">
        <v>0.9</v>
      </c>
      <c r="G20" s="210">
        <v>0.8</v>
      </c>
      <c r="H20" s="244" t="s">
        <v>203</v>
      </c>
      <c r="I20" s="210"/>
      <c r="J20" s="210"/>
      <c r="K20" s="210"/>
      <c r="L20" s="107"/>
      <c r="M20" s="210"/>
      <c r="N20" s="210"/>
      <c r="O20" s="210"/>
      <c r="P20" s="107"/>
      <c r="Q20" s="210"/>
      <c r="R20" s="210"/>
      <c r="S20" s="210"/>
      <c r="T20" s="421"/>
      <c r="U20" s="788"/>
      <c r="V20" s="388"/>
      <c r="W20" s="388"/>
      <c r="X20" s="430"/>
      <c r="Y20" s="388"/>
      <c r="Z20" s="782"/>
      <c r="AA20" s="388"/>
      <c r="AB20" s="388"/>
      <c r="AC20" s="388"/>
      <c r="AD20" s="388"/>
      <c r="AE20" s="388"/>
      <c r="AF20" s="388"/>
      <c r="AG20" s="388"/>
      <c r="AH20" s="388"/>
      <c r="AI20" s="388"/>
      <c r="AJ20" s="388"/>
      <c r="AK20" s="388"/>
      <c r="AL20" s="388"/>
      <c r="AM20" s="388"/>
      <c r="AN20" s="388"/>
      <c r="AO20" s="388"/>
      <c r="AP20" s="388"/>
      <c r="AQ20" s="388">
        <v>0</v>
      </c>
      <c r="AR20" s="388">
        <v>0</v>
      </c>
      <c r="AS20" s="782"/>
      <c r="AT20" s="350"/>
      <c r="AU20" s="387"/>
      <c r="AV20" s="910"/>
      <c r="AW20" s="387">
        <v>1.1000000000000001</v>
      </c>
      <c r="AX20" s="387">
        <v>2.6</v>
      </c>
      <c r="AY20" s="388" t="s">
        <v>203</v>
      </c>
      <c r="AZ20" s="388" t="s">
        <v>203</v>
      </c>
      <c r="BA20" s="388" t="s">
        <v>203</v>
      </c>
      <c r="BB20" s="388"/>
      <c r="BC20" s="388"/>
      <c r="BD20" s="187"/>
      <c r="BE20" s="187"/>
      <c r="BF20" s="782"/>
      <c r="BG20" s="388"/>
      <c r="BH20" s="388"/>
      <c r="BI20" s="388"/>
      <c r="BJ20" s="782"/>
      <c r="BK20" s="388"/>
      <c r="BL20" s="187"/>
      <c r="BM20" s="388"/>
      <c r="BN20" s="388"/>
      <c r="BO20" s="388"/>
      <c r="BP20" s="388"/>
      <c r="BQ20" s="388"/>
      <c r="BS20" s="388"/>
      <c r="BT20" s="388"/>
      <c r="BU20" s="388"/>
      <c r="BV20" s="388"/>
      <c r="BW20" s="388"/>
    </row>
    <row r="21" spans="1:77" ht="14.25" customHeight="1" collapsed="1">
      <c r="A21" s="31"/>
      <c r="B21" s="134"/>
      <c r="C21" s="270" t="s">
        <v>325</v>
      </c>
      <c r="D21" s="37"/>
      <c r="E21" s="210"/>
      <c r="F21" s="210"/>
      <c r="G21" s="210"/>
      <c r="H21" s="244"/>
      <c r="I21" s="210"/>
      <c r="J21" s="210"/>
      <c r="K21" s="210"/>
      <c r="L21" s="107"/>
      <c r="M21" s="210"/>
      <c r="N21" s="210"/>
      <c r="O21" s="210"/>
      <c r="P21" s="107"/>
      <c r="Q21" s="210"/>
      <c r="R21" s="210"/>
      <c r="S21" s="210">
        <v>1</v>
      </c>
      <c r="T21" s="421">
        <v>2.1999999999999997</v>
      </c>
      <c r="U21" s="788">
        <v>1.4</v>
      </c>
      <c r="V21" s="388"/>
      <c r="W21" s="388"/>
      <c r="X21" s="430">
        <v>1.8999999999999995</v>
      </c>
      <c r="Y21" s="388">
        <v>2.1</v>
      </c>
      <c r="Z21" s="782">
        <v>1</v>
      </c>
      <c r="AA21" s="388">
        <v>1.1000000000000001</v>
      </c>
      <c r="AB21" s="388">
        <v>0.7</v>
      </c>
      <c r="AC21" s="388">
        <v>1.4000000000000004</v>
      </c>
      <c r="AD21" s="388">
        <v>1.4</v>
      </c>
      <c r="AE21" s="388">
        <v>1.9</v>
      </c>
      <c r="AF21" s="388">
        <v>1.9</v>
      </c>
      <c r="AG21" s="388">
        <v>1.9000000000000004</v>
      </c>
      <c r="AH21" s="388">
        <v>1.4</v>
      </c>
      <c r="AI21" s="388">
        <v>2.1</v>
      </c>
      <c r="AJ21" s="388">
        <v>2.5</v>
      </c>
      <c r="AK21" s="388">
        <v>3.5999999999999996</v>
      </c>
      <c r="AL21" s="388">
        <v>2.8</v>
      </c>
      <c r="AM21" s="388">
        <v>3.3</v>
      </c>
      <c r="AN21" s="388">
        <v>3.4000000000000004</v>
      </c>
      <c r="AO21" s="388">
        <v>6.5</v>
      </c>
      <c r="AP21" s="388">
        <v>3.7</v>
      </c>
      <c r="AQ21" s="388">
        <v>4</v>
      </c>
      <c r="AR21" s="388">
        <v>4.9999999999999991</v>
      </c>
      <c r="AS21" s="782"/>
      <c r="AT21" s="350"/>
      <c r="AU21" s="387"/>
      <c r="AV21" s="910"/>
      <c r="AW21" s="387"/>
      <c r="AX21" s="387"/>
      <c r="AY21" s="388"/>
      <c r="AZ21" s="388"/>
      <c r="BA21" s="388"/>
      <c r="BB21" s="388">
        <v>5.6</v>
      </c>
      <c r="BC21" s="388">
        <v>6.3</v>
      </c>
      <c r="BD21" s="187">
        <v>3.4</v>
      </c>
      <c r="BE21" s="187">
        <v>4.4000000000000004</v>
      </c>
      <c r="BF21" s="782">
        <v>4.2</v>
      </c>
      <c r="BG21" s="388">
        <v>7.1</v>
      </c>
      <c r="BH21" s="388">
        <v>9.6</v>
      </c>
      <c r="BI21" s="388">
        <v>16</v>
      </c>
      <c r="BJ21" s="782">
        <v>16</v>
      </c>
      <c r="BK21" s="388">
        <v>16.899999999999999</v>
      </c>
      <c r="BL21" s="187"/>
      <c r="BM21" s="388">
        <v>2.1</v>
      </c>
      <c r="BN21" s="388">
        <v>3.3</v>
      </c>
      <c r="BO21" s="388">
        <v>3.5</v>
      </c>
      <c r="BP21" s="388">
        <v>6.1</v>
      </c>
      <c r="BQ21" s="388">
        <v>7.7</v>
      </c>
      <c r="BS21" s="388">
        <v>2.8</v>
      </c>
      <c r="BT21" s="388">
        <v>5.1999999999999993</v>
      </c>
      <c r="BU21" s="388">
        <v>6</v>
      </c>
      <c r="BV21" s="388">
        <v>9.5</v>
      </c>
      <c r="BW21" s="388">
        <v>12.7</v>
      </c>
    </row>
    <row r="22" spans="1:77" ht="14.25" customHeight="1">
      <c r="A22" s="31"/>
      <c r="B22" s="134"/>
      <c r="C22" s="270" t="s">
        <v>130</v>
      </c>
      <c r="D22" s="37"/>
      <c r="E22" s="210">
        <v>2</v>
      </c>
      <c r="F22" s="210">
        <v>2.2000000000000002</v>
      </c>
      <c r="G22" s="210">
        <v>2.8</v>
      </c>
      <c r="H22" s="244">
        <v>-1.0999999999999996</v>
      </c>
      <c r="I22" s="210">
        <v>1.1000000000000001</v>
      </c>
      <c r="J22" s="210">
        <v>1.4</v>
      </c>
      <c r="K22" s="210">
        <v>1.1000000000000001</v>
      </c>
      <c r="L22" s="107">
        <v>1.4999999999999996</v>
      </c>
      <c r="M22" s="210">
        <v>1.9</v>
      </c>
      <c r="N22" s="210">
        <v>0.5</v>
      </c>
      <c r="O22" s="210">
        <v>1.4</v>
      </c>
      <c r="P22" s="107">
        <v>1.7999999999999998</v>
      </c>
      <c r="Q22" s="210">
        <v>2.1</v>
      </c>
      <c r="R22" s="210">
        <v>3.4</v>
      </c>
      <c r="S22" s="210">
        <v>2.9</v>
      </c>
      <c r="T22" s="421">
        <v>3.9000000000000004</v>
      </c>
      <c r="U22" s="788">
        <v>2.2999999999999998</v>
      </c>
      <c r="V22" s="388"/>
      <c r="W22" s="388"/>
      <c r="X22" s="430">
        <v>3.3</v>
      </c>
      <c r="Y22" s="388">
        <v>2.5</v>
      </c>
      <c r="Z22" s="782">
        <v>1.7000000000000002</v>
      </c>
      <c r="AA22" s="388">
        <v>1.5</v>
      </c>
      <c r="AB22" s="388">
        <v>2.2000000000000002</v>
      </c>
      <c r="AC22" s="388">
        <v>2.9000000000000004</v>
      </c>
      <c r="AD22" s="388">
        <v>1.9000000000000004</v>
      </c>
      <c r="AE22" s="388">
        <v>2.5</v>
      </c>
      <c r="AF22" s="388">
        <v>1.7</v>
      </c>
      <c r="AG22" s="388">
        <v>1.7999999999999998</v>
      </c>
      <c r="AH22" s="388">
        <v>3.1</v>
      </c>
      <c r="AI22" s="388">
        <v>3.6</v>
      </c>
      <c r="AJ22" s="388">
        <v>5.9</v>
      </c>
      <c r="AK22" s="388">
        <v>6.1999999999999993</v>
      </c>
      <c r="AL22" s="388">
        <v>5.8</v>
      </c>
      <c r="AM22" s="388">
        <v>3.5000000000000009</v>
      </c>
      <c r="AN22" s="388">
        <v>5.5</v>
      </c>
      <c r="AO22" s="388">
        <v>7.0999999999999979</v>
      </c>
      <c r="AP22" s="388">
        <v>5.9</v>
      </c>
      <c r="AQ22" s="388">
        <v>7.9</v>
      </c>
      <c r="AR22" s="388">
        <v>5.1999999999999993</v>
      </c>
      <c r="AS22" s="782"/>
      <c r="AT22" s="350"/>
      <c r="AU22" s="387"/>
      <c r="AV22" s="910"/>
      <c r="AW22" s="387">
        <v>2.1</v>
      </c>
      <c r="AX22" s="387">
        <v>3.9</v>
      </c>
      <c r="AY22" s="388">
        <v>5.9</v>
      </c>
      <c r="AZ22" s="388">
        <v>5.0999999999999996</v>
      </c>
      <c r="BA22" s="388">
        <v>5.6</v>
      </c>
      <c r="BB22" s="388">
        <v>12.3</v>
      </c>
      <c r="BC22" s="388">
        <v>10</v>
      </c>
      <c r="BD22" s="187">
        <v>8.4</v>
      </c>
      <c r="BE22" s="187">
        <v>6.7</v>
      </c>
      <c r="BF22" s="782">
        <v>8.3000000000000007</v>
      </c>
      <c r="BG22" s="388">
        <v>7.9</v>
      </c>
      <c r="BH22" s="388">
        <v>18.8</v>
      </c>
      <c r="BI22" s="388">
        <v>21.9</v>
      </c>
      <c r="BJ22" s="782">
        <v>21.1</v>
      </c>
      <c r="BK22" s="388">
        <v>26.8</v>
      </c>
      <c r="BL22" s="187"/>
      <c r="BM22" s="388">
        <v>3.2</v>
      </c>
      <c r="BN22" s="388">
        <v>4.4000000000000004</v>
      </c>
      <c r="BO22" s="388">
        <v>6.7</v>
      </c>
      <c r="BP22" s="388">
        <v>9.3000000000000007</v>
      </c>
      <c r="BQ22" s="388">
        <v>13.8</v>
      </c>
      <c r="BS22" s="388">
        <v>5.4</v>
      </c>
      <c r="BT22" s="388">
        <v>6.1000000000000005</v>
      </c>
      <c r="BU22" s="388">
        <v>12.600000000000001</v>
      </c>
      <c r="BV22" s="388">
        <v>14.8</v>
      </c>
      <c r="BW22" s="388">
        <v>19</v>
      </c>
      <c r="BY22" s="523"/>
    </row>
    <row r="23" spans="1:77" ht="14.25" customHeight="1">
      <c r="A23" s="31"/>
      <c r="B23" s="179" t="s">
        <v>157</v>
      </c>
      <c r="C23" s="179"/>
      <c r="D23" s="37"/>
      <c r="E23" s="249">
        <v>49.3</v>
      </c>
      <c r="F23" s="249">
        <v>58.899999999999991</v>
      </c>
      <c r="G23" s="249">
        <v>62.7</v>
      </c>
      <c r="H23" s="273">
        <v>82.800000000000026</v>
      </c>
      <c r="I23" s="249">
        <v>64.199999999999989</v>
      </c>
      <c r="J23" s="249">
        <v>71.399999999999991</v>
      </c>
      <c r="K23" s="249">
        <v>74.400000000000006</v>
      </c>
      <c r="L23" s="110">
        <v>96.4</v>
      </c>
      <c r="M23" s="249">
        <v>83.4</v>
      </c>
      <c r="N23" s="249">
        <v>86.9</v>
      </c>
      <c r="O23" s="249">
        <v>99.2</v>
      </c>
      <c r="P23" s="110">
        <v>115</v>
      </c>
      <c r="Q23" s="249">
        <v>94.6</v>
      </c>
      <c r="R23" s="249">
        <v>104.69999999999999</v>
      </c>
      <c r="S23" s="249">
        <v>112.20000000000002</v>
      </c>
      <c r="T23" s="273">
        <v>124.80000000000001</v>
      </c>
      <c r="U23" s="789">
        <v>106.4</v>
      </c>
      <c r="V23" s="790">
        <v>0</v>
      </c>
      <c r="W23" s="790">
        <v>0</v>
      </c>
      <c r="X23" s="431">
        <v>147.6</v>
      </c>
      <c r="Y23" s="431">
        <v>134</v>
      </c>
      <c r="Z23" s="791">
        <v>99.499999999999972</v>
      </c>
      <c r="AA23" s="431">
        <v>113.4</v>
      </c>
      <c r="AB23" s="431">
        <v>126</v>
      </c>
      <c r="AC23" s="431">
        <v>140.10000000000002</v>
      </c>
      <c r="AD23" s="431">
        <v>123.9</v>
      </c>
      <c r="AE23" s="431">
        <v>150.70000000000002</v>
      </c>
      <c r="AF23" s="431">
        <v>154.30000000000001</v>
      </c>
      <c r="AG23" s="431">
        <v>169.59999999999985</v>
      </c>
      <c r="AH23" s="431">
        <v>141.80000000000001</v>
      </c>
      <c r="AI23" s="431">
        <v>163.69999999999996</v>
      </c>
      <c r="AJ23" s="431">
        <v>182.1</v>
      </c>
      <c r="AK23" s="431">
        <v>201.29999999999995</v>
      </c>
      <c r="AL23" s="431">
        <v>177.40000000000003</v>
      </c>
      <c r="AM23" s="431">
        <v>164.90000000000003</v>
      </c>
      <c r="AN23" s="431">
        <v>205.39999999999986</v>
      </c>
      <c r="AO23" s="431">
        <v>227.60000000000002</v>
      </c>
      <c r="AP23" s="431">
        <v>195.1</v>
      </c>
      <c r="AQ23" s="431">
        <v>228.50000000000003</v>
      </c>
      <c r="AR23" s="431">
        <v>242.89999999999998</v>
      </c>
      <c r="AS23" s="791"/>
      <c r="AT23" s="402"/>
      <c r="AU23" s="790"/>
      <c r="AV23" s="911"/>
      <c r="AW23" s="790">
        <v>151.89999999999998</v>
      </c>
      <c r="AX23" s="431">
        <v>189.20000000000002</v>
      </c>
      <c r="AY23" s="431">
        <v>253.7</v>
      </c>
      <c r="AZ23" s="431">
        <v>306.40000000000009</v>
      </c>
      <c r="BA23" s="431">
        <v>384.10000000000008</v>
      </c>
      <c r="BB23" s="431">
        <v>436.30000000000007</v>
      </c>
      <c r="BC23" s="431">
        <v>505.1</v>
      </c>
      <c r="BD23" s="431">
        <v>311.49999999999994</v>
      </c>
      <c r="BE23" s="431">
        <v>357.5</v>
      </c>
      <c r="BF23" s="791">
        <v>479</v>
      </c>
      <c r="BG23" s="431">
        <v>598.49999999999989</v>
      </c>
      <c r="BH23" s="431">
        <v>688.9</v>
      </c>
      <c r="BI23" s="431">
        <v>775.3</v>
      </c>
      <c r="BJ23" s="791">
        <v>766.19999999999993</v>
      </c>
      <c r="BK23" s="431">
        <v>917.5</v>
      </c>
      <c r="BL23" s="187"/>
      <c r="BM23" s="431">
        <v>212.89999999999998</v>
      </c>
      <c r="BN23" s="431">
        <v>274.60000000000002</v>
      </c>
      <c r="BO23" s="431">
        <v>305.5</v>
      </c>
      <c r="BP23" s="431">
        <v>342.30000000000007</v>
      </c>
      <c r="BQ23" s="431">
        <v>423.6</v>
      </c>
      <c r="BS23" s="431">
        <v>338.9</v>
      </c>
      <c r="BT23" s="431">
        <v>428.90000000000003</v>
      </c>
      <c r="BU23" s="431">
        <v>487.6</v>
      </c>
      <c r="BV23" s="431">
        <v>547.69999999999993</v>
      </c>
      <c r="BW23" s="431">
        <v>666.5</v>
      </c>
      <c r="BY23" s="523"/>
    </row>
    <row r="24" spans="1:77" ht="14.25" customHeight="1">
      <c r="A24" s="31"/>
      <c r="B24" s="134"/>
      <c r="C24" s="134"/>
      <c r="D24" s="37"/>
      <c r="E24" s="62"/>
      <c r="F24" s="62"/>
      <c r="G24" s="62"/>
      <c r="H24" s="63"/>
      <c r="I24" s="62"/>
      <c r="J24" s="62"/>
      <c r="K24" s="62"/>
      <c r="L24" s="63"/>
      <c r="M24" s="62"/>
      <c r="N24" s="62"/>
      <c r="O24" s="62"/>
      <c r="P24" s="63"/>
      <c r="Q24" s="62"/>
      <c r="R24" s="62"/>
      <c r="S24" s="62"/>
      <c r="T24" s="353"/>
      <c r="U24" s="787"/>
      <c r="V24" s="350"/>
      <c r="W24" s="350"/>
      <c r="X24" s="350"/>
      <c r="Y24" s="350"/>
      <c r="Z24" s="542"/>
      <c r="AA24" s="350"/>
      <c r="AB24" s="350"/>
      <c r="AC24" s="350"/>
      <c r="AD24" s="350"/>
      <c r="AE24" s="350"/>
      <c r="AF24" s="350"/>
      <c r="AG24" s="350"/>
      <c r="AH24" s="350"/>
      <c r="AI24" s="350"/>
      <c r="AJ24" s="350"/>
      <c r="AK24" s="350"/>
      <c r="AL24" s="350"/>
      <c r="AM24" s="350"/>
      <c r="AN24" s="350"/>
      <c r="AO24" s="350"/>
      <c r="AP24" s="350"/>
      <c r="AQ24" s="350"/>
      <c r="AR24" s="350"/>
      <c r="AS24" s="916"/>
      <c r="AT24" s="350"/>
      <c r="AU24" s="387"/>
      <c r="AV24" s="910"/>
      <c r="AW24" s="350"/>
      <c r="AX24" s="350"/>
      <c r="AY24" s="792"/>
      <c r="AZ24" s="792"/>
      <c r="BA24" s="792"/>
      <c r="BB24" s="792"/>
      <c r="BC24" s="792"/>
      <c r="BD24" s="187"/>
      <c r="BE24" s="187"/>
      <c r="BF24" s="916"/>
      <c r="BG24" s="792"/>
      <c r="BH24" s="792"/>
      <c r="BI24" s="792"/>
      <c r="BJ24" s="916"/>
      <c r="BK24" s="792"/>
      <c r="BL24" s="187"/>
      <c r="BM24" s="792"/>
      <c r="BN24" s="792"/>
      <c r="BO24" s="792"/>
      <c r="BP24" s="792"/>
      <c r="BQ24" s="792"/>
      <c r="BS24" s="792"/>
      <c r="BT24" s="792"/>
      <c r="BU24" s="792"/>
      <c r="BV24" s="792"/>
      <c r="BW24" s="792"/>
      <c r="BY24" s="143"/>
    </row>
    <row r="25" spans="1:77" ht="14.25" customHeight="1">
      <c r="A25" s="31"/>
      <c r="B25" s="1190" t="s">
        <v>8</v>
      </c>
      <c r="C25" s="1191"/>
      <c r="D25" s="37"/>
      <c r="E25" s="277"/>
      <c r="F25" s="277"/>
      <c r="G25" s="277"/>
      <c r="H25" s="277"/>
      <c r="I25" s="277"/>
      <c r="J25" s="277"/>
      <c r="K25" s="277"/>
      <c r="L25" s="277"/>
      <c r="M25" s="1271"/>
      <c r="N25" s="1271"/>
      <c r="O25" s="1271"/>
      <c r="P25" s="277"/>
      <c r="Q25" s="1271"/>
      <c r="R25" s="1271"/>
      <c r="S25" s="1271"/>
      <c r="T25" s="1271"/>
      <c r="U25" s="797"/>
      <c r="V25" s="368"/>
      <c r="W25" s="368"/>
      <c r="X25" s="368"/>
      <c r="Y25" s="368"/>
      <c r="Z25" s="798"/>
      <c r="AA25" s="368"/>
      <c r="AB25" s="368"/>
      <c r="AC25" s="368"/>
      <c r="AD25" s="1192"/>
      <c r="AE25" s="1192"/>
      <c r="AF25" s="1192"/>
      <c r="AG25" s="1192"/>
      <c r="AH25" s="1192"/>
      <c r="AI25" s="1192"/>
      <c r="AJ25" s="1192"/>
      <c r="AK25" s="1192"/>
      <c r="AL25" s="1192"/>
      <c r="AM25" s="1192"/>
      <c r="AN25" s="1192"/>
      <c r="AO25" s="1192"/>
      <c r="AP25" s="1192"/>
      <c r="AQ25" s="1192"/>
      <c r="AR25" s="1192"/>
      <c r="AS25" s="1195"/>
      <c r="AT25" s="799"/>
      <c r="AU25" s="387"/>
      <c r="AV25" s="910"/>
      <c r="AW25" s="387"/>
      <c r="AX25" s="387"/>
      <c r="AY25" s="388"/>
      <c r="AZ25" s="388"/>
      <c r="BA25" s="388"/>
      <c r="BB25" s="388"/>
      <c r="BC25" s="1193"/>
      <c r="BD25" s="1194"/>
      <c r="BE25" s="1194"/>
      <c r="BF25" s="1195"/>
      <c r="BG25" s="1193"/>
      <c r="BH25" s="1193"/>
      <c r="BI25" s="1193"/>
      <c r="BJ25" s="1195"/>
      <c r="BK25" s="1193"/>
      <c r="BL25" s="187"/>
      <c r="BM25" s="1193"/>
      <c r="BN25" s="1193"/>
      <c r="BO25" s="1193"/>
      <c r="BP25" s="1193"/>
      <c r="BQ25" s="1193"/>
      <c r="BS25" s="1193"/>
      <c r="BT25" s="1193"/>
      <c r="BU25" s="1193"/>
      <c r="BV25" s="1193"/>
      <c r="BW25" s="1193"/>
    </row>
    <row r="26" spans="1:77" ht="14.25" customHeight="1">
      <c r="A26" s="31"/>
      <c r="B26" s="134"/>
      <c r="C26" s="270" t="s">
        <v>529</v>
      </c>
      <c r="D26" s="37"/>
      <c r="E26" s="210"/>
      <c r="F26" s="210"/>
      <c r="G26" s="210"/>
      <c r="H26" s="107"/>
      <c r="I26" s="210"/>
      <c r="J26" s="210"/>
      <c r="K26" s="210"/>
      <c r="L26" s="107"/>
      <c r="M26" s="210"/>
      <c r="N26" s="210"/>
      <c r="O26" s="210"/>
      <c r="P26" s="107"/>
      <c r="Q26" s="419">
        <v>-14.7</v>
      </c>
      <c r="R26" s="419">
        <v>-14.600000000000001</v>
      </c>
      <c r="S26" s="419">
        <v>-20.200000000000003</v>
      </c>
      <c r="T26" s="430">
        <v>-22.900000000000006</v>
      </c>
      <c r="U26" s="793">
        <v>-20.400000000000002</v>
      </c>
      <c r="V26" s="794"/>
      <c r="W26" s="794"/>
      <c r="X26" s="430">
        <v>-26.599999999999994</v>
      </c>
      <c r="Y26" s="794">
        <v>-29.3</v>
      </c>
      <c r="Z26" s="795">
        <v>-19.2</v>
      </c>
      <c r="AA26" s="794">
        <v>-23.3</v>
      </c>
      <c r="AB26" s="794">
        <v>-25.500000000000004</v>
      </c>
      <c r="AC26" s="794">
        <v>-24.700000000000003</v>
      </c>
      <c r="AD26" s="794">
        <v>-28.000000000000007</v>
      </c>
      <c r="AE26" s="794">
        <v>-35.299999999999997</v>
      </c>
      <c r="AF26" s="430">
        <v>-37</v>
      </c>
      <c r="AG26" s="430">
        <v>-45.599999999999994</v>
      </c>
      <c r="AH26" s="430">
        <v>-36.199999999999996</v>
      </c>
      <c r="AI26" s="430">
        <v>-43.5</v>
      </c>
      <c r="AJ26" s="430">
        <v>-48.3</v>
      </c>
      <c r="AK26" s="430">
        <v>-49.199999999999989</v>
      </c>
      <c r="AL26" s="430">
        <v>-47.1</v>
      </c>
      <c r="AM26" s="430">
        <v>-42.1</v>
      </c>
      <c r="AN26" s="430">
        <v>-53.2</v>
      </c>
      <c r="AO26" s="430">
        <v>-60.799999999999983</v>
      </c>
      <c r="AP26" s="430">
        <v>-56.5</v>
      </c>
      <c r="AQ26" s="430">
        <v>-65</v>
      </c>
      <c r="AR26" s="430">
        <v>-71.599999999999994</v>
      </c>
      <c r="AS26" s="786"/>
      <c r="AT26" s="350"/>
      <c r="AU26" s="387"/>
      <c r="AV26" s="910"/>
      <c r="AW26" s="387"/>
      <c r="AX26" s="387"/>
      <c r="AY26" s="388"/>
      <c r="AZ26" s="388"/>
      <c r="BA26" s="388"/>
      <c r="BB26" s="388">
        <v>-72.400000000000006</v>
      </c>
      <c r="BC26" s="430">
        <v>-99.2</v>
      </c>
      <c r="BD26" s="388">
        <v>-49.5</v>
      </c>
      <c r="BE26" s="388">
        <v>-72.600000000000009</v>
      </c>
      <c r="BF26" s="786">
        <v>-92.7</v>
      </c>
      <c r="BG26" s="430">
        <v>-145.9</v>
      </c>
      <c r="BH26" s="430">
        <v>-177.2</v>
      </c>
      <c r="BI26" s="430">
        <v>-203.2</v>
      </c>
      <c r="BJ26" s="786">
        <v>-202.4</v>
      </c>
      <c r="BK26" s="430">
        <v>-275.5</v>
      </c>
      <c r="BL26" s="187"/>
      <c r="BM26" s="430">
        <v>-42.5</v>
      </c>
      <c r="BN26" s="430">
        <v>-63.300000000000004</v>
      </c>
      <c r="BO26" s="430">
        <v>-79.7</v>
      </c>
      <c r="BP26" s="430">
        <v>-89.2</v>
      </c>
      <c r="BQ26" s="430">
        <v>-121.5</v>
      </c>
      <c r="BS26" s="430">
        <v>-68</v>
      </c>
      <c r="BT26" s="430">
        <v>-100.30000000000001</v>
      </c>
      <c r="BU26" s="430">
        <v>-128</v>
      </c>
      <c r="BV26" s="430">
        <v>-142.4</v>
      </c>
      <c r="BW26" s="430">
        <v>-193.1</v>
      </c>
    </row>
    <row r="27" spans="1:77" ht="14.25" customHeight="1">
      <c r="A27" s="31"/>
      <c r="B27" s="134"/>
      <c r="C27" s="418" t="s">
        <v>326</v>
      </c>
      <c r="D27" s="37"/>
      <c r="E27" s="210"/>
      <c r="F27" s="210"/>
      <c r="G27" s="210"/>
      <c r="H27" s="107"/>
      <c r="I27" s="210"/>
      <c r="J27" s="210"/>
      <c r="K27" s="210"/>
      <c r="L27" s="107"/>
      <c r="M27" s="210"/>
      <c r="N27" s="210"/>
      <c r="O27" s="210"/>
      <c r="P27" s="107"/>
      <c r="Q27" s="210"/>
      <c r="R27" s="210"/>
      <c r="S27" s="250">
        <v>-14.7</v>
      </c>
      <c r="T27" s="430">
        <v>-15.700000000000003</v>
      </c>
      <c r="U27" s="788">
        <v>-15.4</v>
      </c>
      <c r="V27" s="388"/>
      <c r="W27" s="388"/>
      <c r="X27" s="388">
        <v>-21.200000000000003</v>
      </c>
      <c r="Y27" s="388">
        <v>-20.7</v>
      </c>
      <c r="Z27" s="782">
        <v>-14.200000000000001</v>
      </c>
      <c r="AA27" s="388">
        <v>-14.9</v>
      </c>
      <c r="AB27" s="388">
        <v>-17.100000000000001</v>
      </c>
      <c r="AC27" s="388">
        <v>-19.5</v>
      </c>
      <c r="AD27" s="388">
        <v>-19.400000000000002</v>
      </c>
      <c r="AE27" s="388">
        <v>-23.3</v>
      </c>
      <c r="AF27" s="388">
        <v>-25.4</v>
      </c>
      <c r="AG27" s="388">
        <v>-29.100000000000009</v>
      </c>
      <c r="AH27" s="388">
        <v>-25.9</v>
      </c>
      <c r="AI27" s="388">
        <v>-30.1</v>
      </c>
      <c r="AJ27" s="388">
        <v>-33.5</v>
      </c>
      <c r="AK27" s="388">
        <v>-34.200000000000003</v>
      </c>
      <c r="AL27" s="388">
        <v>-34.9</v>
      </c>
      <c r="AM27" s="388">
        <v>-29.1</v>
      </c>
      <c r="AN27" s="388">
        <v>-38.900000000000006</v>
      </c>
      <c r="AO27" s="388">
        <v>-44.199999999999989</v>
      </c>
      <c r="AP27" s="388">
        <v>-42.1</v>
      </c>
      <c r="AQ27" s="388">
        <v>-49.300000000000004</v>
      </c>
      <c r="AR27" s="388">
        <v>-54.799999999999983</v>
      </c>
      <c r="AS27" s="782"/>
      <c r="AT27" s="350"/>
      <c r="AU27" s="387"/>
      <c r="AV27" s="910"/>
      <c r="AW27" s="387"/>
      <c r="AX27" s="387"/>
      <c r="AY27" s="388"/>
      <c r="AZ27" s="388"/>
      <c r="BA27" s="388"/>
      <c r="BB27" s="388">
        <v>-53.1</v>
      </c>
      <c r="BC27" s="388">
        <v>-71.7</v>
      </c>
      <c r="BD27" s="187">
        <v>-37.4</v>
      </c>
      <c r="BE27" s="187">
        <v>-50.5</v>
      </c>
      <c r="BF27" s="782">
        <v>-65.7</v>
      </c>
      <c r="BG27" s="388">
        <v>-97.2</v>
      </c>
      <c r="BH27" s="388">
        <v>-123.7</v>
      </c>
      <c r="BI27" s="388">
        <v>-147.1</v>
      </c>
      <c r="BJ27" s="782">
        <v>-146.30000000000001</v>
      </c>
      <c r="BK27" s="388">
        <v>-203.3</v>
      </c>
      <c r="BL27" s="187"/>
      <c r="BM27" s="388">
        <v>-29.1</v>
      </c>
      <c r="BN27" s="388">
        <v>-42.7</v>
      </c>
      <c r="BO27" s="388">
        <v>-56</v>
      </c>
      <c r="BP27" s="388">
        <v>-64</v>
      </c>
      <c r="BQ27" s="388">
        <v>-91.4</v>
      </c>
      <c r="BR27" s="523"/>
      <c r="BS27" s="388">
        <v>-46.2</v>
      </c>
      <c r="BT27" s="388">
        <v>-68.099999999999994</v>
      </c>
      <c r="BU27" s="388">
        <v>-89.5</v>
      </c>
      <c r="BV27" s="388">
        <v>-102.9</v>
      </c>
      <c r="BW27" s="388">
        <v>-146.19999999999999</v>
      </c>
    </row>
    <row r="28" spans="1:77" ht="14.25" customHeight="1">
      <c r="A28" s="31"/>
      <c r="B28" s="134"/>
      <c r="C28" s="418" t="s">
        <v>327</v>
      </c>
      <c r="D28" s="37"/>
      <c r="E28" s="210"/>
      <c r="F28" s="210"/>
      <c r="G28" s="210"/>
      <c r="H28" s="107"/>
      <c r="I28" s="210"/>
      <c r="J28" s="210"/>
      <c r="K28" s="210"/>
      <c r="L28" s="107"/>
      <c r="M28" s="210"/>
      <c r="N28" s="210"/>
      <c r="O28" s="210"/>
      <c r="P28" s="107"/>
      <c r="Q28" s="210"/>
      <c r="R28" s="210"/>
      <c r="S28" s="250">
        <v>-5.4</v>
      </c>
      <c r="T28" s="430">
        <v>-7.0999999999999979</v>
      </c>
      <c r="U28" s="788">
        <v>-4.9000000000000004</v>
      </c>
      <c r="V28" s="388"/>
      <c r="W28" s="388"/>
      <c r="X28" s="388">
        <v>-1.8000000000000007</v>
      </c>
      <c r="Y28" s="388">
        <v>-6.8</v>
      </c>
      <c r="Z28" s="782">
        <v>-4.8999999999999995</v>
      </c>
      <c r="AA28" s="388">
        <v>-6.3</v>
      </c>
      <c r="AB28" s="388">
        <v>-6.6</v>
      </c>
      <c r="AC28" s="388">
        <v>-1.6999999999999993</v>
      </c>
      <c r="AD28" s="388">
        <v>-7.6</v>
      </c>
      <c r="AE28" s="388">
        <v>-9.1</v>
      </c>
      <c r="AF28" s="388">
        <v>-9.3000000000000007</v>
      </c>
      <c r="AG28" s="388">
        <v>-12.399999999999999</v>
      </c>
      <c r="AH28" s="388">
        <v>-9</v>
      </c>
      <c r="AI28" s="388">
        <v>-11.2</v>
      </c>
      <c r="AJ28" s="388">
        <v>-12.3</v>
      </c>
      <c r="AK28" s="388">
        <v>-11.799999999999997</v>
      </c>
      <c r="AL28" s="388">
        <v>-11</v>
      </c>
      <c r="AM28" s="388">
        <v>-9.3999999999999986</v>
      </c>
      <c r="AN28" s="388">
        <v>-11.400000000000002</v>
      </c>
      <c r="AO28" s="388">
        <v>-13.599999999999998</v>
      </c>
      <c r="AP28" s="388">
        <v>-12.1</v>
      </c>
      <c r="AQ28" s="388">
        <v>-13.200000000000001</v>
      </c>
      <c r="AR28" s="388">
        <v>-13.3</v>
      </c>
      <c r="AS28" s="782"/>
      <c r="AT28" s="350"/>
      <c r="AU28" s="387"/>
      <c r="AV28" s="910"/>
      <c r="AW28" s="387"/>
      <c r="AX28" s="387"/>
      <c r="AY28" s="388"/>
      <c r="AZ28" s="388"/>
      <c r="BA28" s="388"/>
      <c r="BB28" s="388">
        <v>-18.899999999999999</v>
      </c>
      <c r="BC28" s="388">
        <v>-19.7</v>
      </c>
      <c r="BD28" s="187">
        <v>-11.8</v>
      </c>
      <c r="BE28" s="187">
        <v>-17.899999999999999</v>
      </c>
      <c r="BF28" s="782">
        <v>-19.5</v>
      </c>
      <c r="BG28" s="388">
        <v>-38.4</v>
      </c>
      <c r="BH28" s="388">
        <v>-44.3</v>
      </c>
      <c r="BI28" s="388">
        <v>-45.4</v>
      </c>
      <c r="BJ28" s="782">
        <v>-45.4</v>
      </c>
      <c r="BK28" s="388">
        <v>-59.8</v>
      </c>
      <c r="BL28" s="187"/>
      <c r="BM28" s="388">
        <v>-11.2</v>
      </c>
      <c r="BN28" s="388">
        <v>-16.7</v>
      </c>
      <c r="BO28" s="388">
        <v>-20.2</v>
      </c>
      <c r="BP28" s="388">
        <v>-20.399999999999999</v>
      </c>
      <c r="BQ28" s="388">
        <v>-25.3</v>
      </c>
      <c r="BS28" s="388">
        <v>-17.8</v>
      </c>
      <c r="BT28" s="388">
        <v>-26</v>
      </c>
      <c r="BU28" s="388">
        <v>-32.5</v>
      </c>
      <c r="BV28" s="388">
        <v>-31.8</v>
      </c>
      <c r="BW28" s="388">
        <v>-38.6</v>
      </c>
    </row>
    <row r="29" spans="1:77" ht="14.25" customHeight="1">
      <c r="A29" s="31"/>
      <c r="B29" s="134"/>
      <c r="C29" s="418" t="s">
        <v>130</v>
      </c>
      <c r="D29" s="37"/>
      <c r="E29" s="210"/>
      <c r="F29" s="210"/>
      <c r="G29" s="210"/>
      <c r="H29" s="107"/>
      <c r="I29" s="210"/>
      <c r="J29" s="210"/>
      <c r="K29" s="210"/>
      <c r="L29" s="107"/>
      <c r="M29" s="210"/>
      <c r="N29" s="210"/>
      <c r="O29" s="210"/>
      <c r="P29" s="107"/>
      <c r="Q29" s="210"/>
      <c r="R29" s="210"/>
      <c r="S29" s="250">
        <v>-0.1</v>
      </c>
      <c r="T29" s="430">
        <v>-0.10000000000000003</v>
      </c>
      <c r="U29" s="788">
        <v>-0.1</v>
      </c>
      <c r="V29" s="388"/>
      <c r="W29" s="388"/>
      <c r="X29" s="388">
        <v>-3.5999999999999996</v>
      </c>
      <c r="Y29" s="388">
        <v>-1.8</v>
      </c>
      <c r="Z29" s="782">
        <v>-0.10000000000000009</v>
      </c>
      <c r="AA29" s="388">
        <v>-2.1</v>
      </c>
      <c r="AB29" s="388">
        <v>-1.8</v>
      </c>
      <c r="AC29" s="388">
        <v>-3.5</v>
      </c>
      <c r="AD29" s="388">
        <v>-1</v>
      </c>
      <c r="AE29" s="388">
        <v>-2.9</v>
      </c>
      <c r="AF29" s="388">
        <v>-2.2999999999999998</v>
      </c>
      <c r="AG29" s="388">
        <v>-4.1000000000000014</v>
      </c>
      <c r="AH29" s="388">
        <v>-1.2999999999999998</v>
      </c>
      <c r="AI29" s="388">
        <v>-2.2000000000000002</v>
      </c>
      <c r="AJ29" s="388">
        <v>-2.5</v>
      </c>
      <c r="AK29" s="388">
        <v>-3.1999999999999993</v>
      </c>
      <c r="AL29" s="388">
        <v>-1.2</v>
      </c>
      <c r="AM29" s="388">
        <v>-3.5999999999999996</v>
      </c>
      <c r="AN29" s="388">
        <v>-2.9000000000000004</v>
      </c>
      <c r="AO29" s="388">
        <v>-2.9999999999999991</v>
      </c>
      <c r="AP29" s="388">
        <v>-2.2999999999999998</v>
      </c>
      <c r="AQ29" s="388">
        <v>-2.5</v>
      </c>
      <c r="AR29" s="388">
        <v>-3.5000000000000009</v>
      </c>
      <c r="AS29" s="782"/>
      <c r="AT29" s="350"/>
      <c r="AU29" s="387"/>
      <c r="AV29" s="910"/>
      <c r="AW29" s="387"/>
      <c r="AX29" s="387"/>
      <c r="AY29" s="388"/>
      <c r="AZ29" s="388"/>
      <c r="BA29" s="388"/>
      <c r="BB29" s="388">
        <v>-0.4</v>
      </c>
      <c r="BC29" s="388">
        <v>-7.8</v>
      </c>
      <c r="BD29" s="187">
        <v>-0.3</v>
      </c>
      <c r="BE29" s="187">
        <v>-4.2</v>
      </c>
      <c r="BF29" s="782">
        <v>-7.5</v>
      </c>
      <c r="BG29" s="388">
        <v>-10.3</v>
      </c>
      <c r="BH29" s="388">
        <v>-9.1999999999999993</v>
      </c>
      <c r="BI29" s="388">
        <v>-10.7</v>
      </c>
      <c r="BJ29" s="782">
        <v>-10.7</v>
      </c>
      <c r="BK29" s="388">
        <v>-12.4</v>
      </c>
      <c r="BL29" s="187"/>
      <c r="BM29" s="388">
        <v>-2.2000000000000002</v>
      </c>
      <c r="BN29" s="388">
        <v>-3.9</v>
      </c>
      <c r="BO29" s="388">
        <v>-3.5</v>
      </c>
      <c r="BP29" s="388">
        <v>-4.8</v>
      </c>
      <c r="BQ29" s="388">
        <v>-4.8</v>
      </c>
      <c r="BS29" s="388">
        <v>-4</v>
      </c>
      <c r="BT29" s="388">
        <v>-6.1999999999999993</v>
      </c>
      <c r="BU29" s="388">
        <v>-6</v>
      </c>
      <c r="BV29" s="388">
        <v>-7.7</v>
      </c>
      <c r="BW29" s="388">
        <v>-8.3000000000000007</v>
      </c>
    </row>
    <row r="30" spans="1:77" ht="14.25" customHeight="1">
      <c r="A30" s="31"/>
      <c r="B30" s="134"/>
      <c r="C30" s="270" t="s">
        <v>310</v>
      </c>
      <c r="D30" s="37"/>
      <c r="E30" s="210"/>
      <c r="F30" s="210"/>
      <c r="G30" s="210"/>
      <c r="H30" s="107"/>
      <c r="I30" s="210"/>
      <c r="J30" s="210"/>
      <c r="K30" s="210"/>
      <c r="L30" s="107"/>
      <c r="M30" s="210"/>
      <c r="N30" s="210"/>
      <c r="O30" s="210"/>
      <c r="P30" s="107"/>
      <c r="Q30" s="210">
        <v>-1.9</v>
      </c>
      <c r="R30" s="210">
        <v>-3.4999999999999982</v>
      </c>
      <c r="S30" s="250">
        <v>-1.6</v>
      </c>
      <c r="T30" s="430">
        <v>-1.9000000000000004</v>
      </c>
      <c r="U30" s="788">
        <v>-1.5</v>
      </c>
      <c r="V30" s="388"/>
      <c r="W30" s="388"/>
      <c r="X30" s="388">
        <v>-2.0999999999999996</v>
      </c>
      <c r="Y30" s="388">
        <v>-1.6</v>
      </c>
      <c r="Z30" s="782">
        <v>-1</v>
      </c>
      <c r="AA30" s="388">
        <v>-1.1000000000000001</v>
      </c>
      <c r="AB30" s="388">
        <v>-1.7</v>
      </c>
      <c r="AC30" s="388">
        <v>-1.6000000000000005</v>
      </c>
      <c r="AD30" s="388">
        <v>-1.1999999999999997</v>
      </c>
      <c r="AE30" s="388">
        <v>-1.6</v>
      </c>
      <c r="AF30" s="388">
        <v>-1.6</v>
      </c>
      <c r="AG30" s="388">
        <v>-1.6999999999999993</v>
      </c>
      <c r="AH30" s="388">
        <v>-1.1000000000000001</v>
      </c>
      <c r="AI30" s="388">
        <v>-1.5</v>
      </c>
      <c r="AJ30" s="388">
        <v>-1.8</v>
      </c>
      <c r="AK30" s="388">
        <v>-2.0999999999999996</v>
      </c>
      <c r="AL30" s="388">
        <v>-1.5</v>
      </c>
      <c r="AM30" s="388">
        <v>-1.2000000000000002</v>
      </c>
      <c r="AN30" s="388">
        <v>-1.5999999999999996</v>
      </c>
      <c r="AO30" s="388">
        <v>-2.8</v>
      </c>
      <c r="AP30" s="388">
        <v>-1.7</v>
      </c>
      <c r="AQ30" s="388">
        <v>-1.8</v>
      </c>
      <c r="AR30" s="388">
        <v>-2.4000000000000004</v>
      </c>
      <c r="AS30" s="782"/>
      <c r="AT30" s="350"/>
      <c r="AU30" s="387"/>
      <c r="AV30" s="910"/>
      <c r="AW30" s="387"/>
      <c r="AX30" s="387"/>
      <c r="AY30" s="388"/>
      <c r="AZ30" s="388"/>
      <c r="BA30" s="388"/>
      <c r="BB30" s="388">
        <v>-8.9</v>
      </c>
      <c r="BC30" s="388">
        <v>-7.1</v>
      </c>
      <c r="BD30" s="187">
        <v>-7</v>
      </c>
      <c r="BE30" s="187">
        <v>-5</v>
      </c>
      <c r="BF30" s="782">
        <v>-5.4</v>
      </c>
      <c r="BG30" s="388">
        <v>-6.1</v>
      </c>
      <c r="BH30" s="388">
        <v>-6.5</v>
      </c>
      <c r="BI30" s="388">
        <v>-7.1</v>
      </c>
      <c r="BJ30" s="782">
        <v>-6.6</v>
      </c>
      <c r="BK30" s="388">
        <v>-7.6</v>
      </c>
      <c r="BL30" s="187"/>
      <c r="BM30" s="388">
        <v>-2.1</v>
      </c>
      <c r="BN30" s="388">
        <v>-2.8</v>
      </c>
      <c r="BO30" s="388">
        <v>-2.6</v>
      </c>
      <c r="BP30" s="388">
        <v>-2.7</v>
      </c>
      <c r="BQ30" s="388">
        <v>-3.5</v>
      </c>
      <c r="BS30" s="388">
        <v>-3.8</v>
      </c>
      <c r="BT30" s="388">
        <v>-4.4000000000000004</v>
      </c>
      <c r="BU30" s="388">
        <v>-4.4000000000000004</v>
      </c>
      <c r="BV30" s="388">
        <v>-4.3</v>
      </c>
      <c r="BW30" s="388">
        <v>-5.9</v>
      </c>
    </row>
    <row r="31" spans="1:77" ht="14.25" hidden="1" customHeight="1" outlineLevel="1">
      <c r="A31" s="31"/>
      <c r="B31" s="134"/>
      <c r="C31" s="270" t="s">
        <v>158</v>
      </c>
      <c r="D31" s="37"/>
      <c r="E31" s="210">
        <v>-3.9</v>
      </c>
      <c r="F31" s="210">
        <v>-4.9000000000000004</v>
      </c>
      <c r="G31" s="210">
        <v>-5.2</v>
      </c>
      <c r="H31" s="244">
        <v>-14.200000000000001</v>
      </c>
      <c r="I31" s="210">
        <v>-7.5</v>
      </c>
      <c r="J31" s="210">
        <v>-10.8</v>
      </c>
      <c r="K31" s="210">
        <v>-10.3</v>
      </c>
      <c r="L31" s="107">
        <v>-14.7</v>
      </c>
      <c r="M31" s="210">
        <v>-12.6</v>
      </c>
      <c r="N31" s="210">
        <v>-13.3</v>
      </c>
      <c r="O31" s="210">
        <v>-16.3</v>
      </c>
      <c r="P31" s="107">
        <v>-18</v>
      </c>
      <c r="Q31" s="210"/>
      <c r="R31" s="210"/>
      <c r="S31" s="250"/>
      <c r="T31" s="430"/>
      <c r="U31" s="788"/>
      <c r="V31" s="388"/>
      <c r="W31" s="388"/>
      <c r="X31" s="388"/>
      <c r="Y31" s="388"/>
      <c r="Z31" s="782"/>
      <c r="AA31" s="388"/>
      <c r="AB31" s="388"/>
      <c r="AC31" s="388"/>
      <c r="AD31" s="388"/>
      <c r="AE31" s="388"/>
      <c r="AF31" s="388"/>
      <c r="AG31" s="388"/>
      <c r="AH31" s="388"/>
      <c r="AI31" s="388"/>
      <c r="AJ31" s="388"/>
      <c r="AK31" s="388"/>
      <c r="AL31" s="388"/>
      <c r="AM31" s="388"/>
      <c r="AN31" s="388"/>
      <c r="AO31" s="388"/>
      <c r="AP31" s="388"/>
      <c r="AQ31" s="388">
        <v>0</v>
      </c>
      <c r="AR31" s="388">
        <v>0</v>
      </c>
      <c r="AS31" s="782"/>
      <c r="AT31" s="350"/>
      <c r="AU31" s="387"/>
      <c r="AV31" s="910"/>
      <c r="AW31" s="387">
        <v>-7.5</v>
      </c>
      <c r="AX31" s="387">
        <v>-12.3</v>
      </c>
      <c r="AY31" s="388">
        <v>-28.2</v>
      </c>
      <c r="AZ31" s="388">
        <v>-43.3</v>
      </c>
      <c r="BA31" s="388">
        <v>-60.2</v>
      </c>
      <c r="BB31" s="388"/>
      <c r="BC31" s="388"/>
      <c r="BD31" s="187"/>
      <c r="BE31" s="187"/>
      <c r="BF31" s="782"/>
      <c r="BG31" s="388"/>
      <c r="BH31" s="388"/>
      <c r="BI31" s="388"/>
      <c r="BJ31" s="782"/>
      <c r="BK31" s="388"/>
      <c r="BL31" s="187"/>
      <c r="BM31" s="388"/>
      <c r="BN31" s="388"/>
      <c r="BO31" s="388"/>
      <c r="BP31" s="388"/>
      <c r="BQ31" s="388"/>
      <c r="BS31" s="388"/>
      <c r="BT31" s="388"/>
      <c r="BU31" s="388"/>
      <c r="BV31" s="388"/>
      <c r="BW31" s="388"/>
    </row>
    <row r="32" spans="1:77" ht="14.25" hidden="1" customHeight="1" outlineLevel="1">
      <c r="A32" s="31"/>
      <c r="B32" s="134"/>
      <c r="C32" s="270" t="s">
        <v>325</v>
      </c>
      <c r="D32" s="37"/>
      <c r="E32" s="210"/>
      <c r="F32" s="210"/>
      <c r="G32" s="210"/>
      <c r="H32" s="244"/>
      <c r="I32" s="210"/>
      <c r="J32" s="210"/>
      <c r="K32" s="210"/>
      <c r="L32" s="107"/>
      <c r="M32" s="210"/>
      <c r="N32" s="210"/>
      <c r="O32" s="210"/>
      <c r="P32" s="107"/>
      <c r="Q32" s="210"/>
      <c r="R32" s="210"/>
      <c r="S32" s="250">
        <v>-0.3</v>
      </c>
      <c r="T32" s="430">
        <v>-0.20000000000000007</v>
      </c>
      <c r="U32" s="788"/>
      <c r="V32" s="388"/>
      <c r="W32" s="388"/>
      <c r="X32" s="388"/>
      <c r="Y32" s="388"/>
      <c r="Z32" s="782"/>
      <c r="AA32" s="388"/>
      <c r="AB32" s="388"/>
      <c r="AC32" s="388"/>
      <c r="AD32" s="388"/>
      <c r="AE32" s="388"/>
      <c r="AF32" s="388"/>
      <c r="AG32" s="388"/>
      <c r="AH32" s="388"/>
      <c r="AI32" s="388"/>
      <c r="AJ32" s="388"/>
      <c r="AK32" s="388"/>
      <c r="AL32" s="388"/>
      <c r="AM32" s="388"/>
      <c r="AN32" s="388"/>
      <c r="AO32" s="388"/>
      <c r="AP32" s="388"/>
      <c r="AQ32" s="388">
        <v>0</v>
      </c>
      <c r="AR32" s="388">
        <v>0</v>
      </c>
      <c r="AS32" s="782"/>
      <c r="AT32" s="350"/>
      <c r="AU32" s="387"/>
      <c r="AV32" s="910"/>
      <c r="AW32" s="387"/>
      <c r="AX32" s="387"/>
      <c r="AY32" s="388"/>
      <c r="AZ32" s="388"/>
      <c r="BA32" s="388"/>
      <c r="BB32" s="388">
        <v>-0.9</v>
      </c>
      <c r="BC32" s="388">
        <v>-0.8</v>
      </c>
      <c r="BD32" s="187">
        <v>-0.7</v>
      </c>
      <c r="BE32" s="187">
        <v>-0.5</v>
      </c>
      <c r="BF32" s="782"/>
      <c r="BG32" s="388"/>
      <c r="BH32" s="388"/>
      <c r="BI32" s="388"/>
      <c r="BJ32" s="782"/>
      <c r="BK32" s="388"/>
      <c r="BL32" s="187"/>
      <c r="BM32" s="388"/>
      <c r="BN32" s="388"/>
      <c r="BO32" s="388"/>
      <c r="BP32" s="388"/>
      <c r="BQ32" s="388"/>
      <c r="BS32" s="388"/>
      <c r="BT32" s="388"/>
      <c r="BU32" s="388"/>
      <c r="BV32" s="388"/>
      <c r="BW32" s="388"/>
    </row>
    <row r="33" spans="1:79" ht="14.25" customHeight="1" collapsed="1">
      <c r="A33" s="31"/>
      <c r="B33" s="134"/>
      <c r="C33" s="269" t="s">
        <v>328</v>
      </c>
      <c r="D33" s="37"/>
      <c r="E33" s="210">
        <v>-0.1</v>
      </c>
      <c r="F33" s="210">
        <v>0</v>
      </c>
      <c r="G33" s="210">
        <v>-0.1</v>
      </c>
      <c r="H33" s="244">
        <v>0</v>
      </c>
      <c r="I33" s="210">
        <v>0</v>
      </c>
      <c r="J33" s="210">
        <v>-0.1</v>
      </c>
      <c r="K33" s="210">
        <v>0</v>
      </c>
      <c r="L33" s="107">
        <v>-0.19999999999999998</v>
      </c>
      <c r="M33" s="210">
        <v>-0.1</v>
      </c>
      <c r="N33" s="210">
        <v>-0.1</v>
      </c>
      <c r="O33" s="210">
        <v>-0.2</v>
      </c>
      <c r="P33" s="107">
        <v>-9.9999999999999978E-2</v>
      </c>
      <c r="Q33" s="210"/>
      <c r="R33" s="210">
        <v>-0.1</v>
      </c>
      <c r="S33" s="250">
        <v>-9.9999999999999978E-2</v>
      </c>
      <c r="T33" s="430">
        <v>-0.10000000000000003</v>
      </c>
      <c r="U33" s="788">
        <v>-0.1</v>
      </c>
      <c r="V33" s="388"/>
      <c r="W33" s="388"/>
      <c r="X33" s="388">
        <v>-0.10000000000000003</v>
      </c>
      <c r="Y33" s="388">
        <v>-0.1</v>
      </c>
      <c r="Z33" s="782">
        <v>-0.1</v>
      </c>
      <c r="AA33" s="388">
        <v>-0.1</v>
      </c>
      <c r="AB33" s="388">
        <v>-0.1</v>
      </c>
      <c r="AC33" s="388">
        <v>-0.10000000000000003</v>
      </c>
      <c r="AD33" s="388">
        <v>-0.1</v>
      </c>
      <c r="AE33" s="388">
        <v>-0.1</v>
      </c>
      <c r="AF33" s="388">
        <v>0</v>
      </c>
      <c r="AG33" s="388">
        <v>-9.9999999999999978E-2</v>
      </c>
      <c r="AH33" s="388">
        <v>-0.1</v>
      </c>
      <c r="AI33" s="388">
        <v>0</v>
      </c>
      <c r="AJ33" s="388">
        <v>-0.1</v>
      </c>
      <c r="AK33" s="388">
        <v>0</v>
      </c>
      <c r="AL33" s="388">
        <v>-0.2</v>
      </c>
      <c r="AM33" s="388">
        <v>-9.9999999999999978E-2</v>
      </c>
      <c r="AN33" s="388">
        <v>-0.10000000000000003</v>
      </c>
      <c r="AO33" s="388">
        <v>-9.9999999999999978E-2</v>
      </c>
      <c r="AP33" s="388">
        <v>-0.1</v>
      </c>
      <c r="AQ33" s="388">
        <v>0</v>
      </c>
      <c r="AR33" s="388">
        <v>-0.1</v>
      </c>
      <c r="AS33" s="782"/>
      <c r="AT33" s="350"/>
      <c r="AU33" s="387"/>
      <c r="AV33" s="910"/>
      <c r="AW33" s="387">
        <v>-0.4</v>
      </c>
      <c r="AX33" s="387">
        <v>-0.5</v>
      </c>
      <c r="AY33" s="388">
        <v>-0.2</v>
      </c>
      <c r="AZ33" s="388">
        <v>-0.3</v>
      </c>
      <c r="BA33" s="388">
        <v>-0.5</v>
      </c>
      <c r="BB33" s="388">
        <v>-0.4</v>
      </c>
      <c r="BC33" s="388">
        <v>-0.4</v>
      </c>
      <c r="BD33" s="187">
        <v>-0.3</v>
      </c>
      <c r="BE33" s="187">
        <v>-0.3</v>
      </c>
      <c r="BF33" s="782">
        <v>-0.4</v>
      </c>
      <c r="BG33" s="388">
        <v>-0.3</v>
      </c>
      <c r="BH33" s="388">
        <v>-0.2</v>
      </c>
      <c r="BI33" s="388">
        <v>-0.5</v>
      </c>
      <c r="BJ33" s="782">
        <v>-0.4</v>
      </c>
      <c r="BK33" s="388">
        <v>-0.2</v>
      </c>
      <c r="BL33" s="187"/>
      <c r="BM33" s="388">
        <v>-0.2</v>
      </c>
      <c r="BN33" s="388">
        <v>-0.2</v>
      </c>
      <c r="BO33" s="388">
        <v>-0.1</v>
      </c>
      <c r="BP33" s="388">
        <v>-0.3</v>
      </c>
      <c r="BQ33" s="388">
        <v>-0.1</v>
      </c>
      <c r="BS33" s="388">
        <v>-0.3</v>
      </c>
      <c r="BT33" s="388">
        <v>-0.2</v>
      </c>
      <c r="BU33" s="388">
        <v>-0.2</v>
      </c>
      <c r="BV33" s="388">
        <v>-0.4</v>
      </c>
      <c r="BW33" s="388">
        <v>-0.2</v>
      </c>
    </row>
    <row r="34" spans="1:79" ht="14.25" hidden="1" customHeight="1" outlineLevel="1">
      <c r="A34" s="31"/>
      <c r="B34" s="134"/>
      <c r="C34" s="269" t="s">
        <v>311</v>
      </c>
      <c r="D34" s="37"/>
      <c r="E34" s="210"/>
      <c r="F34" s="210"/>
      <c r="G34" s="210"/>
      <c r="H34" s="244"/>
      <c r="I34" s="210"/>
      <c r="J34" s="210"/>
      <c r="K34" s="210"/>
      <c r="L34" s="107"/>
      <c r="M34" s="210"/>
      <c r="N34" s="210"/>
      <c r="O34" s="210"/>
      <c r="P34" s="107"/>
      <c r="Q34" s="210">
        <v>-0.2</v>
      </c>
      <c r="R34" s="210">
        <v>-0.2</v>
      </c>
      <c r="S34" s="250"/>
      <c r="T34" s="430"/>
      <c r="U34" s="788"/>
      <c r="V34" s="388"/>
      <c r="W34" s="388"/>
      <c r="X34" s="388"/>
      <c r="Y34" s="388"/>
      <c r="Z34" s="921"/>
      <c r="AA34" s="388"/>
      <c r="AB34" s="388"/>
      <c r="AC34" s="388"/>
      <c r="AD34" s="388"/>
      <c r="AE34" s="388"/>
      <c r="AF34" s="388"/>
      <c r="AG34" s="388"/>
      <c r="AH34" s="388"/>
      <c r="AI34" s="388"/>
      <c r="AJ34" s="388"/>
      <c r="AK34" s="388"/>
      <c r="AL34" s="388"/>
      <c r="AM34" s="388"/>
      <c r="AN34" s="388"/>
      <c r="AO34" s="388"/>
      <c r="AP34" s="388"/>
      <c r="AQ34" s="388">
        <v>0</v>
      </c>
      <c r="AR34" s="388">
        <v>0</v>
      </c>
      <c r="AS34" s="782"/>
      <c r="AT34" s="350"/>
      <c r="AU34" s="387"/>
      <c r="AV34" s="910"/>
      <c r="AW34" s="387"/>
      <c r="AX34" s="387"/>
      <c r="AY34" s="388"/>
      <c r="AZ34" s="388"/>
      <c r="BA34" s="388"/>
      <c r="BB34" s="388"/>
      <c r="BC34" s="388"/>
      <c r="BD34" s="187"/>
      <c r="BE34" s="187"/>
      <c r="BF34" s="782"/>
      <c r="BG34" s="388"/>
      <c r="BH34" s="388"/>
      <c r="BI34" s="388"/>
      <c r="BJ34" s="782"/>
      <c r="BK34" s="388"/>
      <c r="BL34" s="187"/>
      <c r="BM34" s="388"/>
      <c r="BN34" s="388"/>
      <c r="BO34" s="388"/>
      <c r="BP34" s="388"/>
      <c r="BQ34" s="388"/>
      <c r="BS34" s="388"/>
      <c r="BT34" s="388"/>
      <c r="BU34" s="388"/>
      <c r="BV34" s="388"/>
      <c r="BW34" s="388"/>
    </row>
    <row r="35" spans="1:79" ht="14.25" hidden="1" customHeight="1" outlineLevel="1">
      <c r="A35" s="31"/>
      <c r="B35" s="134"/>
      <c r="C35" s="269" t="s">
        <v>154</v>
      </c>
      <c r="D35" s="1220"/>
      <c r="E35" s="210">
        <v>-0.1</v>
      </c>
      <c r="F35" s="210">
        <v>-0.1</v>
      </c>
      <c r="G35" s="210">
        <v>-0.1</v>
      </c>
      <c r="H35" s="244">
        <v>-0.10000000000000003</v>
      </c>
      <c r="I35" s="210">
        <v>-0.1</v>
      </c>
      <c r="J35" s="210">
        <v>-0.1</v>
      </c>
      <c r="K35" s="210">
        <v>-0.1</v>
      </c>
      <c r="L35" s="107">
        <v>-0.10000000000000003</v>
      </c>
      <c r="M35" s="210">
        <v>-0.1</v>
      </c>
      <c r="N35" s="210">
        <v>-0.1</v>
      </c>
      <c r="O35" s="210">
        <v>-0.1</v>
      </c>
      <c r="P35" s="107">
        <v>-9.9999999999999978E-2</v>
      </c>
      <c r="Q35" s="210">
        <v>-0.1</v>
      </c>
      <c r="R35" s="210"/>
      <c r="S35" s="250"/>
      <c r="T35" s="430"/>
      <c r="U35" s="788"/>
      <c r="V35" s="388"/>
      <c r="W35" s="388"/>
      <c r="X35" s="388"/>
      <c r="Y35" s="388"/>
      <c r="Z35" s="921"/>
      <c r="AA35" s="388"/>
      <c r="AB35" s="388"/>
      <c r="AC35" s="388"/>
      <c r="AD35" s="388"/>
      <c r="AE35" s="388"/>
      <c r="AF35" s="388"/>
      <c r="AG35" s="388"/>
      <c r="AH35" s="388"/>
      <c r="AI35" s="388"/>
      <c r="AJ35" s="388"/>
      <c r="AK35" s="388"/>
      <c r="AL35" s="388"/>
      <c r="AM35" s="388"/>
      <c r="AN35" s="388"/>
      <c r="AO35" s="388"/>
      <c r="AP35" s="388"/>
      <c r="AQ35" s="388">
        <v>0</v>
      </c>
      <c r="AR35" s="388">
        <v>0</v>
      </c>
      <c r="AS35" s="782"/>
      <c r="AT35" s="350"/>
      <c r="AU35" s="387"/>
      <c r="AV35" s="910"/>
      <c r="AW35" s="387">
        <v>-0.3</v>
      </c>
      <c r="AX35" s="387">
        <v>-0.3</v>
      </c>
      <c r="AY35" s="387">
        <v>-0.4</v>
      </c>
      <c r="AZ35" s="388">
        <v>-0.4</v>
      </c>
      <c r="BA35" s="388">
        <v>-0.4</v>
      </c>
      <c r="BB35" s="388"/>
      <c r="BC35" s="388"/>
      <c r="BD35" s="187"/>
      <c r="BE35" s="187"/>
      <c r="BF35" s="782"/>
      <c r="BG35" s="388"/>
      <c r="BH35" s="388"/>
      <c r="BI35" s="388"/>
      <c r="BJ35" s="782"/>
      <c r="BK35" s="388"/>
      <c r="BL35" s="187"/>
      <c r="BM35" s="388"/>
      <c r="BN35" s="388"/>
      <c r="BO35" s="388"/>
      <c r="BP35" s="388"/>
      <c r="BQ35" s="388"/>
      <c r="BS35" s="388"/>
      <c r="BT35" s="388"/>
      <c r="BU35" s="388"/>
      <c r="BV35" s="388"/>
      <c r="BW35" s="388"/>
    </row>
    <row r="36" spans="1:79" ht="14.25" customHeight="1" collapsed="1">
      <c r="A36" s="31"/>
      <c r="B36" s="134"/>
      <c r="C36" s="269" t="s">
        <v>130</v>
      </c>
      <c r="D36" s="1220"/>
      <c r="E36" s="210">
        <v>-0.9</v>
      </c>
      <c r="F36" s="210">
        <v>-0.7</v>
      </c>
      <c r="G36" s="210">
        <v>-0.8</v>
      </c>
      <c r="H36" s="244">
        <v>-1.1999999999999997</v>
      </c>
      <c r="I36" s="210">
        <v>-0.2</v>
      </c>
      <c r="J36" s="210">
        <v>-1.8</v>
      </c>
      <c r="K36" s="210">
        <v>0</v>
      </c>
      <c r="L36" s="107">
        <v>-1.2000000000000002</v>
      </c>
      <c r="M36" s="210">
        <v>-1.6</v>
      </c>
      <c r="N36" s="210">
        <v>-0.5</v>
      </c>
      <c r="O36" s="210">
        <v>-0.7</v>
      </c>
      <c r="P36" s="107">
        <v>-1.2000000000000002</v>
      </c>
      <c r="Q36" s="210">
        <v>-0.5</v>
      </c>
      <c r="R36" s="210">
        <v>-0.40000000000000008</v>
      </c>
      <c r="S36" s="250">
        <v>-1.4</v>
      </c>
      <c r="T36" s="430">
        <v>-2.2999999999999998</v>
      </c>
      <c r="U36" s="788">
        <v>-0.8</v>
      </c>
      <c r="V36" s="388">
        <v>0</v>
      </c>
      <c r="W36" s="388">
        <v>0</v>
      </c>
      <c r="X36" s="388">
        <v>-0.8</v>
      </c>
      <c r="Y36" s="388">
        <v>-1.5</v>
      </c>
      <c r="Z36" s="782">
        <v>-0.7</v>
      </c>
      <c r="AA36" s="388">
        <v>-0.79999999999999993</v>
      </c>
      <c r="AB36" s="388">
        <v>-1.3</v>
      </c>
      <c r="AC36" s="388">
        <v>-0.60000000000000009</v>
      </c>
      <c r="AD36" s="388">
        <v>-1.4000000000000001</v>
      </c>
      <c r="AE36" s="388">
        <v>-1.7</v>
      </c>
      <c r="AF36" s="388">
        <v>-2.8</v>
      </c>
      <c r="AG36" s="388">
        <v>-2.1999999999999993</v>
      </c>
      <c r="AH36" s="388">
        <v>-1.5</v>
      </c>
      <c r="AI36" s="388">
        <v>-2</v>
      </c>
      <c r="AJ36" s="388">
        <v>-1.9</v>
      </c>
      <c r="AK36" s="388">
        <v>-1.6999999999999993</v>
      </c>
      <c r="AL36" s="388">
        <v>-2.2000000000000002</v>
      </c>
      <c r="AM36" s="388">
        <v>-1.5</v>
      </c>
      <c r="AN36" s="388">
        <v>-2.8</v>
      </c>
      <c r="AO36" s="388">
        <v>-5.4</v>
      </c>
      <c r="AP36" s="388">
        <v>-2.5</v>
      </c>
      <c r="AQ36" s="388">
        <v>-4.5999999999999996</v>
      </c>
      <c r="AR36" s="388">
        <v>-4.5</v>
      </c>
      <c r="AS36" s="782"/>
      <c r="AT36" s="350"/>
      <c r="AU36" s="387"/>
      <c r="AV36" s="910"/>
      <c r="AW36" s="388">
        <v>-3</v>
      </c>
      <c r="AX36" s="387">
        <v>-5.8</v>
      </c>
      <c r="AY36" s="387">
        <v>-3.6</v>
      </c>
      <c r="AZ36" s="388">
        <v>-3.2</v>
      </c>
      <c r="BA36" s="388">
        <v>-4</v>
      </c>
      <c r="BB36" s="388">
        <v>-4.5999999999999996</v>
      </c>
      <c r="BC36" s="388">
        <v>-3.4</v>
      </c>
      <c r="BD36" s="187">
        <v>-2.2999999999999998</v>
      </c>
      <c r="BE36" s="187">
        <v>-2.9</v>
      </c>
      <c r="BF36" s="782">
        <v>-3.4</v>
      </c>
      <c r="BG36" s="388">
        <v>-8.1</v>
      </c>
      <c r="BH36" s="388">
        <v>-7.1</v>
      </c>
      <c r="BI36" s="388">
        <v>-11.9</v>
      </c>
      <c r="BJ36" s="782">
        <v>-11.5</v>
      </c>
      <c r="BK36" s="388">
        <v>-17.399999999999999</v>
      </c>
      <c r="BL36" s="187"/>
      <c r="BM36" s="388">
        <v>-1.5</v>
      </c>
      <c r="BN36" s="388">
        <v>-3.1</v>
      </c>
      <c r="BO36" s="388">
        <v>-3.5</v>
      </c>
      <c r="BP36" s="388">
        <v>-3.7</v>
      </c>
      <c r="BQ36" s="388">
        <v>-7.1</v>
      </c>
      <c r="BS36" s="388">
        <v>-2.8</v>
      </c>
      <c r="BT36" s="388">
        <v>-5.9</v>
      </c>
      <c r="BU36" s="388">
        <v>-5.4</v>
      </c>
      <c r="BV36" s="388">
        <v>-6.5</v>
      </c>
      <c r="BW36" s="388">
        <v>-11.6</v>
      </c>
    </row>
    <row r="37" spans="1:79" ht="14.25" customHeight="1">
      <c r="A37" s="31"/>
      <c r="B37" s="182" t="s">
        <v>159</v>
      </c>
      <c r="C37" s="92"/>
      <c r="D37" s="1220"/>
      <c r="E37" s="249">
        <v>-5</v>
      </c>
      <c r="F37" s="249">
        <v>-5.7</v>
      </c>
      <c r="G37" s="249">
        <v>-6.1999999999999993</v>
      </c>
      <c r="H37" s="273">
        <v>-15.5</v>
      </c>
      <c r="I37" s="249">
        <v>-7.8</v>
      </c>
      <c r="J37" s="249">
        <v>-12.8</v>
      </c>
      <c r="K37" s="249">
        <v>-10.4</v>
      </c>
      <c r="L37" s="110">
        <v>-16.199999999999996</v>
      </c>
      <c r="M37" s="249">
        <v>-14.399999999999999</v>
      </c>
      <c r="N37" s="249">
        <v>-14</v>
      </c>
      <c r="O37" s="249">
        <v>-17.3</v>
      </c>
      <c r="P37" s="110">
        <v>-19.400000000000002</v>
      </c>
      <c r="Q37" s="249">
        <v>-17.399999999999999</v>
      </c>
      <c r="R37" s="249">
        <v>-18.8</v>
      </c>
      <c r="S37" s="309">
        <v>-23.600000000000005</v>
      </c>
      <c r="T37" s="431">
        <v>-27.400000000000006</v>
      </c>
      <c r="U37" s="789">
        <v>-22.800000000000004</v>
      </c>
      <c r="V37" s="790">
        <v>0</v>
      </c>
      <c r="W37" s="431">
        <v>0</v>
      </c>
      <c r="X37" s="431">
        <v>-29.600000000000005</v>
      </c>
      <c r="Y37" s="431">
        <v>-32.5</v>
      </c>
      <c r="Z37" s="791">
        <v>-21</v>
      </c>
      <c r="AA37" s="431">
        <v>-25.300000000000004</v>
      </c>
      <c r="AB37" s="431">
        <v>-28.600000000000005</v>
      </c>
      <c r="AC37" s="431">
        <v>-27.000000000000028</v>
      </c>
      <c r="AD37" s="431">
        <v>-30.700000000000003</v>
      </c>
      <c r="AE37" s="431">
        <v>-38.700000000000003</v>
      </c>
      <c r="AF37" s="431">
        <v>-41.4</v>
      </c>
      <c r="AG37" s="431">
        <v>-49.599999999999994</v>
      </c>
      <c r="AH37" s="431">
        <v>-38.9</v>
      </c>
      <c r="AI37" s="431">
        <v>-47</v>
      </c>
      <c r="AJ37" s="431">
        <v>-52.099999999999994</v>
      </c>
      <c r="AK37" s="431">
        <v>-52.999999999999972</v>
      </c>
      <c r="AL37" s="431">
        <v>-51.000000000000007</v>
      </c>
      <c r="AM37" s="431">
        <v>-44.9</v>
      </c>
      <c r="AN37" s="431">
        <v>-57.700000000000017</v>
      </c>
      <c r="AO37" s="431">
        <v>-69.099999999999966</v>
      </c>
      <c r="AP37" s="431">
        <v>-60.800000000000004</v>
      </c>
      <c r="AQ37" s="431">
        <v>-71.399999999999977</v>
      </c>
      <c r="AR37" s="431">
        <v>-78.599999999999994</v>
      </c>
      <c r="AS37" s="791"/>
      <c r="AT37" s="402"/>
      <c r="AU37" s="790"/>
      <c r="AV37" s="911"/>
      <c r="AW37" s="790">
        <v>-11.200000000000001</v>
      </c>
      <c r="AX37" s="431">
        <v>-18.900000000000002</v>
      </c>
      <c r="AY37" s="431">
        <v>-32.4</v>
      </c>
      <c r="AZ37" s="431">
        <v>-47.199999999999996</v>
      </c>
      <c r="BA37" s="431">
        <v>-65.099999999999994</v>
      </c>
      <c r="BB37" s="431">
        <v>-87.200000000000017</v>
      </c>
      <c r="BC37" s="431">
        <v>-110.9</v>
      </c>
      <c r="BD37" s="431">
        <v>-59.8</v>
      </c>
      <c r="BE37" s="431">
        <v>-81.300000000000011</v>
      </c>
      <c r="BF37" s="791">
        <v>-101.90000000000002</v>
      </c>
      <c r="BG37" s="431">
        <v>-160.4</v>
      </c>
      <c r="BH37" s="431">
        <v>-190.99999999999997</v>
      </c>
      <c r="BI37" s="431">
        <v>-222.7</v>
      </c>
      <c r="BJ37" s="791">
        <v>-220.9</v>
      </c>
      <c r="BK37" s="431">
        <v>-300.7</v>
      </c>
      <c r="BL37" s="187"/>
      <c r="BM37" s="431">
        <v>-46.300000000000004</v>
      </c>
      <c r="BN37" s="431">
        <v>-69.400000000000006</v>
      </c>
      <c r="BO37" s="431">
        <v>-85.899999999999991</v>
      </c>
      <c r="BP37" s="431">
        <v>-95.9</v>
      </c>
      <c r="BQ37" s="431">
        <v>-132.19999999999999</v>
      </c>
      <c r="BS37" s="431">
        <v>-74.899999999999991</v>
      </c>
      <c r="BT37" s="431">
        <v>-110.80000000000001</v>
      </c>
      <c r="BU37" s="431">
        <v>-138</v>
      </c>
      <c r="BV37" s="431">
        <v>-153.60000000000002</v>
      </c>
      <c r="BW37" s="431">
        <v>-210.79999999999998</v>
      </c>
    </row>
    <row r="38" spans="1:79" ht="14.25" customHeight="1">
      <c r="A38" s="31"/>
      <c r="B38" s="247"/>
      <c r="C38" s="31"/>
      <c r="D38" s="37"/>
      <c r="E38" s="63"/>
      <c r="F38" s="63"/>
      <c r="G38" s="63"/>
      <c r="H38" s="63"/>
      <c r="I38" s="63"/>
      <c r="J38" s="63"/>
      <c r="K38" s="63"/>
      <c r="L38" s="63"/>
      <c r="M38" s="63"/>
      <c r="N38" s="63"/>
      <c r="O38" s="63"/>
      <c r="P38" s="63"/>
      <c r="Q38" s="63"/>
      <c r="R38" s="63"/>
      <c r="S38" s="63"/>
      <c r="T38" s="63"/>
      <c r="U38" s="787"/>
      <c r="V38" s="350"/>
      <c r="W38" s="350"/>
      <c r="X38" s="350"/>
      <c r="Y38" s="350"/>
      <c r="Z38" s="542"/>
      <c r="AA38" s="350"/>
      <c r="AB38" s="350"/>
      <c r="AC38" s="350"/>
      <c r="AD38" s="350"/>
      <c r="AE38" s="350"/>
      <c r="AF38" s="350"/>
      <c r="AG38" s="350"/>
      <c r="AH38" s="350"/>
      <c r="AI38" s="350"/>
      <c r="AJ38" s="350"/>
      <c r="AK38" s="350"/>
      <c r="AL38" s="350"/>
      <c r="AM38" s="350"/>
      <c r="AN38" s="350"/>
      <c r="AO38" s="350"/>
      <c r="AP38" s="350"/>
      <c r="AQ38" s="350"/>
      <c r="AR38" s="350"/>
      <c r="AS38" s="542"/>
      <c r="AT38" s="350"/>
      <c r="AU38" s="387"/>
      <c r="AV38" s="910"/>
      <c r="AW38" s="350"/>
      <c r="AX38" s="350"/>
      <c r="AY38" s="350"/>
      <c r="AZ38" s="350"/>
      <c r="BA38" s="350"/>
      <c r="BB38" s="350"/>
      <c r="BC38" s="350"/>
      <c r="BD38" s="187"/>
      <c r="BE38" s="187"/>
      <c r="BF38" s="542"/>
      <c r="BG38" s="350"/>
      <c r="BH38" s="350"/>
      <c r="BI38" s="350"/>
      <c r="BJ38" s="542"/>
      <c r="BK38" s="350"/>
      <c r="BL38" s="187"/>
      <c r="BM38" s="350"/>
      <c r="BN38" s="350"/>
      <c r="BO38" s="350"/>
      <c r="BP38" s="350"/>
      <c r="BQ38" s="350"/>
      <c r="BS38" s="350"/>
      <c r="BT38" s="350"/>
      <c r="BU38" s="350"/>
      <c r="BV38" s="350"/>
      <c r="BW38" s="350"/>
    </row>
    <row r="39" spans="1:79" ht="14.25" customHeight="1">
      <c r="A39" s="31"/>
      <c r="B39" s="1190" t="s">
        <v>418</v>
      </c>
      <c r="C39" s="1191"/>
      <c r="D39" s="37"/>
      <c r="E39" s="277"/>
      <c r="F39" s="277"/>
      <c r="G39" s="277"/>
      <c r="H39" s="277"/>
      <c r="I39" s="277"/>
      <c r="J39" s="277"/>
      <c r="K39" s="277"/>
      <c r="L39" s="277"/>
      <c r="M39" s="1271"/>
      <c r="N39" s="1271"/>
      <c r="O39" s="1271"/>
      <c r="P39" s="277"/>
      <c r="Q39" s="1271"/>
      <c r="R39" s="1271"/>
      <c r="S39" s="1271"/>
      <c r="T39" s="1271"/>
      <c r="U39" s="797"/>
      <c r="V39" s="368"/>
      <c r="W39" s="368"/>
      <c r="X39" s="368"/>
      <c r="Y39" s="368"/>
      <c r="Z39" s="798"/>
      <c r="AA39" s="368"/>
      <c r="AB39" s="368"/>
      <c r="AC39" s="368"/>
      <c r="AD39" s="1192"/>
      <c r="AE39" s="1192"/>
      <c r="AF39" s="1192"/>
      <c r="AG39" s="1192"/>
      <c r="AH39" s="1192"/>
      <c r="AI39" s="1192"/>
      <c r="AJ39" s="1192"/>
      <c r="AK39" s="1192"/>
      <c r="AL39" s="1192"/>
      <c r="AM39" s="1192"/>
      <c r="AN39" s="1192"/>
      <c r="AO39" s="1192"/>
      <c r="AP39" s="1192"/>
      <c r="AQ39" s="1192"/>
      <c r="AR39" s="1192"/>
      <c r="AS39" s="1195"/>
      <c r="AT39" s="799"/>
      <c r="AU39" s="387"/>
      <c r="AV39" s="910"/>
      <c r="AW39" s="387"/>
      <c r="AX39" s="387"/>
      <c r="AY39" s="388"/>
      <c r="AZ39" s="388"/>
      <c r="BA39" s="388"/>
      <c r="BB39" s="388"/>
      <c r="BC39" s="1193"/>
      <c r="BD39" s="1194"/>
      <c r="BE39" s="1194"/>
      <c r="BF39" s="1195"/>
      <c r="BG39" s="1193"/>
      <c r="BH39" s="1193"/>
      <c r="BI39" s="1193"/>
      <c r="BJ39" s="1195"/>
      <c r="BK39" s="1193"/>
      <c r="BL39" s="187"/>
      <c r="BM39" s="1193"/>
      <c r="BN39" s="1193"/>
      <c r="BO39" s="1193"/>
      <c r="BP39" s="1193"/>
      <c r="BQ39" s="1193"/>
      <c r="BS39" s="1193"/>
      <c r="BT39" s="1193"/>
      <c r="BU39" s="1193"/>
      <c r="BV39" s="1193"/>
      <c r="BW39" s="1193"/>
    </row>
    <row r="40" spans="1:79" ht="14.25" customHeight="1">
      <c r="A40" s="31"/>
      <c r="B40" s="271"/>
      <c r="C40" s="270" t="s">
        <v>529</v>
      </c>
      <c r="D40" s="31"/>
      <c r="E40" s="210"/>
      <c r="F40" s="210"/>
      <c r="G40" s="210"/>
      <c r="H40" s="107"/>
      <c r="I40" s="210"/>
      <c r="J40" s="210"/>
      <c r="K40" s="210"/>
      <c r="L40" s="272"/>
      <c r="M40" s="210"/>
      <c r="N40" s="210"/>
      <c r="O40" s="210"/>
      <c r="P40" s="272"/>
      <c r="Q40" s="420"/>
      <c r="R40" s="420"/>
      <c r="S40" s="420">
        <v>29.599999999999994</v>
      </c>
      <c r="T40" s="421">
        <v>31.099999999999994</v>
      </c>
      <c r="U40" s="785">
        <v>27.3</v>
      </c>
      <c r="V40" s="430"/>
      <c r="W40" s="430"/>
      <c r="X40" s="430">
        <v>41.30000000000004</v>
      </c>
      <c r="Y40" s="430">
        <v>36.400000000000006</v>
      </c>
      <c r="Z40" s="786">
        <v>25.900000000000002</v>
      </c>
      <c r="AA40" s="430">
        <v>30.099999999999998</v>
      </c>
      <c r="AB40" s="430">
        <v>33.799999999999997</v>
      </c>
      <c r="AC40" s="430">
        <v>39.500000000000028</v>
      </c>
      <c r="AD40" s="430">
        <v>33.4</v>
      </c>
      <c r="AE40" s="430">
        <v>37.100000000000009</v>
      </c>
      <c r="AF40" s="430">
        <v>40.100000000000009</v>
      </c>
      <c r="AG40" s="430">
        <v>39.999999999999986</v>
      </c>
      <c r="AH40" s="430">
        <v>39.800000000000004</v>
      </c>
      <c r="AI40" s="430">
        <v>41.5</v>
      </c>
      <c r="AJ40" s="430">
        <v>45.599999999999994</v>
      </c>
      <c r="AK40" s="430">
        <v>50.500000000000043</v>
      </c>
      <c r="AL40" s="388">
        <v>41.6</v>
      </c>
      <c r="AM40" s="388">
        <v>39.000000000000007</v>
      </c>
      <c r="AN40" s="388">
        <v>52.200000000000031</v>
      </c>
      <c r="AO40" s="388">
        <v>50.19999999999996</v>
      </c>
      <c r="AP40" s="388">
        <v>46.099999999999994</v>
      </c>
      <c r="AQ40" s="388">
        <v>55.599999999999994</v>
      </c>
      <c r="AR40" s="388">
        <v>60.19999999999996</v>
      </c>
      <c r="AS40" s="781"/>
      <c r="AT40" s="350"/>
      <c r="AU40" s="387"/>
      <c r="AV40" s="910"/>
      <c r="AW40" s="387"/>
      <c r="AX40" s="387"/>
      <c r="AY40" s="387"/>
      <c r="AZ40" s="387"/>
      <c r="BA40" s="387"/>
      <c r="BB40" s="387">
        <v>116.70000000000002</v>
      </c>
      <c r="BC40" s="387">
        <v>135.90000000000003</v>
      </c>
      <c r="BD40" s="387"/>
      <c r="BE40" s="387"/>
      <c r="BF40" s="781">
        <v>129.30000000000001</v>
      </c>
      <c r="BG40" s="388">
        <v>150.6</v>
      </c>
      <c r="BH40" s="388">
        <v>177.40000000000003</v>
      </c>
      <c r="BI40" s="388">
        <v>183</v>
      </c>
      <c r="BJ40" s="781">
        <v>182.69999999999996</v>
      </c>
      <c r="BK40" s="388">
        <v>212.50000000000006</v>
      </c>
      <c r="BL40" s="187"/>
      <c r="BM40" s="387">
        <v>56</v>
      </c>
      <c r="BN40" s="387">
        <v>70.5</v>
      </c>
      <c r="BO40" s="387">
        <v>81.3</v>
      </c>
      <c r="BP40" s="388">
        <v>80.600000000000009</v>
      </c>
      <c r="BQ40" s="388">
        <v>101.69999999999999</v>
      </c>
      <c r="BS40" s="387">
        <v>89.799999999999983</v>
      </c>
      <c r="BT40" s="387">
        <v>110.60000000000001</v>
      </c>
      <c r="BU40" s="387">
        <v>126.89999999999999</v>
      </c>
      <c r="BV40" s="387">
        <v>132.80000000000004</v>
      </c>
      <c r="BW40" s="387">
        <v>161.89999999999995</v>
      </c>
    </row>
    <row r="41" spans="1:79" ht="14.25" customHeight="1">
      <c r="A41" s="31"/>
      <c r="B41" s="271"/>
      <c r="C41" s="418" t="s">
        <v>322</v>
      </c>
      <c r="D41" s="31"/>
      <c r="E41" s="210"/>
      <c r="F41" s="210"/>
      <c r="G41" s="210"/>
      <c r="H41" s="107"/>
      <c r="I41" s="210"/>
      <c r="J41" s="210"/>
      <c r="K41" s="210"/>
      <c r="L41" s="272"/>
      <c r="M41" s="210"/>
      <c r="N41" s="210"/>
      <c r="O41" s="210"/>
      <c r="P41" s="272"/>
      <c r="Q41" s="210"/>
      <c r="R41" s="210"/>
      <c r="S41" s="210">
        <v>23.8</v>
      </c>
      <c r="T41" s="421">
        <v>25.600000000000009</v>
      </c>
      <c r="U41" s="787">
        <v>21.5</v>
      </c>
      <c r="V41" s="387"/>
      <c r="W41" s="387"/>
      <c r="X41" s="388">
        <v>31.399999999999991</v>
      </c>
      <c r="Y41" s="388">
        <v>31.2</v>
      </c>
      <c r="Z41" s="781">
        <v>20.199999999999989</v>
      </c>
      <c r="AA41" s="387">
        <v>25.800000000000004</v>
      </c>
      <c r="AB41" s="387">
        <v>28.199999999999996</v>
      </c>
      <c r="AC41" s="387">
        <v>30.099999999999994</v>
      </c>
      <c r="AD41" s="387">
        <v>28.400000000000002</v>
      </c>
      <c r="AE41" s="387">
        <v>33.099999999999994</v>
      </c>
      <c r="AF41" s="387">
        <v>35.1</v>
      </c>
      <c r="AG41" s="387">
        <v>38.599999999999994</v>
      </c>
      <c r="AH41" s="387">
        <v>35.000000000000007</v>
      </c>
      <c r="AI41" s="387">
        <v>38.9</v>
      </c>
      <c r="AJ41" s="387">
        <v>42.5</v>
      </c>
      <c r="AK41" s="387">
        <v>45.299999999999983</v>
      </c>
      <c r="AL41" s="387">
        <v>36.1</v>
      </c>
      <c r="AM41" s="387">
        <v>34.20000000000001</v>
      </c>
      <c r="AN41" s="387">
        <v>47.799999999999983</v>
      </c>
      <c r="AO41" s="387">
        <v>47</v>
      </c>
      <c r="AP41" s="387">
        <v>42.9</v>
      </c>
      <c r="AQ41" s="387">
        <v>53.399999999999984</v>
      </c>
      <c r="AR41" s="387">
        <v>58.200000000000017</v>
      </c>
      <c r="AS41" s="781"/>
      <c r="AT41" s="350"/>
      <c r="AU41" s="387"/>
      <c r="AV41" s="910"/>
      <c r="AW41" s="387"/>
      <c r="AX41" s="387"/>
      <c r="AY41" s="387"/>
      <c r="AZ41" s="387"/>
      <c r="BA41" s="387"/>
      <c r="BB41" s="387">
        <v>92.200000000000017</v>
      </c>
      <c r="BC41" s="387">
        <v>110.3</v>
      </c>
      <c r="BD41" s="187"/>
      <c r="BE41" s="187"/>
      <c r="BF41" s="781">
        <v>104.3</v>
      </c>
      <c r="BG41" s="387">
        <v>135.19999999999999</v>
      </c>
      <c r="BH41" s="387">
        <v>161.69999999999999</v>
      </c>
      <c r="BI41" s="387">
        <v>165.1</v>
      </c>
      <c r="BJ41" s="781">
        <v>165.09999999999997</v>
      </c>
      <c r="BK41" s="387">
        <v>212.5</v>
      </c>
      <c r="BL41" s="187"/>
      <c r="BM41" s="387">
        <v>45.999999999999993</v>
      </c>
      <c r="BN41" s="387">
        <v>61.5</v>
      </c>
      <c r="BO41" s="387">
        <v>73.900000000000006</v>
      </c>
      <c r="BP41" s="387">
        <v>70.300000000000011</v>
      </c>
      <c r="BQ41" s="387">
        <v>96.299999999999983</v>
      </c>
      <c r="BS41" s="387">
        <v>74.2</v>
      </c>
      <c r="BT41" s="387">
        <v>96.6</v>
      </c>
      <c r="BU41" s="387">
        <v>116.4</v>
      </c>
      <c r="BV41" s="387">
        <v>118.1</v>
      </c>
      <c r="BW41" s="388">
        <v>154.5</v>
      </c>
    </row>
    <row r="42" spans="1:79" ht="14.25" customHeight="1">
      <c r="A42" s="31"/>
      <c r="B42" s="271"/>
      <c r="C42" s="418" t="s">
        <v>323</v>
      </c>
      <c r="D42" s="31"/>
      <c r="E42" s="210"/>
      <c r="F42" s="210"/>
      <c r="G42" s="210"/>
      <c r="H42" s="107"/>
      <c r="I42" s="210"/>
      <c r="J42" s="210"/>
      <c r="K42" s="210"/>
      <c r="L42" s="272"/>
      <c r="M42" s="210"/>
      <c r="N42" s="210"/>
      <c r="O42" s="210"/>
      <c r="P42" s="272"/>
      <c r="Q42" s="210"/>
      <c r="R42" s="210"/>
      <c r="S42" s="210">
        <v>11.2</v>
      </c>
      <c r="T42" s="421">
        <v>12.7</v>
      </c>
      <c r="U42" s="787">
        <v>10.8</v>
      </c>
      <c r="V42" s="387"/>
      <c r="W42" s="387"/>
      <c r="X42" s="388">
        <v>15.199999999999996</v>
      </c>
      <c r="Y42" s="388">
        <v>13</v>
      </c>
      <c r="Z42" s="781">
        <v>10.7</v>
      </c>
      <c r="AA42" s="387">
        <v>12.3</v>
      </c>
      <c r="AB42" s="387">
        <v>13.8</v>
      </c>
      <c r="AC42" s="387">
        <v>14.600000000000001</v>
      </c>
      <c r="AD42" s="387">
        <v>12.8</v>
      </c>
      <c r="AE42" s="388">
        <v>14.8</v>
      </c>
      <c r="AF42" s="388">
        <v>15.4</v>
      </c>
      <c r="AG42" s="388">
        <v>17.200000000000003</v>
      </c>
      <c r="AH42" s="388">
        <v>14</v>
      </c>
      <c r="AI42" s="388">
        <v>14.7</v>
      </c>
      <c r="AJ42" s="388">
        <v>16.3</v>
      </c>
      <c r="AK42" s="388">
        <v>18.600000000000001</v>
      </c>
      <c r="AL42" s="387">
        <v>16.2</v>
      </c>
      <c r="AM42" s="387">
        <v>16.3</v>
      </c>
      <c r="AN42" s="387">
        <v>17.100000000000001</v>
      </c>
      <c r="AO42" s="387">
        <v>17.699999999999996</v>
      </c>
      <c r="AP42" s="387">
        <v>16.3</v>
      </c>
      <c r="AQ42" s="387">
        <v>16.7</v>
      </c>
      <c r="AR42" s="387">
        <v>16.899999999999999</v>
      </c>
      <c r="AS42" s="781"/>
      <c r="AT42" s="350"/>
      <c r="AU42" s="387"/>
      <c r="AV42" s="910"/>
      <c r="AW42" s="387"/>
      <c r="AX42" s="387"/>
      <c r="AY42" s="387"/>
      <c r="AZ42" s="387"/>
      <c r="BA42" s="387"/>
      <c r="BB42" s="387">
        <v>43.5</v>
      </c>
      <c r="BC42" s="387">
        <v>52.3</v>
      </c>
      <c r="BD42" s="187"/>
      <c r="BE42" s="187"/>
      <c r="BF42" s="781">
        <v>51.4</v>
      </c>
      <c r="BG42" s="387">
        <v>60.2</v>
      </c>
      <c r="BH42" s="387">
        <v>63.6</v>
      </c>
      <c r="BI42" s="387">
        <v>67.3</v>
      </c>
      <c r="BJ42" s="781">
        <v>67</v>
      </c>
      <c r="BK42" s="387">
        <v>66.900000000000006</v>
      </c>
      <c r="BL42" s="187"/>
      <c r="BM42" s="387">
        <v>23</v>
      </c>
      <c r="BN42" s="387">
        <v>27.6</v>
      </c>
      <c r="BO42" s="387">
        <v>28.7</v>
      </c>
      <c r="BP42" s="387">
        <v>32.5</v>
      </c>
      <c r="BQ42" s="387">
        <v>33</v>
      </c>
      <c r="BS42" s="387">
        <v>36.799999999999997</v>
      </c>
      <c r="BT42" s="387">
        <v>43</v>
      </c>
      <c r="BU42" s="387">
        <v>45</v>
      </c>
      <c r="BV42" s="387">
        <v>49.6</v>
      </c>
      <c r="BW42" s="387">
        <v>49.9</v>
      </c>
    </row>
    <row r="43" spans="1:79" ht="14.25" customHeight="1">
      <c r="A43" s="31"/>
      <c r="B43" s="271"/>
      <c r="C43" s="418" t="s">
        <v>419</v>
      </c>
      <c r="D43" s="31"/>
      <c r="E43" s="210"/>
      <c r="F43" s="210"/>
      <c r="G43" s="210"/>
      <c r="H43" s="107"/>
      <c r="I43" s="210"/>
      <c r="J43" s="210"/>
      <c r="K43" s="210"/>
      <c r="L43" s="272"/>
      <c r="M43" s="210"/>
      <c r="N43" s="210"/>
      <c r="O43" s="210"/>
      <c r="P43" s="272"/>
      <c r="Q43" s="210"/>
      <c r="R43" s="210"/>
      <c r="S43" s="250">
        <v>-5.4</v>
      </c>
      <c r="T43" s="421">
        <v>-7.0999999999999979</v>
      </c>
      <c r="U43" s="787">
        <v>-4.9000000000000004</v>
      </c>
      <c r="V43" s="387"/>
      <c r="W43" s="387"/>
      <c r="X43" s="388">
        <v>-1.8000000000000007</v>
      </c>
      <c r="Y43" s="388">
        <v>-6.8</v>
      </c>
      <c r="Z43" s="781">
        <v>-4.8999999999999995</v>
      </c>
      <c r="AA43" s="387">
        <v>-6.3</v>
      </c>
      <c r="AB43" s="387">
        <v>-6.6</v>
      </c>
      <c r="AC43" s="387">
        <v>-1.6999999999999993</v>
      </c>
      <c r="AD43" s="387">
        <v>-7.6</v>
      </c>
      <c r="AE43" s="387">
        <v>-9.1</v>
      </c>
      <c r="AF43" s="388">
        <v>-9.3000000000000007</v>
      </c>
      <c r="AG43" s="388">
        <v>-12.399999999999999</v>
      </c>
      <c r="AH43" s="388">
        <v>-9</v>
      </c>
      <c r="AI43" s="388">
        <v>-11.2</v>
      </c>
      <c r="AJ43" s="388">
        <v>-12.3</v>
      </c>
      <c r="AK43" s="388">
        <v>-11.799999999999997</v>
      </c>
      <c r="AL43" s="387">
        <v>-11</v>
      </c>
      <c r="AM43" s="387">
        <v>-9.3999999999999986</v>
      </c>
      <c r="AN43" s="387">
        <v>-11.400000000000002</v>
      </c>
      <c r="AO43" s="387">
        <v>-13.599999999999998</v>
      </c>
      <c r="AP43" s="387">
        <v>-12.1</v>
      </c>
      <c r="AQ43" s="387">
        <v>-13.200000000000001</v>
      </c>
      <c r="AR43" s="387">
        <v>-13.3</v>
      </c>
      <c r="AS43" s="781"/>
      <c r="AT43" s="350"/>
      <c r="AU43" s="387"/>
      <c r="AV43" s="910"/>
      <c r="AW43" s="387"/>
      <c r="AX43" s="387"/>
      <c r="AY43" s="387"/>
      <c r="AZ43" s="387"/>
      <c r="BA43" s="387"/>
      <c r="BB43" s="387">
        <v>-18.899999999999999</v>
      </c>
      <c r="BC43" s="387">
        <v>-19.7</v>
      </c>
      <c r="BD43" s="187"/>
      <c r="BE43" s="187"/>
      <c r="BF43" s="781">
        <v>-19.5</v>
      </c>
      <c r="BG43" s="387">
        <v>-38.4</v>
      </c>
      <c r="BH43" s="387">
        <v>-44.3</v>
      </c>
      <c r="BI43" s="387">
        <v>-45.4</v>
      </c>
      <c r="BJ43" s="781">
        <v>-45.4</v>
      </c>
      <c r="BK43" s="387">
        <v>-59.8</v>
      </c>
      <c r="BL43" s="187"/>
      <c r="BM43" s="387">
        <v>-11.2</v>
      </c>
      <c r="BN43" s="387">
        <v>-16.7</v>
      </c>
      <c r="BO43" s="387">
        <v>-20.2</v>
      </c>
      <c r="BP43" s="387">
        <v>-20.399999999999999</v>
      </c>
      <c r="BQ43" s="387">
        <v>-25.3</v>
      </c>
      <c r="BS43" s="387">
        <v>-17.8</v>
      </c>
      <c r="BT43" s="387">
        <v>-26</v>
      </c>
      <c r="BU43" s="387">
        <v>-32.5</v>
      </c>
      <c r="BV43" s="387">
        <v>-31.8</v>
      </c>
      <c r="BW43" s="387">
        <v>-38.6</v>
      </c>
    </row>
    <row r="44" spans="1:79" ht="14.25" customHeight="1">
      <c r="A44" s="31"/>
      <c r="B44" s="271"/>
      <c r="C44" s="418" t="s">
        <v>130</v>
      </c>
      <c r="D44" s="31"/>
      <c r="E44" s="210"/>
      <c r="F44" s="210"/>
      <c r="G44" s="210"/>
      <c r="H44" s="107"/>
      <c r="I44" s="210"/>
      <c r="J44" s="210"/>
      <c r="K44" s="210"/>
      <c r="L44" s="272"/>
      <c r="M44" s="210"/>
      <c r="N44" s="210"/>
      <c r="O44" s="210"/>
      <c r="P44" s="272"/>
      <c r="Q44" s="210"/>
      <c r="R44" s="210"/>
      <c r="S44" s="210">
        <v>0</v>
      </c>
      <c r="T44" s="421">
        <v>-0.10000000000000003</v>
      </c>
      <c r="U44" s="787">
        <v>-0.1</v>
      </c>
      <c r="V44" s="387"/>
      <c r="W44" s="387"/>
      <c r="X44" s="388">
        <v>-3.4999999999999996</v>
      </c>
      <c r="Y44" s="388">
        <v>-1</v>
      </c>
      <c r="Z44" s="781">
        <v>-0.10000000000000009</v>
      </c>
      <c r="AA44" s="387">
        <v>-1.7000000000000002</v>
      </c>
      <c r="AB44" s="387">
        <v>-1.6</v>
      </c>
      <c r="AC44" s="387">
        <v>-3.5000000000000004</v>
      </c>
      <c r="AD44" s="387">
        <v>-0.19999999999999996</v>
      </c>
      <c r="AE44" s="387">
        <v>-1.7</v>
      </c>
      <c r="AF44" s="387">
        <v>-1.0999999999999999</v>
      </c>
      <c r="AG44" s="387">
        <v>-3.4000000000000004</v>
      </c>
      <c r="AH44" s="387">
        <v>-0.19999999999999996</v>
      </c>
      <c r="AI44" s="387">
        <v>-0.90000000000000013</v>
      </c>
      <c r="AJ44" s="387">
        <v>-0.89999999999999991</v>
      </c>
      <c r="AK44" s="387">
        <v>-1.5999999999999996</v>
      </c>
      <c r="AL44" s="387">
        <v>0.30000000000000004</v>
      </c>
      <c r="AM44" s="387">
        <v>-2.0999999999999996</v>
      </c>
      <c r="AN44" s="387">
        <v>-1.3000000000000007</v>
      </c>
      <c r="AO44" s="387">
        <v>-0.89999999999999858</v>
      </c>
      <c r="AP44" s="387">
        <v>-0.99999999999999978</v>
      </c>
      <c r="AQ44" s="387">
        <v>-1.3</v>
      </c>
      <c r="AR44" s="387">
        <v>-1.6000000000000005</v>
      </c>
      <c r="AS44" s="781"/>
      <c r="AT44" s="350"/>
      <c r="AU44" s="387"/>
      <c r="AV44" s="910"/>
      <c r="AW44" s="387"/>
      <c r="AX44" s="387"/>
      <c r="AY44" s="387"/>
      <c r="AZ44" s="387"/>
      <c r="BA44" s="387"/>
      <c r="BB44" s="387">
        <v>-0.10000000000000003</v>
      </c>
      <c r="BC44" s="387">
        <v>-7</v>
      </c>
      <c r="BD44" s="187"/>
      <c r="BE44" s="187"/>
      <c r="BF44" s="781">
        <v>-6.9</v>
      </c>
      <c r="BG44" s="387">
        <v>-6.4</v>
      </c>
      <c r="BH44" s="387">
        <v>-3.5999999999999996</v>
      </c>
      <c r="BI44" s="388">
        <v>-3.9999999999999991</v>
      </c>
      <c r="BJ44" s="781">
        <v>-3.9999999999999991</v>
      </c>
      <c r="BK44" s="388">
        <v>-7.1000000000000005</v>
      </c>
      <c r="BL44" s="187"/>
      <c r="BM44" s="387">
        <v>-1.8000000000000003</v>
      </c>
      <c r="BN44" s="387">
        <v>-1.9</v>
      </c>
      <c r="BO44" s="387">
        <v>-1.1000000000000001</v>
      </c>
      <c r="BP44" s="387">
        <v>-1.7999999999999998</v>
      </c>
      <c r="BQ44" s="387">
        <v>-2.2999999999999998</v>
      </c>
      <c r="BS44" s="387">
        <v>-3.4</v>
      </c>
      <c r="BT44" s="387">
        <v>-3</v>
      </c>
      <c r="BU44" s="387">
        <v>-2</v>
      </c>
      <c r="BV44" s="387">
        <v>-3.1000000000000005</v>
      </c>
      <c r="BW44" s="387">
        <v>-3.9000000000000004</v>
      </c>
    </row>
    <row r="45" spans="1:79" ht="14.25" customHeight="1">
      <c r="A45" s="31"/>
      <c r="B45" s="271"/>
      <c r="C45" s="270" t="s">
        <v>309</v>
      </c>
      <c r="D45" s="31"/>
      <c r="E45" s="210"/>
      <c r="F45" s="210"/>
      <c r="G45" s="210"/>
      <c r="H45" s="107"/>
      <c r="I45" s="210"/>
      <c r="J45" s="210"/>
      <c r="K45" s="210"/>
      <c r="L45" s="272"/>
      <c r="M45" s="210"/>
      <c r="N45" s="210"/>
      <c r="O45" s="210"/>
      <c r="P45" s="272"/>
      <c r="Q45" s="210"/>
      <c r="R45" s="210"/>
      <c r="S45" s="210">
        <v>40.700000000000024</v>
      </c>
      <c r="T45" s="421">
        <v>45.79999999999999</v>
      </c>
      <c r="U45" s="787">
        <v>38.299999999999997</v>
      </c>
      <c r="V45" s="387"/>
      <c r="W45" s="387"/>
      <c r="X45" s="388">
        <v>52.199999999999982</v>
      </c>
      <c r="Y45" s="388">
        <v>43.3</v>
      </c>
      <c r="Z45" s="781">
        <v>41.3</v>
      </c>
      <c r="AA45" s="387">
        <v>41.199999999999996</v>
      </c>
      <c r="AB45" s="387">
        <v>42.699999999999996</v>
      </c>
      <c r="AC45" s="387">
        <v>51.59999999999998</v>
      </c>
      <c r="AD45" s="387">
        <v>42.5</v>
      </c>
      <c r="AE45" s="387">
        <v>48.6</v>
      </c>
      <c r="AF45" s="387">
        <v>49.5</v>
      </c>
      <c r="AG45" s="387">
        <v>55.599999999999994</v>
      </c>
      <c r="AH45" s="387">
        <v>44.4</v>
      </c>
      <c r="AI45" s="387">
        <v>51.2</v>
      </c>
      <c r="AJ45" s="387">
        <v>55.2</v>
      </c>
      <c r="AK45" s="387">
        <v>64.899999999999977</v>
      </c>
      <c r="AL45" s="387">
        <v>54.6</v>
      </c>
      <c r="AM45" s="387">
        <v>55.6</v>
      </c>
      <c r="AN45" s="387">
        <v>62.499999999999986</v>
      </c>
      <c r="AO45" s="387">
        <v>71.800000000000011</v>
      </c>
      <c r="AP45" s="387">
        <v>56.9</v>
      </c>
      <c r="AQ45" s="387">
        <v>65</v>
      </c>
      <c r="AR45" s="387">
        <v>67.5</v>
      </c>
      <c r="AS45" s="781"/>
      <c r="AT45" s="350"/>
      <c r="AU45" s="387"/>
      <c r="AV45" s="910"/>
      <c r="AW45" s="387"/>
      <c r="AX45" s="387"/>
      <c r="AY45" s="387"/>
      <c r="AZ45" s="387"/>
      <c r="BA45" s="387"/>
      <c r="BB45" s="387">
        <v>160.19999999999999</v>
      </c>
      <c r="BC45" s="387">
        <v>175.6</v>
      </c>
      <c r="BD45" s="187"/>
      <c r="BE45" s="187"/>
      <c r="BF45" s="781">
        <v>173.2</v>
      </c>
      <c r="BG45" s="387">
        <v>196.20000000000002</v>
      </c>
      <c r="BH45" s="387">
        <v>215.7</v>
      </c>
      <c r="BI45" s="388">
        <v>244.5</v>
      </c>
      <c r="BJ45" s="781">
        <v>239.6</v>
      </c>
      <c r="BK45" s="388">
        <v>261.89999999999998</v>
      </c>
      <c r="BL45" s="187"/>
      <c r="BM45" s="387">
        <v>78.900000000000006</v>
      </c>
      <c r="BN45" s="387">
        <v>91.100000000000009</v>
      </c>
      <c r="BO45" s="387">
        <v>95.600000000000009</v>
      </c>
      <c r="BP45" s="387">
        <v>110.2</v>
      </c>
      <c r="BQ45" s="387">
        <v>121.9</v>
      </c>
      <c r="BS45" s="387">
        <v>121.60000000000001</v>
      </c>
      <c r="BT45" s="387">
        <v>140.60000000000002</v>
      </c>
      <c r="BU45" s="387">
        <v>150.80000000000001</v>
      </c>
      <c r="BV45" s="387">
        <v>172.7</v>
      </c>
      <c r="BW45" s="387">
        <v>189.4</v>
      </c>
    </row>
    <row r="46" spans="1:79" ht="14.25" customHeight="1">
      <c r="A46" s="31"/>
      <c r="B46" s="134"/>
      <c r="C46" s="270" t="s">
        <v>324</v>
      </c>
      <c r="D46" s="37"/>
      <c r="E46" s="210"/>
      <c r="F46" s="210"/>
      <c r="G46" s="210"/>
      <c r="H46" s="244"/>
      <c r="I46" s="210"/>
      <c r="J46" s="210"/>
      <c r="K46" s="210"/>
      <c r="L46" s="107"/>
      <c r="M46" s="210"/>
      <c r="N46" s="210"/>
      <c r="O46" s="210"/>
      <c r="P46" s="107"/>
      <c r="Q46" s="210"/>
      <c r="R46" s="210"/>
      <c r="S46" s="210">
        <v>6.7</v>
      </c>
      <c r="T46" s="421">
        <v>4.2000000000000011</v>
      </c>
      <c r="U46" s="788">
        <v>6.6000000000000005</v>
      </c>
      <c r="V46" s="388"/>
      <c r="W46" s="388"/>
      <c r="X46" s="388">
        <v>6.1</v>
      </c>
      <c r="Y46" s="388">
        <v>10</v>
      </c>
      <c r="Z46" s="782">
        <v>6.6000000000000014</v>
      </c>
      <c r="AA46" s="388">
        <v>9.3000000000000007</v>
      </c>
      <c r="AB46" s="388">
        <v>10.200000000000001</v>
      </c>
      <c r="AC46" s="388">
        <v>7.9000000000000021</v>
      </c>
      <c r="AD46" s="388">
        <v>9.2999999999999989</v>
      </c>
      <c r="AE46" s="388">
        <v>11.9</v>
      </c>
      <c r="AF46" s="388">
        <v>13.4</v>
      </c>
      <c r="AG46" s="388">
        <v>13.100000000000001</v>
      </c>
      <c r="AH46" s="388">
        <v>10.7</v>
      </c>
      <c r="AI46" s="388">
        <v>12.6</v>
      </c>
      <c r="AJ46" s="388">
        <v>14.700000000000001</v>
      </c>
      <c r="AK46" s="388">
        <v>13.799999999999997</v>
      </c>
      <c r="AL46" s="388">
        <v>15.900000000000002</v>
      </c>
      <c r="AM46" s="388">
        <v>11.899999999999999</v>
      </c>
      <c r="AN46" s="388">
        <v>14.500000000000004</v>
      </c>
      <c r="AO46" s="388">
        <v>14.199999999999996</v>
      </c>
      <c r="AP46" s="388">
        <v>13</v>
      </c>
      <c r="AQ46" s="388">
        <v>15.399999999999999</v>
      </c>
      <c r="AR46" s="388">
        <v>16.799999999999997</v>
      </c>
      <c r="AS46" s="782"/>
      <c r="AT46" s="350"/>
      <c r="AU46" s="387"/>
      <c r="AV46" s="910"/>
      <c r="AW46" s="387"/>
      <c r="AX46" s="387"/>
      <c r="AY46" s="388"/>
      <c r="AZ46" s="388"/>
      <c r="BA46" s="388"/>
      <c r="BB46" s="388">
        <v>21.6</v>
      </c>
      <c r="BC46" s="388">
        <v>27.6</v>
      </c>
      <c r="BD46" s="187"/>
      <c r="BE46" s="187"/>
      <c r="BF46" s="782">
        <v>34</v>
      </c>
      <c r="BG46" s="388">
        <v>47.7</v>
      </c>
      <c r="BH46" s="388">
        <v>51.8</v>
      </c>
      <c r="BI46" s="388">
        <v>56.5</v>
      </c>
      <c r="BJ46" s="782">
        <v>55.4</v>
      </c>
      <c r="BK46" s="388">
        <v>60</v>
      </c>
      <c r="BL46" s="187"/>
      <c r="BM46" s="388">
        <v>15.900000000000002</v>
      </c>
      <c r="BN46" s="388">
        <v>21.2</v>
      </c>
      <c r="BO46" s="388">
        <v>23.299999999999997</v>
      </c>
      <c r="BP46" s="388">
        <v>27.8</v>
      </c>
      <c r="BQ46" s="388">
        <v>28.4</v>
      </c>
      <c r="BS46" s="388">
        <v>26.099999999999998</v>
      </c>
      <c r="BT46" s="388">
        <v>34.6</v>
      </c>
      <c r="BU46" s="388">
        <v>38</v>
      </c>
      <c r="BV46" s="388">
        <v>42.300000000000004</v>
      </c>
      <c r="BW46" s="388">
        <v>45.199999999999996</v>
      </c>
      <c r="BY46" s="143"/>
      <c r="CA46" s="143"/>
    </row>
    <row r="47" spans="1:79" ht="14.25" customHeight="1">
      <c r="A47" s="31"/>
      <c r="B47" s="134"/>
      <c r="C47" s="270" t="s">
        <v>325</v>
      </c>
      <c r="D47" s="37"/>
      <c r="E47" s="210"/>
      <c r="F47" s="210"/>
      <c r="G47" s="210"/>
      <c r="H47" s="107"/>
      <c r="I47" s="210"/>
      <c r="J47" s="210"/>
      <c r="K47" s="210"/>
      <c r="L47" s="107"/>
      <c r="M47" s="210"/>
      <c r="N47" s="210"/>
      <c r="O47" s="210"/>
      <c r="P47" s="107"/>
      <c r="Q47" s="210"/>
      <c r="R47" s="210"/>
      <c r="S47" s="210">
        <v>0.7</v>
      </c>
      <c r="T47" s="421">
        <v>1.9999999999999996</v>
      </c>
      <c r="U47" s="788">
        <v>1.4</v>
      </c>
      <c r="V47" s="388"/>
      <c r="W47" s="388"/>
      <c r="X47" s="388">
        <v>1.8999999999999995</v>
      </c>
      <c r="Y47" s="388">
        <v>2.1</v>
      </c>
      <c r="Z47" s="782">
        <v>1</v>
      </c>
      <c r="AA47" s="388">
        <v>1.1000000000000001</v>
      </c>
      <c r="AB47" s="388">
        <v>0.7</v>
      </c>
      <c r="AC47" s="388">
        <v>1.4000000000000004</v>
      </c>
      <c r="AD47" s="388">
        <v>1.4</v>
      </c>
      <c r="AE47" s="388">
        <v>1.9</v>
      </c>
      <c r="AF47" s="388">
        <v>1.9</v>
      </c>
      <c r="AG47" s="388">
        <v>1.9000000000000004</v>
      </c>
      <c r="AH47" s="388">
        <v>1.4</v>
      </c>
      <c r="AI47" s="388">
        <v>2.1</v>
      </c>
      <c r="AJ47" s="388">
        <v>2.5</v>
      </c>
      <c r="AK47" s="388">
        <v>3.5999999999999996</v>
      </c>
      <c r="AL47" s="388">
        <v>2.8</v>
      </c>
      <c r="AM47" s="388">
        <v>3.3</v>
      </c>
      <c r="AN47" s="388">
        <v>3.4000000000000004</v>
      </c>
      <c r="AO47" s="388">
        <v>6.5</v>
      </c>
      <c r="AP47" s="388">
        <v>3.7</v>
      </c>
      <c r="AQ47" s="388">
        <v>4</v>
      </c>
      <c r="AR47" s="388">
        <v>4.9999999999999991</v>
      </c>
      <c r="AS47" s="782"/>
      <c r="AT47" s="350"/>
      <c r="AU47" s="387"/>
      <c r="AV47" s="910"/>
      <c r="AW47" s="387"/>
      <c r="AX47" s="387"/>
      <c r="AY47" s="388"/>
      <c r="AZ47" s="388"/>
      <c r="BA47" s="388"/>
      <c r="BB47" s="388">
        <v>4.6999999999999993</v>
      </c>
      <c r="BC47" s="388">
        <v>5.5</v>
      </c>
      <c r="BD47" s="187"/>
      <c r="BE47" s="187"/>
      <c r="BF47" s="782">
        <v>4.2</v>
      </c>
      <c r="BG47" s="388">
        <v>7.1</v>
      </c>
      <c r="BH47" s="388">
        <v>9.6</v>
      </c>
      <c r="BI47" s="388">
        <v>16</v>
      </c>
      <c r="BJ47" s="782">
        <v>16</v>
      </c>
      <c r="BK47" s="388">
        <v>16.899999999999999</v>
      </c>
      <c r="BL47" s="187"/>
      <c r="BM47" s="388">
        <v>2.1</v>
      </c>
      <c r="BN47" s="388">
        <v>3.3</v>
      </c>
      <c r="BO47" s="388">
        <v>3.5</v>
      </c>
      <c r="BP47" s="388">
        <v>6.1</v>
      </c>
      <c r="BQ47" s="388">
        <v>7.7</v>
      </c>
      <c r="BS47" s="388">
        <v>2.8</v>
      </c>
      <c r="BT47" s="388">
        <v>5.1999999999999993</v>
      </c>
      <c r="BU47" s="388">
        <v>6</v>
      </c>
      <c r="BV47" s="388">
        <v>9.5</v>
      </c>
      <c r="BW47" s="388">
        <v>12.7</v>
      </c>
      <c r="BY47" s="143"/>
      <c r="CA47" s="143"/>
    </row>
    <row r="48" spans="1:79" ht="14.25" customHeight="1">
      <c r="A48" s="31"/>
      <c r="B48" s="134"/>
      <c r="C48" s="270" t="s">
        <v>707</v>
      </c>
      <c r="D48" s="37"/>
      <c r="E48" s="210"/>
      <c r="F48" s="210"/>
      <c r="G48" s="210"/>
      <c r="H48" s="107"/>
      <c r="I48" s="210"/>
      <c r="J48" s="210"/>
      <c r="K48" s="210"/>
      <c r="L48" s="107"/>
      <c r="M48" s="210"/>
      <c r="N48" s="210"/>
      <c r="O48" s="210"/>
      <c r="P48" s="107"/>
      <c r="Q48" s="210"/>
      <c r="R48" s="210"/>
      <c r="S48" s="210">
        <v>6.1</v>
      </c>
      <c r="T48" s="421">
        <v>7.1999999999999993</v>
      </c>
      <c r="U48" s="788">
        <v>6.3</v>
      </c>
      <c r="V48" s="388"/>
      <c r="W48" s="388"/>
      <c r="X48" s="388">
        <v>6.2000000000000028</v>
      </c>
      <c r="Y48" s="388">
        <v>6.7</v>
      </c>
      <c r="Z48" s="782">
        <v>4.8999999999999995</v>
      </c>
      <c r="AA48" s="388">
        <v>4.7</v>
      </c>
      <c r="AB48" s="388">
        <v>5.4</v>
      </c>
      <c r="AC48" s="388">
        <v>4.1000000000000014</v>
      </c>
      <c r="AD48" s="388">
        <v>5</v>
      </c>
      <c r="AE48" s="388">
        <v>8.9</v>
      </c>
      <c r="AF48" s="388">
        <v>6</v>
      </c>
      <c r="AG48" s="388">
        <v>6.9000000000000021</v>
      </c>
      <c r="AH48" s="388">
        <v>3.8</v>
      </c>
      <c r="AI48" s="388">
        <v>5.7</v>
      </c>
      <c r="AJ48" s="388">
        <v>5.5</v>
      </c>
      <c r="AK48" s="388">
        <v>7</v>
      </c>
      <c r="AL48" s="388">
        <v>6.5</v>
      </c>
      <c r="AM48" s="388">
        <v>5.8000000000000007</v>
      </c>
      <c r="AN48" s="388">
        <v>7.8999999999999986</v>
      </c>
      <c r="AO48" s="388">
        <v>7.5</v>
      </c>
      <c r="AP48" s="388">
        <v>6.9</v>
      </c>
      <c r="AQ48" s="388">
        <v>7</v>
      </c>
      <c r="AR48" s="388">
        <v>8.2000000000000011</v>
      </c>
      <c r="AS48" s="782"/>
      <c r="AT48" s="350"/>
      <c r="AU48" s="387"/>
      <c r="AV48" s="910"/>
      <c r="AW48" s="387"/>
      <c r="AX48" s="387"/>
      <c r="AY48" s="388"/>
      <c r="AZ48" s="388"/>
      <c r="BA48" s="388"/>
      <c r="BB48" s="388">
        <v>25.7</v>
      </c>
      <c r="BC48" s="388">
        <v>26.1</v>
      </c>
      <c r="BD48" s="187"/>
      <c r="BE48" s="187"/>
      <c r="BF48" s="782">
        <v>19.100000000000001</v>
      </c>
      <c r="BG48" s="388">
        <v>26.8</v>
      </c>
      <c r="BH48" s="388">
        <v>22</v>
      </c>
      <c r="BI48" s="388">
        <v>27.7</v>
      </c>
      <c r="BJ48" s="782">
        <v>27.1</v>
      </c>
      <c r="BK48" s="388">
        <v>31.6</v>
      </c>
      <c r="BL48" s="187"/>
      <c r="BM48" s="388">
        <v>9.6</v>
      </c>
      <c r="BN48" s="388">
        <v>13.9</v>
      </c>
      <c r="BO48" s="388">
        <v>9.5</v>
      </c>
      <c r="BP48" s="388">
        <v>12.3</v>
      </c>
      <c r="BQ48" s="388">
        <v>13.9</v>
      </c>
      <c r="BS48" s="388">
        <v>15</v>
      </c>
      <c r="BT48" s="388">
        <v>19.899999999999999</v>
      </c>
      <c r="BU48" s="388">
        <v>15</v>
      </c>
      <c r="BV48" s="388">
        <v>20.2</v>
      </c>
      <c r="BW48" s="388">
        <v>22.1</v>
      </c>
    </row>
    <row r="49" spans="1:77" ht="14.25" customHeight="1">
      <c r="A49" s="31"/>
      <c r="B49" s="134"/>
      <c r="C49" s="270" t="s">
        <v>155</v>
      </c>
      <c r="D49" s="37"/>
      <c r="E49" s="210"/>
      <c r="F49" s="210"/>
      <c r="G49" s="210"/>
      <c r="H49" s="244"/>
      <c r="I49" s="210"/>
      <c r="J49" s="210"/>
      <c r="K49" s="210"/>
      <c r="L49" s="107"/>
      <c r="M49" s="210"/>
      <c r="N49" s="210"/>
      <c r="O49" s="210"/>
      <c r="P49" s="107"/>
      <c r="Q49" s="210"/>
      <c r="R49" s="210"/>
      <c r="S49" s="210">
        <v>3.3</v>
      </c>
      <c r="T49" s="421">
        <v>5.5</v>
      </c>
      <c r="U49" s="788">
        <v>2.2000000000000002</v>
      </c>
      <c r="V49" s="388"/>
      <c r="W49" s="388"/>
      <c r="X49" s="388">
        <v>7.7999999999999989</v>
      </c>
      <c r="Y49" s="388">
        <v>2</v>
      </c>
      <c r="Z49" s="782">
        <v>1.4</v>
      </c>
      <c r="AA49" s="388">
        <v>1</v>
      </c>
      <c r="AB49" s="388">
        <v>3.7</v>
      </c>
      <c r="AC49" s="388">
        <v>6.3000000000000007</v>
      </c>
      <c r="AD49" s="388">
        <v>1.1000000000000001</v>
      </c>
      <c r="AE49" s="388">
        <v>2.8</v>
      </c>
      <c r="AF49" s="388">
        <v>3.1</v>
      </c>
      <c r="AG49" s="388">
        <v>2.9000000000000004</v>
      </c>
      <c r="AH49" s="388">
        <v>1.2000000000000002</v>
      </c>
      <c r="AI49" s="388">
        <v>2</v>
      </c>
      <c r="AJ49" s="388">
        <v>2.5</v>
      </c>
      <c r="AK49" s="388">
        <v>3.9999999999999991</v>
      </c>
      <c r="AL49" s="388">
        <v>1.4</v>
      </c>
      <c r="AM49" s="388">
        <v>2.4</v>
      </c>
      <c r="AN49" s="388">
        <v>4.5000000000000009</v>
      </c>
      <c r="AO49" s="388">
        <v>6.6</v>
      </c>
      <c r="AP49" s="388">
        <v>4.3</v>
      </c>
      <c r="AQ49" s="388">
        <v>6.8</v>
      </c>
      <c r="AR49" s="388">
        <v>5.9</v>
      </c>
      <c r="AS49" s="782"/>
      <c r="AT49" s="350"/>
      <c r="AU49" s="387"/>
      <c r="AV49" s="910"/>
      <c r="AW49" s="388"/>
      <c r="AX49" s="388"/>
      <c r="AY49" s="388"/>
      <c r="AZ49" s="388"/>
      <c r="BA49" s="388"/>
      <c r="BB49" s="388">
        <v>12.5</v>
      </c>
      <c r="BC49" s="388">
        <v>16.899999999999999</v>
      </c>
      <c r="BD49" s="187"/>
      <c r="BE49" s="187"/>
      <c r="BF49" s="782">
        <v>12.4</v>
      </c>
      <c r="BG49" s="388">
        <v>9.9</v>
      </c>
      <c r="BH49" s="388">
        <v>9.6999999999999993</v>
      </c>
      <c r="BI49" s="388">
        <v>14.9</v>
      </c>
      <c r="BJ49" s="782">
        <v>14.9</v>
      </c>
      <c r="BK49" s="388">
        <v>24.5</v>
      </c>
      <c r="BL49" s="187"/>
      <c r="BM49" s="388">
        <v>2.4</v>
      </c>
      <c r="BN49" s="388">
        <v>3.9</v>
      </c>
      <c r="BO49" s="388">
        <v>3.2</v>
      </c>
      <c r="BP49" s="388">
        <v>3.8</v>
      </c>
      <c r="BQ49" s="388">
        <v>11.1</v>
      </c>
      <c r="BS49" s="388">
        <v>6.1</v>
      </c>
      <c r="BT49" s="388">
        <v>7</v>
      </c>
      <c r="BU49" s="388">
        <v>5.7</v>
      </c>
      <c r="BV49" s="388">
        <v>8.3000000000000007</v>
      </c>
      <c r="BW49" s="388">
        <v>17</v>
      </c>
    </row>
    <row r="50" spans="1:77" ht="14.25" customHeight="1">
      <c r="A50" s="31"/>
      <c r="B50" s="134"/>
      <c r="C50" s="270" t="s">
        <v>130</v>
      </c>
      <c r="D50" s="37"/>
      <c r="E50" s="210"/>
      <c r="F50" s="210"/>
      <c r="G50" s="210"/>
      <c r="H50" s="244"/>
      <c r="I50" s="210"/>
      <c r="J50" s="210"/>
      <c r="K50" s="210"/>
      <c r="L50" s="107"/>
      <c r="M50" s="210"/>
      <c r="N50" s="210"/>
      <c r="O50" s="210"/>
      <c r="P50" s="107"/>
      <c r="Q50" s="210"/>
      <c r="R50" s="210"/>
      <c r="S50" s="210">
        <v>1.5</v>
      </c>
      <c r="T50" s="421">
        <v>1.6000000000000005</v>
      </c>
      <c r="U50" s="788">
        <v>1.4999999999999998</v>
      </c>
      <c r="V50" s="388"/>
      <c r="W50" s="388"/>
      <c r="X50" s="388">
        <v>2.5</v>
      </c>
      <c r="Y50" s="388">
        <v>1</v>
      </c>
      <c r="Z50" s="782">
        <v>1.0000000000000002</v>
      </c>
      <c r="AA50" s="388">
        <v>0.70000000000000007</v>
      </c>
      <c r="AB50" s="388">
        <v>0.90000000000000013</v>
      </c>
      <c r="AC50" s="388">
        <v>2.2999999999999998</v>
      </c>
      <c r="AD50" s="388">
        <v>0.50000000000000022</v>
      </c>
      <c r="AE50" s="388">
        <v>0.8</v>
      </c>
      <c r="AF50" s="388">
        <v>-1.0999999999999999</v>
      </c>
      <c r="AG50" s="388">
        <v>-0.39999999999999969</v>
      </c>
      <c r="AH50" s="388">
        <v>1.6</v>
      </c>
      <c r="AI50" s="388">
        <v>1.6</v>
      </c>
      <c r="AJ50" s="1272">
        <v>4</v>
      </c>
      <c r="AK50" s="1272">
        <v>4.5000000000000009</v>
      </c>
      <c r="AL50" s="388">
        <v>3.5999999999999996</v>
      </c>
      <c r="AM50" s="388">
        <v>2.0000000000000009</v>
      </c>
      <c r="AN50" s="388">
        <v>2.7</v>
      </c>
      <c r="AO50" s="388">
        <v>1.6999999999999975</v>
      </c>
      <c r="AP50" s="388">
        <v>3.4000000000000004</v>
      </c>
      <c r="AQ50" s="388">
        <v>3.3000000000000007</v>
      </c>
      <c r="AR50" s="388">
        <v>0.69999999999999929</v>
      </c>
      <c r="AS50" s="782"/>
      <c r="AT50" s="350"/>
      <c r="AU50" s="387"/>
      <c r="AV50" s="910"/>
      <c r="AW50" s="387"/>
      <c r="AX50" s="387"/>
      <c r="AY50" s="388"/>
      <c r="AZ50" s="388"/>
      <c r="BA50" s="388"/>
      <c r="BB50" s="388">
        <v>7.7000000000000011</v>
      </c>
      <c r="BC50" s="388">
        <v>6.6</v>
      </c>
      <c r="BD50" s="187"/>
      <c r="BE50" s="187"/>
      <c r="BF50" s="782">
        <v>4.9000000000000004</v>
      </c>
      <c r="BG50" s="388">
        <v>-0.19999999999999929</v>
      </c>
      <c r="BH50" s="388">
        <v>11.700000000000001</v>
      </c>
      <c r="BI50" s="388">
        <v>9.9999999999999982</v>
      </c>
      <c r="BJ50" s="782">
        <v>9.6000000000000014</v>
      </c>
      <c r="BK50" s="388">
        <v>9.4000000000000021</v>
      </c>
      <c r="BL50" s="187"/>
      <c r="BM50" s="388">
        <v>1.7000000000000002</v>
      </c>
      <c r="BN50" s="388">
        <v>1.3000000000000003</v>
      </c>
      <c r="BO50" s="388">
        <v>3.2</v>
      </c>
      <c r="BP50" s="388">
        <v>5.6000000000000005</v>
      </c>
      <c r="BQ50" s="388">
        <v>6.7000000000000011</v>
      </c>
      <c r="BS50" s="388">
        <v>2.6000000000000005</v>
      </c>
      <c r="BT50" s="388">
        <v>0.2000000000000004</v>
      </c>
      <c r="BU50" s="388">
        <v>7.2</v>
      </c>
      <c r="BV50" s="388">
        <v>8.3000000000000007</v>
      </c>
      <c r="BW50" s="388">
        <v>7.4</v>
      </c>
      <c r="BY50" s="523"/>
    </row>
    <row r="51" spans="1:77" ht="14.25" customHeight="1">
      <c r="A51" s="31"/>
      <c r="B51" s="179" t="s">
        <v>160</v>
      </c>
      <c r="C51" s="179"/>
      <c r="D51" s="37"/>
      <c r="E51" s="249"/>
      <c r="F51" s="249"/>
      <c r="G51" s="249"/>
      <c r="H51" s="273"/>
      <c r="I51" s="249"/>
      <c r="J51" s="249"/>
      <c r="K51" s="249"/>
      <c r="L51" s="110"/>
      <c r="M51" s="249"/>
      <c r="N51" s="249"/>
      <c r="O51" s="249"/>
      <c r="P51" s="110"/>
      <c r="Q51" s="249"/>
      <c r="R51" s="249"/>
      <c r="S51" s="249">
        <v>88.600000000000023</v>
      </c>
      <c r="T51" s="273">
        <v>97.4</v>
      </c>
      <c r="U51" s="789">
        <v>83.6</v>
      </c>
      <c r="V51" s="790"/>
      <c r="W51" s="790"/>
      <c r="X51" s="431">
        <v>117.99999999999997</v>
      </c>
      <c r="Y51" s="431">
        <v>101.5</v>
      </c>
      <c r="Z51" s="791">
        <v>82.1</v>
      </c>
      <c r="AA51" s="431">
        <v>88.100000000000009</v>
      </c>
      <c r="AB51" s="431">
        <v>97.40000000000002</v>
      </c>
      <c r="AC51" s="431">
        <v>113.09999999999991</v>
      </c>
      <c r="AD51" s="790">
        <v>93.2</v>
      </c>
      <c r="AE51" s="431">
        <v>112</v>
      </c>
      <c r="AF51" s="431">
        <v>112.9</v>
      </c>
      <c r="AG51" s="431">
        <v>119.99999999999994</v>
      </c>
      <c r="AH51" s="431">
        <v>102.9</v>
      </c>
      <c r="AI51" s="431">
        <v>116.69999999999997</v>
      </c>
      <c r="AJ51" s="431">
        <v>130</v>
      </c>
      <c r="AK51" s="431">
        <v>148.30000000000001</v>
      </c>
      <c r="AL51" s="431">
        <v>126.39999999999999</v>
      </c>
      <c r="AM51" s="431">
        <v>120.00000000000004</v>
      </c>
      <c r="AN51" s="431">
        <v>147.69999999999999</v>
      </c>
      <c r="AO51" s="431">
        <v>158.5</v>
      </c>
      <c r="AP51" s="431">
        <v>134.30000000000001</v>
      </c>
      <c r="AQ51" s="431">
        <v>157.09999999999997</v>
      </c>
      <c r="AR51" s="431">
        <v>164.3</v>
      </c>
      <c r="AS51" s="791"/>
      <c r="AT51" s="402"/>
      <c r="AU51" s="790"/>
      <c r="AV51" s="911"/>
      <c r="AW51" s="431">
        <v>140.69999999999999</v>
      </c>
      <c r="AX51" s="431">
        <v>170.3</v>
      </c>
      <c r="AY51" s="431">
        <v>221.29999999999998</v>
      </c>
      <c r="AZ51" s="431">
        <v>259.2000000000001</v>
      </c>
      <c r="BA51" s="431">
        <v>319.00000000000011</v>
      </c>
      <c r="BB51" s="431">
        <v>349.09999999999997</v>
      </c>
      <c r="BC51" s="431">
        <v>394.20000000000005</v>
      </c>
      <c r="BD51" s="431"/>
      <c r="BE51" s="431"/>
      <c r="BF51" s="791">
        <v>377.09999999999997</v>
      </c>
      <c r="BG51" s="431">
        <v>438.09999999999997</v>
      </c>
      <c r="BH51" s="431">
        <v>497.90000000000003</v>
      </c>
      <c r="BI51" s="431">
        <v>552.6</v>
      </c>
      <c r="BJ51" s="791">
        <v>545.29999999999995</v>
      </c>
      <c r="BK51" s="431">
        <v>616.79999999999995</v>
      </c>
      <c r="BL51" s="187"/>
      <c r="BM51" s="431">
        <v>166.6</v>
      </c>
      <c r="BN51" s="431">
        <v>205.20000000000002</v>
      </c>
      <c r="BO51" s="431">
        <v>219.60000000000002</v>
      </c>
      <c r="BP51" s="431">
        <v>246.40000000000003</v>
      </c>
      <c r="BQ51" s="431">
        <v>291.39999999999998</v>
      </c>
      <c r="BS51" s="431">
        <v>264.00000000000006</v>
      </c>
      <c r="BT51" s="431">
        <v>318.10000000000002</v>
      </c>
      <c r="BU51" s="431">
        <v>349.6</v>
      </c>
      <c r="BV51" s="431">
        <v>394.1</v>
      </c>
      <c r="BW51" s="431">
        <v>455.7</v>
      </c>
      <c r="BX51" s="523"/>
      <c r="BY51" s="523"/>
    </row>
    <row r="52" spans="1:77" ht="14.25" customHeight="1">
      <c r="A52" s="31"/>
      <c r="B52" s="247"/>
      <c r="C52" s="31"/>
      <c r="D52" s="37"/>
      <c r="E52" s="63"/>
      <c r="F52" s="63"/>
      <c r="G52" s="63"/>
      <c r="H52" s="63"/>
      <c r="I52" s="63"/>
      <c r="J52" s="63"/>
      <c r="K52" s="63"/>
      <c r="L52" s="63"/>
      <c r="M52" s="63"/>
      <c r="N52" s="63"/>
      <c r="O52" s="63"/>
      <c r="P52" s="63"/>
      <c r="Q52" s="63"/>
      <c r="R52" s="63"/>
      <c r="S52" s="63"/>
      <c r="T52" s="63"/>
      <c r="U52" s="787"/>
      <c r="V52" s="350"/>
      <c r="W52" s="350"/>
      <c r="X52" s="350"/>
      <c r="Y52" s="350"/>
      <c r="Z52" s="542"/>
      <c r="AA52" s="350"/>
      <c r="AB52" s="350"/>
      <c r="AC52" s="350"/>
      <c r="AD52" s="350"/>
      <c r="AE52" s="350"/>
      <c r="AF52" s="350"/>
      <c r="AG52" s="350"/>
      <c r="AH52" s="350"/>
      <c r="AI52" s="350"/>
      <c r="AJ52" s="350"/>
      <c r="AK52" s="350"/>
      <c r="AL52" s="350"/>
      <c r="AM52" s="350"/>
      <c r="AN52" s="350"/>
      <c r="AO52" s="350"/>
      <c r="AP52" s="350"/>
      <c r="AQ52" s="350"/>
      <c r="AR52" s="350"/>
      <c r="AS52" s="542"/>
      <c r="AT52" s="350"/>
      <c r="AU52" s="387"/>
      <c r="AV52" s="910"/>
      <c r="AW52" s="350"/>
      <c r="AX52" s="350"/>
      <c r="AY52" s="350"/>
      <c r="AZ52" s="350"/>
      <c r="BA52" s="350"/>
      <c r="BB52" s="350"/>
      <c r="BC52" s="350"/>
      <c r="BD52" s="187"/>
      <c r="BE52" s="187"/>
      <c r="BF52" s="542"/>
      <c r="BG52" s="350"/>
      <c r="BH52" s="350"/>
      <c r="BI52" s="350"/>
      <c r="BJ52" s="542"/>
      <c r="BK52" s="350"/>
      <c r="BL52" s="187"/>
      <c r="BM52" s="350"/>
      <c r="BN52" s="350"/>
      <c r="BO52" s="350"/>
      <c r="BP52" s="350"/>
      <c r="BQ52" s="350"/>
      <c r="BS52" s="350"/>
      <c r="BT52" s="350"/>
      <c r="BU52" s="350"/>
      <c r="BV52" s="350"/>
      <c r="BW52" s="350"/>
      <c r="BY52" s="143"/>
    </row>
    <row r="53" spans="1:77" ht="14.25" customHeight="1">
      <c r="A53" s="95" t="s">
        <v>183</v>
      </c>
      <c r="B53" s="123"/>
      <c r="C53" s="123"/>
      <c r="D53" s="37"/>
      <c r="E53" s="62"/>
      <c r="F53" s="274"/>
      <c r="G53" s="62"/>
      <c r="H53" s="62"/>
      <c r="I53" s="62"/>
      <c r="J53" s="274"/>
      <c r="K53" s="62"/>
      <c r="L53" s="62"/>
      <c r="M53" s="62"/>
      <c r="N53" s="274"/>
      <c r="O53" s="62"/>
      <c r="P53" s="274"/>
      <c r="Q53" s="63"/>
      <c r="R53" s="63"/>
      <c r="S53" s="63"/>
      <c r="T53" s="63"/>
      <c r="U53" s="787"/>
      <c r="V53" s="350"/>
      <c r="W53" s="350"/>
      <c r="X53" s="350"/>
      <c r="Y53" s="350"/>
      <c r="Z53" s="542"/>
      <c r="AA53" s="350"/>
      <c r="AB53" s="350"/>
      <c r="AC53" s="350"/>
      <c r="AD53" s="350"/>
      <c r="AE53" s="350"/>
      <c r="AF53" s="350"/>
      <c r="AG53" s="350"/>
      <c r="AH53" s="350"/>
      <c r="AI53" s="350"/>
      <c r="AJ53" s="350"/>
      <c r="AK53" s="350"/>
      <c r="AL53" s="350"/>
      <c r="AM53" s="350"/>
      <c r="AN53" s="350"/>
      <c r="AO53" s="350"/>
      <c r="AP53" s="350"/>
      <c r="AQ53" s="350"/>
      <c r="AR53" s="350"/>
      <c r="AS53" s="917"/>
      <c r="AT53" s="350"/>
      <c r="AU53" s="387"/>
      <c r="AV53" s="910"/>
      <c r="AW53" s="350"/>
      <c r="AX53" s="350"/>
      <c r="AY53" s="350"/>
      <c r="AZ53" s="796"/>
      <c r="BA53" s="796"/>
      <c r="BB53" s="796"/>
      <c r="BC53" s="796"/>
      <c r="BD53" s="187"/>
      <c r="BE53" s="187"/>
      <c r="BF53" s="917"/>
      <c r="BG53" s="796"/>
      <c r="BH53" s="796"/>
      <c r="BI53" s="796"/>
      <c r="BJ53" s="917"/>
      <c r="BK53" s="796"/>
      <c r="BL53" s="187"/>
      <c r="BM53" s="796"/>
      <c r="BN53" s="796"/>
      <c r="BO53" s="796"/>
      <c r="BP53" s="796"/>
      <c r="BQ53" s="796"/>
      <c r="BS53" s="796"/>
      <c r="BT53" s="796"/>
      <c r="BU53" s="796"/>
      <c r="BV53" s="796"/>
      <c r="BW53" s="796"/>
    </row>
    <row r="54" spans="1:77" s="88" customFormat="1" ht="14.25" customHeight="1">
      <c r="A54" s="89" t="s">
        <v>27</v>
      </c>
      <c r="B54" s="89"/>
      <c r="C54" s="89"/>
      <c r="D54" s="37"/>
      <c r="E54" s="277"/>
      <c r="F54" s="277"/>
      <c r="G54" s="277"/>
      <c r="H54" s="277"/>
      <c r="I54" s="277"/>
      <c r="J54" s="277"/>
      <c r="K54" s="277"/>
      <c r="L54" s="277"/>
      <c r="M54" s="277"/>
      <c r="N54" s="277"/>
      <c r="O54" s="277"/>
      <c r="P54" s="277"/>
      <c r="Q54" s="277"/>
      <c r="R54" s="277"/>
      <c r="S54" s="277"/>
      <c r="T54" s="277"/>
      <c r="U54" s="797"/>
      <c r="V54" s="368"/>
      <c r="W54" s="368"/>
      <c r="X54" s="368"/>
      <c r="Y54" s="368"/>
      <c r="Z54" s="798"/>
      <c r="AA54" s="368"/>
      <c r="AB54" s="368"/>
      <c r="AC54" s="368"/>
      <c r="AD54" s="368"/>
      <c r="AE54" s="368"/>
      <c r="AF54" s="368"/>
      <c r="AG54" s="368"/>
      <c r="AH54" s="368"/>
      <c r="AI54" s="368"/>
      <c r="AJ54" s="368"/>
      <c r="AK54" s="368"/>
      <c r="AL54" s="368"/>
      <c r="AM54" s="368"/>
      <c r="AN54" s="368"/>
      <c r="AO54" s="368"/>
      <c r="AP54" s="368"/>
      <c r="AQ54" s="368"/>
      <c r="AR54" s="368"/>
      <c r="AS54" s="798"/>
      <c r="AT54" s="799"/>
      <c r="AU54" s="368"/>
      <c r="AV54" s="912"/>
      <c r="AW54" s="368"/>
      <c r="AX54" s="368"/>
      <c r="AY54" s="368"/>
      <c r="AZ54" s="368"/>
      <c r="BA54" s="368"/>
      <c r="BB54" s="368"/>
      <c r="BC54" s="368"/>
      <c r="BD54" s="800"/>
      <c r="BE54" s="800"/>
      <c r="BF54" s="798"/>
      <c r="BG54" s="368"/>
      <c r="BH54" s="368"/>
      <c r="BI54" s="368"/>
      <c r="BJ54" s="798"/>
      <c r="BK54" s="368"/>
      <c r="BL54" s="800"/>
      <c r="BM54" s="368"/>
      <c r="BN54" s="368"/>
      <c r="BO54" s="368"/>
      <c r="BP54" s="368"/>
      <c r="BQ54" s="368"/>
      <c r="BS54" s="368"/>
      <c r="BT54" s="368"/>
      <c r="BU54" s="368"/>
      <c r="BV54" s="368"/>
      <c r="BW54" s="368"/>
    </row>
    <row r="55" spans="1:77" ht="14.25" customHeight="1">
      <c r="A55" s="31"/>
      <c r="B55" s="1190" t="s">
        <v>7</v>
      </c>
      <c r="C55" s="1191"/>
      <c r="D55" s="37"/>
      <c r="E55" s="277"/>
      <c r="F55" s="277"/>
      <c r="G55" s="277"/>
      <c r="H55" s="277"/>
      <c r="I55" s="277"/>
      <c r="J55" s="277"/>
      <c r="K55" s="277"/>
      <c r="L55" s="277"/>
      <c r="M55" s="1271"/>
      <c r="N55" s="1271"/>
      <c r="O55" s="1271"/>
      <c r="P55" s="277"/>
      <c r="Q55" s="1271"/>
      <c r="R55" s="1271"/>
      <c r="S55" s="1271"/>
      <c r="T55" s="1271"/>
      <c r="U55" s="797"/>
      <c r="V55" s="368"/>
      <c r="W55" s="368"/>
      <c r="X55" s="368"/>
      <c r="Y55" s="368"/>
      <c r="Z55" s="798"/>
      <c r="AA55" s="368"/>
      <c r="AB55" s="368"/>
      <c r="AC55" s="368"/>
      <c r="AD55" s="1192"/>
      <c r="AE55" s="1192"/>
      <c r="AF55" s="1192"/>
      <c r="AG55" s="1192"/>
      <c r="AH55" s="1192"/>
      <c r="AI55" s="1192"/>
      <c r="AJ55" s="1192"/>
      <c r="AK55" s="1192"/>
      <c r="AL55" s="1192"/>
      <c r="AM55" s="1192"/>
      <c r="AN55" s="1192"/>
      <c r="AO55" s="1192"/>
      <c r="AP55" s="1192"/>
      <c r="AQ55" s="1192"/>
      <c r="AR55" s="1192"/>
      <c r="AS55" s="1195"/>
      <c r="AT55" s="799"/>
      <c r="AU55" s="387"/>
      <c r="AV55" s="910"/>
      <c r="AW55" s="387"/>
      <c r="AX55" s="387"/>
      <c r="AY55" s="388"/>
      <c r="AZ55" s="388"/>
      <c r="BA55" s="388"/>
      <c r="BB55" s="388"/>
      <c r="BC55" s="1193"/>
      <c r="BD55" s="1194"/>
      <c r="BE55" s="1194"/>
      <c r="BF55" s="1195"/>
      <c r="BG55" s="1193"/>
      <c r="BH55" s="1193"/>
      <c r="BI55" s="1193"/>
      <c r="BJ55" s="1195"/>
      <c r="BK55" s="1193"/>
      <c r="BL55" s="187"/>
      <c r="BM55" s="1193"/>
      <c r="BN55" s="1193"/>
      <c r="BO55" s="1193"/>
      <c r="BP55" s="1193"/>
      <c r="BQ55" s="1193"/>
      <c r="BS55" s="1193"/>
      <c r="BT55" s="1193"/>
      <c r="BU55" s="1193"/>
      <c r="BV55" s="1193"/>
      <c r="BW55" s="1193"/>
    </row>
    <row r="56" spans="1:77" s="1407" customFormat="1" ht="14.25" customHeight="1">
      <c r="A56" s="1402"/>
      <c r="B56" s="271"/>
      <c r="C56" s="270" t="s">
        <v>529</v>
      </c>
      <c r="D56" s="37"/>
      <c r="E56" s="1463"/>
      <c r="F56" s="1464"/>
      <c r="G56" s="1464"/>
      <c r="H56" s="1464"/>
      <c r="I56" s="1464"/>
      <c r="J56" s="1464"/>
      <c r="K56" s="1464"/>
      <c r="L56" s="1464"/>
      <c r="M56" s="1464"/>
      <c r="N56" s="1464"/>
      <c r="O56" s="1464"/>
      <c r="P56" s="1464"/>
      <c r="Q56" s="1463"/>
      <c r="R56" s="238"/>
      <c r="S56" s="238"/>
      <c r="T56" s="238"/>
      <c r="U56" s="801"/>
      <c r="V56" s="465"/>
      <c r="W56" s="465"/>
      <c r="X56" s="465">
        <v>0.25740740740740797</v>
      </c>
      <c r="Y56" s="465">
        <v>0.37735849056603765</v>
      </c>
      <c r="Z56" s="802"/>
      <c r="AA56" s="465"/>
      <c r="AB56" s="465"/>
      <c r="AC56" s="465"/>
      <c r="AD56" s="465">
        <v>0.36141906873614205</v>
      </c>
      <c r="AE56" s="465">
        <v>0.35580524344569309</v>
      </c>
      <c r="AF56" s="465">
        <v>0.30016863406408123</v>
      </c>
      <c r="AG56" s="465">
        <v>0.33333333333333237</v>
      </c>
      <c r="AH56" s="465">
        <v>0.23778501628664483</v>
      </c>
      <c r="AI56" s="465">
        <v>0.17403314917127055</v>
      </c>
      <c r="AJ56" s="465">
        <v>0.21789883268482457</v>
      </c>
      <c r="AK56" s="465">
        <v>0.16471962616822533</v>
      </c>
      <c r="AL56" s="465">
        <v>0.16710526315789487</v>
      </c>
      <c r="AM56" s="465">
        <v>-4.5882352941176374E-2</v>
      </c>
      <c r="AN56" s="465">
        <v>0.12247071352502714</v>
      </c>
      <c r="AO56" s="465">
        <v>0.11334002006017951</v>
      </c>
      <c r="AP56" s="465">
        <v>0.15670800450958278</v>
      </c>
      <c r="AQ56" s="465">
        <v>0.48705302096177538</v>
      </c>
      <c r="AR56" s="465">
        <v>0.2504743833017069</v>
      </c>
      <c r="AS56" s="802"/>
      <c r="AT56" s="467"/>
      <c r="AU56" s="465"/>
      <c r="AV56" s="913"/>
      <c r="AW56" s="465"/>
      <c r="AX56" s="465">
        <v>0.47863247863247849</v>
      </c>
      <c r="AY56" s="465" t="s">
        <v>203</v>
      </c>
      <c r="AZ56" s="465" t="s">
        <v>203</v>
      </c>
      <c r="BA56" s="465" t="s">
        <v>203</v>
      </c>
      <c r="BB56" s="465" t="s">
        <v>203</v>
      </c>
      <c r="BC56" s="465">
        <v>0.24325753569539921</v>
      </c>
      <c r="BD56" s="187"/>
      <c r="BE56" s="187"/>
      <c r="BF56" s="802"/>
      <c r="BG56" s="465">
        <v>0.3355855855855856</v>
      </c>
      <c r="BH56" s="465">
        <v>0.1959527824620575</v>
      </c>
      <c r="BI56" s="465">
        <v>8.9114495205865563E-2</v>
      </c>
      <c r="BJ56" s="802"/>
      <c r="BK56" s="465">
        <v>0.26720332381199707</v>
      </c>
      <c r="BL56" s="187"/>
      <c r="BM56" s="465"/>
      <c r="BN56" s="465">
        <v>0.35837563451776666</v>
      </c>
      <c r="BO56" s="465">
        <v>0.20328849028400597</v>
      </c>
      <c r="BP56" s="465">
        <v>5.4658385093167672E-2</v>
      </c>
      <c r="BQ56" s="465">
        <v>0.31448763250883371</v>
      </c>
      <c r="BS56" s="465">
        <v>0.247</v>
      </c>
      <c r="BT56" s="465">
        <v>0.33650190114068468</v>
      </c>
      <c r="BU56" s="465">
        <v>0.20862968231389245</v>
      </c>
      <c r="BV56" s="465">
        <v>7.9639074146724553E-2</v>
      </c>
      <c r="BW56" s="465">
        <v>0.28997093023255771</v>
      </c>
    </row>
    <row r="57" spans="1:77" ht="14.25" customHeight="1">
      <c r="A57" s="31"/>
      <c r="B57" s="271"/>
      <c r="C57" s="418" t="s">
        <v>322</v>
      </c>
      <c r="D57" s="37"/>
      <c r="E57" s="119"/>
      <c r="F57" s="275"/>
      <c r="G57" s="275"/>
      <c r="H57" s="275"/>
      <c r="I57" s="275"/>
      <c r="J57" s="275"/>
      <c r="K57" s="275"/>
      <c r="L57" s="275"/>
      <c r="M57" s="275"/>
      <c r="N57" s="275"/>
      <c r="O57" s="275"/>
      <c r="P57" s="275"/>
      <c r="Q57" s="119"/>
      <c r="R57" s="211"/>
      <c r="S57" s="211"/>
      <c r="T57" s="211"/>
      <c r="U57" s="801"/>
      <c r="V57" s="465"/>
      <c r="W57" s="465"/>
      <c r="X57" s="465">
        <v>0.2736077481840189</v>
      </c>
      <c r="Y57" s="465">
        <v>0.4065040650406504</v>
      </c>
      <c r="Z57" s="802"/>
      <c r="AA57" s="465"/>
      <c r="AB57" s="465"/>
      <c r="AC57" s="465"/>
      <c r="AD57" s="465">
        <v>0.3895348837209307</v>
      </c>
      <c r="AE57" s="465">
        <v>0.38574938574938566</v>
      </c>
      <c r="AF57" s="465">
        <v>0.33554083885209729</v>
      </c>
      <c r="AG57" s="465">
        <v>0.36491935483871019</v>
      </c>
      <c r="AH57" s="465">
        <v>0.27405857740585771</v>
      </c>
      <c r="AI57" s="465">
        <v>0.22340425531914887</v>
      </c>
      <c r="AJ57" s="465">
        <v>0.25619834710743805</v>
      </c>
      <c r="AK57" s="465">
        <v>0.17429837518463742</v>
      </c>
      <c r="AL57" s="465">
        <v>0.1658456486042692</v>
      </c>
      <c r="AM57" s="465">
        <v>-8.2608695652173769E-2</v>
      </c>
      <c r="AN57" s="465">
        <v>0.14078947368421035</v>
      </c>
      <c r="AO57" s="465">
        <v>0.14716981132075491</v>
      </c>
      <c r="AP57" s="465">
        <v>0.19718309859154926</v>
      </c>
      <c r="AQ57" s="465">
        <v>0.62243285939968351</v>
      </c>
      <c r="AR57" s="465">
        <v>0.30334486735870847</v>
      </c>
      <c r="AS57" s="802"/>
      <c r="AT57" s="467"/>
      <c r="AU57" s="465"/>
      <c r="AV57" s="913"/>
      <c r="AW57" s="465"/>
      <c r="AX57" s="465"/>
      <c r="AY57" s="465"/>
      <c r="AZ57" s="465"/>
      <c r="BA57" s="465"/>
      <c r="BB57" s="465"/>
      <c r="BC57" s="465">
        <v>0.25258086717136941</v>
      </c>
      <c r="BD57" s="187"/>
      <c r="BE57" s="187"/>
      <c r="BF57" s="802"/>
      <c r="BG57" s="465">
        <v>0.36705882352941188</v>
      </c>
      <c r="BH57" s="465">
        <v>0.22805507745266773</v>
      </c>
      <c r="BI57" s="465">
        <v>9.3903293622985329E-2</v>
      </c>
      <c r="BJ57" s="802"/>
      <c r="BK57" s="465">
        <v>0.33526011560693658</v>
      </c>
      <c r="BL57" s="187"/>
      <c r="BM57" s="465"/>
      <c r="BN57" s="465">
        <v>0.38748335552596558</v>
      </c>
      <c r="BO57" s="465">
        <v>0.24664107485604614</v>
      </c>
      <c r="BP57" s="465">
        <v>3.3872209391839991E-2</v>
      </c>
      <c r="BQ57" s="465">
        <v>0.39761727475800424</v>
      </c>
      <c r="BS57" s="465"/>
      <c r="BT57" s="465">
        <v>0.367940199335548</v>
      </c>
      <c r="BU57" s="465">
        <v>0.25015179113539787</v>
      </c>
      <c r="BV57" s="465">
        <v>7.3336571151044083E-2</v>
      </c>
      <c r="BW57" s="465">
        <v>0.36063348416289598</v>
      </c>
    </row>
    <row r="58" spans="1:77" ht="14.25" customHeight="1">
      <c r="A58" s="31"/>
      <c r="B58" s="271"/>
      <c r="C58" s="418" t="s">
        <v>323</v>
      </c>
      <c r="D58" s="37"/>
      <c r="E58" s="119"/>
      <c r="F58" s="275"/>
      <c r="G58" s="275"/>
      <c r="H58" s="275"/>
      <c r="I58" s="275"/>
      <c r="J58" s="275"/>
      <c r="K58" s="275"/>
      <c r="L58" s="275"/>
      <c r="M58" s="275"/>
      <c r="N58" s="275"/>
      <c r="O58" s="275"/>
      <c r="P58" s="275"/>
      <c r="Q58" s="119"/>
      <c r="R58" s="211"/>
      <c r="S58" s="211"/>
      <c r="T58" s="211"/>
      <c r="U58" s="801"/>
      <c r="V58" s="465"/>
      <c r="W58" s="465"/>
      <c r="X58" s="465">
        <v>0.19685039370078705</v>
      </c>
      <c r="Y58" s="465">
        <v>0.20370370370370372</v>
      </c>
      <c r="Z58" s="802"/>
      <c r="AA58" s="465"/>
      <c r="AB58" s="465"/>
      <c r="AC58" s="465"/>
      <c r="AD58" s="465">
        <v>0.19626168224299079</v>
      </c>
      <c r="AE58" s="465">
        <v>0.20325203252032509</v>
      </c>
      <c r="AF58" s="465">
        <v>0.11594202898550732</v>
      </c>
      <c r="AG58" s="465">
        <v>0.17808219178082196</v>
      </c>
      <c r="AH58" s="465">
        <v>9.375E-2</v>
      </c>
      <c r="AI58" s="465">
        <v>-6.7567567567567988E-3</v>
      </c>
      <c r="AJ58" s="465">
        <v>5.8441558441558517E-2</v>
      </c>
      <c r="AK58" s="465">
        <v>8.1395348837209225E-2</v>
      </c>
      <c r="AL58" s="465">
        <v>0.15714285714285703</v>
      </c>
      <c r="AM58" s="465">
        <v>0.10884353741496611</v>
      </c>
      <c r="AN58" s="465">
        <v>4.9079754601226933E-2</v>
      </c>
      <c r="AO58" s="465">
        <v>-4.8387096774193838E-2</v>
      </c>
      <c r="AP58" s="465">
        <v>6.1728395061728669E-3</v>
      </c>
      <c r="AQ58" s="465">
        <v>2.4539877300613355E-2</v>
      </c>
      <c r="AR58" s="465">
        <v>-1.1695906432748648E-2</v>
      </c>
      <c r="AS58" s="802"/>
      <c r="AT58" s="467"/>
      <c r="AU58" s="465"/>
      <c r="AV58" s="913"/>
      <c r="AW58" s="465"/>
      <c r="AX58" s="465"/>
      <c r="AY58" s="465"/>
      <c r="AZ58" s="465"/>
      <c r="BA58" s="465"/>
      <c r="BB58" s="465"/>
      <c r="BC58" s="465">
        <v>0.20229885057471253</v>
      </c>
      <c r="BD58" s="187"/>
      <c r="BE58" s="187"/>
      <c r="BF58" s="802"/>
      <c r="BG58" s="465">
        <v>0.17120622568093391</v>
      </c>
      <c r="BH58" s="465">
        <v>5.6478405315614655E-2</v>
      </c>
      <c r="BI58" s="465">
        <v>5.8176100628930749E-2</v>
      </c>
      <c r="BJ58" s="802"/>
      <c r="BK58" s="465">
        <v>-1.4925373134327957E-3</v>
      </c>
      <c r="BL58" s="187"/>
      <c r="BM58" s="465"/>
      <c r="BN58" s="465">
        <v>0.19999999999999996</v>
      </c>
      <c r="BO58" s="465">
        <v>3.9855072463768071E-2</v>
      </c>
      <c r="BP58" s="465">
        <v>0.13240418118466901</v>
      </c>
      <c r="BQ58" s="465">
        <v>1.538461538461533E-2</v>
      </c>
      <c r="BS58" s="465"/>
      <c r="BT58" s="465">
        <v>0.16847826086956541</v>
      </c>
      <c r="BU58" s="465">
        <v>4.6511627906976827E-2</v>
      </c>
      <c r="BV58" s="465">
        <v>0.10222222222222221</v>
      </c>
      <c r="BW58" s="465">
        <v>6.0483870967742437E-3</v>
      </c>
    </row>
    <row r="59" spans="1:77" ht="14.25" customHeight="1">
      <c r="A59" s="31"/>
      <c r="B59" s="271"/>
      <c r="C59" s="418" t="s">
        <v>130</v>
      </c>
      <c r="D59" s="37"/>
      <c r="E59" s="119"/>
      <c r="F59" s="275"/>
      <c r="G59" s="275"/>
      <c r="H59" s="275"/>
      <c r="I59" s="275"/>
      <c r="J59" s="275"/>
      <c r="K59" s="275"/>
      <c r="L59" s="275"/>
      <c r="M59" s="275"/>
      <c r="N59" s="275"/>
      <c r="O59" s="275"/>
      <c r="P59" s="275"/>
      <c r="Q59" s="119"/>
      <c r="R59" s="211"/>
      <c r="S59" s="211"/>
      <c r="T59" s="211"/>
      <c r="U59" s="801"/>
      <c r="V59" s="465"/>
      <c r="W59" s="465"/>
      <c r="X59" s="465"/>
      <c r="Y59" s="465" t="e">
        <v>#DIV/0!</v>
      </c>
      <c r="Z59" s="802"/>
      <c r="AA59" s="465"/>
      <c r="AB59" s="465"/>
      <c r="AC59" s="465"/>
      <c r="AD59" s="465" t="e">
        <v>#DIV/0!</v>
      </c>
      <c r="AE59" s="465">
        <v>1.9999999999999996</v>
      </c>
      <c r="AF59" s="465">
        <v>4.9999999999999991</v>
      </c>
      <c r="AG59" s="465" t="e">
        <v>#DIV/0!</v>
      </c>
      <c r="AH59" s="465">
        <v>0.37499999999999978</v>
      </c>
      <c r="AI59" s="465">
        <v>8.3333333333333481E-2</v>
      </c>
      <c r="AJ59" s="465">
        <v>0.33333333333333348</v>
      </c>
      <c r="AK59" s="465">
        <v>1.285714285714286</v>
      </c>
      <c r="AL59" s="465">
        <v>0.36363636363636376</v>
      </c>
      <c r="AM59" s="465">
        <v>0.15384615384615374</v>
      </c>
      <c r="AN59" s="465">
        <v>0</v>
      </c>
      <c r="AO59" s="465">
        <v>0.31250000000000067</v>
      </c>
      <c r="AP59" s="465">
        <v>-0.1333333333333333</v>
      </c>
      <c r="AQ59" s="465">
        <v>-0.20000000000000007</v>
      </c>
      <c r="AR59" s="465">
        <v>0.18750000000000044</v>
      </c>
      <c r="AS59" s="802"/>
      <c r="AT59" s="467"/>
      <c r="AU59" s="465"/>
      <c r="AV59" s="913"/>
      <c r="AW59" s="465"/>
      <c r="AX59" s="465"/>
      <c r="AY59" s="465"/>
      <c r="AZ59" s="465"/>
      <c r="BA59" s="465"/>
      <c r="BB59" s="465"/>
      <c r="BC59" s="465">
        <v>1.666666666666667</v>
      </c>
      <c r="BD59" s="187"/>
      <c r="BE59" s="187"/>
      <c r="BF59" s="802"/>
      <c r="BG59" s="465">
        <v>5.5</v>
      </c>
      <c r="BH59" s="465">
        <v>0.4358974358974359</v>
      </c>
      <c r="BI59" s="465">
        <v>0.19642857142857162</v>
      </c>
      <c r="BJ59" s="802"/>
      <c r="BK59" s="465">
        <v>-0.20895522388059706</v>
      </c>
      <c r="BL59" s="187"/>
      <c r="BM59" s="465"/>
      <c r="BN59" s="465">
        <v>4</v>
      </c>
      <c r="BO59" s="465">
        <v>0.19999999999999996</v>
      </c>
      <c r="BP59" s="465">
        <v>0.25</v>
      </c>
      <c r="BQ59" s="465">
        <v>-0.16666666666666663</v>
      </c>
      <c r="BS59" s="465">
        <v>9.4000000000000004E-3</v>
      </c>
      <c r="BT59" s="465">
        <v>4.3333333333333339</v>
      </c>
      <c r="BU59" s="465">
        <v>0.25</v>
      </c>
      <c r="BV59" s="465">
        <v>0.14999999999999991</v>
      </c>
      <c r="BW59" s="465">
        <v>-4.3478260869565077E-2</v>
      </c>
    </row>
    <row r="60" spans="1:77" ht="14.25" customHeight="1">
      <c r="A60" s="31"/>
      <c r="B60" s="271"/>
      <c r="C60" s="270" t="s">
        <v>309</v>
      </c>
      <c r="D60" s="37"/>
      <c r="E60" s="119"/>
      <c r="F60" s="275"/>
      <c r="G60" s="275"/>
      <c r="H60" s="275"/>
      <c r="I60" s="275"/>
      <c r="J60" s="275"/>
      <c r="K60" s="275"/>
      <c r="L60" s="275"/>
      <c r="M60" s="275"/>
      <c r="N60" s="275"/>
      <c r="O60" s="275"/>
      <c r="P60" s="275"/>
      <c r="Q60" s="119"/>
      <c r="R60" s="211"/>
      <c r="S60" s="211"/>
      <c r="T60" s="211"/>
      <c r="U60" s="801"/>
      <c r="V60" s="465"/>
      <c r="W60" s="465"/>
      <c r="X60" s="465">
        <v>0.13836477987421381</v>
      </c>
      <c r="Y60" s="465">
        <v>0.12814070351758788</v>
      </c>
      <c r="Z60" s="802"/>
      <c r="AA60" s="465"/>
      <c r="AB60" s="465"/>
      <c r="AC60" s="465"/>
      <c r="AD60" s="465">
        <v>3.3096926713948038E-2</v>
      </c>
      <c r="AE60" s="465">
        <v>0.18676122931442096</v>
      </c>
      <c r="AF60" s="465">
        <v>0.15090090090090102</v>
      </c>
      <c r="AG60" s="465">
        <v>7.706766917293284E-2</v>
      </c>
      <c r="AH60" s="465">
        <v>4.1189931350114284E-2</v>
      </c>
      <c r="AI60" s="465">
        <v>4.980079681274896E-2</v>
      </c>
      <c r="AJ60" s="465">
        <v>0.1154598825831703</v>
      </c>
      <c r="AK60" s="465">
        <v>0.1692844677137868</v>
      </c>
      <c r="AL60" s="465">
        <v>0.23296703296703303</v>
      </c>
      <c r="AM60" s="465">
        <v>7.7798861480075976E-2</v>
      </c>
      <c r="AN60" s="465">
        <v>0.12456140350877187</v>
      </c>
      <c r="AO60" s="465">
        <v>0.11343283582089536</v>
      </c>
      <c r="AP60" s="465">
        <v>4.4563279857397609E-2</v>
      </c>
      <c r="AQ60" s="465">
        <v>0.17605633802816922</v>
      </c>
      <c r="AR60" s="465">
        <v>9.0483619344774002E-2</v>
      </c>
      <c r="AS60" s="802"/>
      <c r="AT60" s="467"/>
      <c r="AU60" s="465"/>
      <c r="AV60" s="913"/>
      <c r="AW60" s="465"/>
      <c r="AX60" s="465"/>
      <c r="AY60" s="465"/>
      <c r="AZ60" s="465"/>
      <c r="BA60" s="465"/>
      <c r="BB60" s="465"/>
      <c r="BC60" s="465">
        <v>8.0425783560023723E-2</v>
      </c>
      <c r="BD60" s="187"/>
      <c r="BE60" s="187"/>
      <c r="BF60" s="802"/>
      <c r="BG60" s="465">
        <v>0.13269876819708859</v>
      </c>
      <c r="BH60" s="465">
        <v>9.8368759268413042E-2</v>
      </c>
      <c r="BI60" s="465">
        <v>0.13231323132313233</v>
      </c>
      <c r="BJ60" s="802"/>
      <c r="BK60" s="465">
        <v>9.4638505280260077E-2</v>
      </c>
      <c r="BL60" s="187"/>
      <c r="BM60" s="465"/>
      <c r="BN60" s="465">
        <v>0.15925925925925943</v>
      </c>
      <c r="BO60" s="465">
        <v>4.5793397231096877E-2</v>
      </c>
      <c r="BP60" s="465">
        <v>0.14969450101832993</v>
      </c>
      <c r="BQ60" s="465">
        <v>0.11071744906997338</v>
      </c>
      <c r="BS60" s="465">
        <v>8.9999999999999993E-3</v>
      </c>
      <c r="BT60" s="465">
        <v>0.15629984051036683</v>
      </c>
      <c r="BU60" s="465">
        <v>7.0344827586206859E-2</v>
      </c>
      <c r="BV60" s="465">
        <v>0.14046391752577336</v>
      </c>
      <c r="BW60" s="465">
        <v>0.10338983050847461</v>
      </c>
    </row>
    <row r="61" spans="1:77" ht="14.25" hidden="1" customHeight="1" outlineLevel="1">
      <c r="A61" s="31"/>
      <c r="B61" s="134"/>
      <c r="C61" s="269" t="s">
        <v>152</v>
      </c>
      <c r="D61" s="37"/>
      <c r="E61" s="119"/>
      <c r="F61" s="119"/>
      <c r="G61" s="119"/>
      <c r="H61" s="119"/>
      <c r="I61" s="119"/>
      <c r="J61" s="119"/>
      <c r="K61" s="119"/>
      <c r="L61" s="119"/>
      <c r="M61" s="211">
        <v>0.25581395348837233</v>
      </c>
      <c r="N61" s="211">
        <v>0.23918575063613257</v>
      </c>
      <c r="O61" s="211">
        <v>0.2671394799054374</v>
      </c>
      <c r="P61" s="119">
        <v>0.20934959349593507</v>
      </c>
      <c r="Q61" s="211"/>
      <c r="R61" s="211"/>
      <c r="S61" s="211"/>
      <c r="T61" s="211"/>
      <c r="U61" s="801"/>
      <c r="V61" s="465"/>
      <c r="W61" s="465"/>
      <c r="X61" s="465"/>
      <c r="Y61" s="465"/>
      <c r="Z61" s="802"/>
      <c r="AA61" s="465"/>
      <c r="AB61" s="465"/>
      <c r="AC61" s="465"/>
      <c r="AD61" s="465"/>
      <c r="AE61" s="465"/>
      <c r="AF61" s="465"/>
      <c r="AG61" s="465"/>
      <c r="AH61" s="465"/>
      <c r="AI61" s="465"/>
      <c r="AJ61" s="465"/>
      <c r="AK61" s="465"/>
      <c r="AL61" s="465"/>
      <c r="AM61" s="465"/>
      <c r="AN61" s="465"/>
      <c r="AO61" s="465"/>
      <c r="AP61" s="465"/>
      <c r="AQ61" s="465"/>
      <c r="AR61" s="465"/>
      <c r="AS61" s="802"/>
      <c r="AT61" s="467"/>
      <c r="AU61" s="465"/>
      <c r="AV61" s="913"/>
      <c r="AW61" s="465"/>
      <c r="AX61" s="465">
        <v>0.11764705882352944</v>
      </c>
      <c r="AY61" s="465">
        <v>1.6968421052631579</v>
      </c>
      <c r="AZ61" s="465">
        <v>0.28961748633879769</v>
      </c>
      <c r="BA61" s="465">
        <v>0.24092009685230042</v>
      </c>
      <c r="BB61" s="465">
        <v>-1</v>
      </c>
      <c r="BC61" s="465"/>
      <c r="BD61" s="187"/>
      <c r="BE61" s="187"/>
      <c r="BF61" s="802"/>
      <c r="BG61" s="465"/>
      <c r="BH61" s="465"/>
      <c r="BI61" s="465"/>
      <c r="BJ61" s="802"/>
      <c r="BK61" s="465"/>
      <c r="BL61" s="187"/>
      <c r="BM61" s="465"/>
      <c r="BN61" s="465"/>
      <c r="BO61" s="465"/>
      <c r="BP61" s="465"/>
      <c r="BQ61" s="465"/>
      <c r="BS61" s="465"/>
      <c r="BT61" s="465"/>
      <c r="BU61" s="465"/>
      <c r="BV61" s="465"/>
      <c r="BW61" s="465"/>
    </row>
    <row r="62" spans="1:77" ht="14.25" hidden="1" customHeight="1" outlineLevel="1">
      <c r="A62" s="31"/>
      <c r="B62" s="134"/>
      <c r="C62" s="270" t="s">
        <v>153</v>
      </c>
      <c r="D62" s="37"/>
      <c r="E62" s="119"/>
      <c r="F62" s="119"/>
      <c r="G62" s="119"/>
      <c r="H62" s="119"/>
      <c r="I62" s="119"/>
      <c r="J62" s="119"/>
      <c r="K62" s="119"/>
      <c r="L62" s="119"/>
      <c r="M62" s="211">
        <v>0.25850340136054428</v>
      </c>
      <c r="N62" s="211">
        <v>0.23493975903614439</v>
      </c>
      <c r="O62" s="211">
        <v>0.39520958083832336</v>
      </c>
      <c r="P62" s="119">
        <v>0.3157894736842104</v>
      </c>
      <c r="Q62" s="211"/>
      <c r="R62" s="211"/>
      <c r="S62" s="211"/>
      <c r="T62" s="211"/>
      <c r="U62" s="801"/>
      <c r="V62" s="465"/>
      <c r="W62" s="465"/>
      <c r="X62" s="465"/>
      <c r="Y62" s="465"/>
      <c r="Z62" s="802"/>
      <c r="AA62" s="465"/>
      <c r="AB62" s="465"/>
      <c r="AC62" s="465"/>
      <c r="AD62" s="465"/>
      <c r="AE62" s="465"/>
      <c r="AF62" s="465"/>
      <c r="AG62" s="465"/>
      <c r="AH62" s="465"/>
      <c r="AI62" s="465"/>
      <c r="AJ62" s="465"/>
      <c r="AK62" s="465"/>
      <c r="AL62" s="465"/>
      <c r="AM62" s="465"/>
      <c r="AN62" s="465"/>
      <c r="AO62" s="465"/>
      <c r="AP62" s="465"/>
      <c r="AQ62" s="465"/>
      <c r="AR62" s="465"/>
      <c r="AS62" s="802"/>
      <c r="AT62" s="467"/>
      <c r="AU62" s="465"/>
      <c r="AV62" s="913"/>
      <c r="AW62" s="465"/>
      <c r="AX62" s="465">
        <v>0.17349397590361448</v>
      </c>
      <c r="AY62" s="465">
        <v>0.13141683778234081</v>
      </c>
      <c r="AZ62" s="465">
        <v>0.25045372050816694</v>
      </c>
      <c r="BA62" s="465">
        <v>0.30333817126269946</v>
      </c>
      <c r="BB62" s="465">
        <v>-1</v>
      </c>
      <c r="BC62" s="465"/>
      <c r="BD62" s="187"/>
      <c r="BE62" s="187"/>
      <c r="BF62" s="802"/>
      <c r="BG62" s="465"/>
      <c r="BH62" s="465"/>
      <c r="BI62" s="465"/>
      <c r="BJ62" s="802"/>
      <c r="BK62" s="465"/>
      <c r="BL62" s="187"/>
      <c r="BM62" s="465"/>
      <c r="BN62" s="465"/>
      <c r="BO62" s="465"/>
      <c r="BP62" s="465"/>
      <c r="BQ62" s="465"/>
      <c r="BS62" s="465">
        <v>0.32400000000000001</v>
      </c>
      <c r="BT62" s="465"/>
      <c r="BU62" s="465"/>
      <c r="BV62" s="465"/>
      <c r="BW62" s="465"/>
    </row>
    <row r="63" spans="1:77" ht="14.25" customHeight="1" collapsed="1">
      <c r="A63" s="31"/>
      <c r="B63" s="134"/>
      <c r="C63" s="270" t="s">
        <v>324</v>
      </c>
      <c r="D63" s="37"/>
      <c r="E63" s="119"/>
      <c r="F63" s="119"/>
      <c r="G63" s="119"/>
      <c r="H63" s="119"/>
      <c r="I63" s="119"/>
      <c r="J63" s="119"/>
      <c r="K63" s="119"/>
      <c r="L63" s="119"/>
      <c r="M63" s="211">
        <v>0.58461538461538476</v>
      </c>
      <c r="N63" s="211">
        <v>0.47169811320754729</v>
      </c>
      <c r="O63" s="211">
        <v>1.2391304347826089</v>
      </c>
      <c r="P63" s="119">
        <v>-0.3035714285714286</v>
      </c>
      <c r="Q63" s="211">
        <v>-0.42718446601941751</v>
      </c>
      <c r="R63" s="211"/>
      <c r="S63" s="211"/>
      <c r="T63" s="211"/>
      <c r="U63" s="801"/>
      <c r="V63" s="465"/>
      <c r="W63" s="465"/>
      <c r="X63" s="465">
        <v>0.44186046511627874</v>
      </c>
      <c r="Y63" s="465">
        <v>0.50746268656716409</v>
      </c>
      <c r="Z63" s="802"/>
      <c r="AA63" s="465"/>
      <c r="AB63" s="465"/>
      <c r="AC63" s="465"/>
      <c r="AD63" s="465">
        <v>0.40298507462686528</v>
      </c>
      <c r="AE63" s="465">
        <v>0.27659574468085091</v>
      </c>
      <c r="AF63" s="465">
        <v>0.30097087378640763</v>
      </c>
      <c r="AG63" s="465">
        <v>0.65000000000000036</v>
      </c>
      <c r="AH63" s="465">
        <v>0.14893617021276606</v>
      </c>
      <c r="AI63" s="465">
        <v>5.0000000000000044E-2</v>
      </c>
      <c r="AJ63" s="465">
        <v>0.10447761194029859</v>
      </c>
      <c r="AK63" s="465">
        <v>4.545454545454497E-2</v>
      </c>
      <c r="AL63" s="465">
        <v>0.49074074074074092</v>
      </c>
      <c r="AM63" s="465">
        <v>-4.7619047619047561E-2</v>
      </c>
      <c r="AN63" s="465">
        <v>-1.3513513513513487E-2</v>
      </c>
      <c r="AO63" s="465">
        <v>3.6231884057970953E-2</v>
      </c>
      <c r="AP63" s="465">
        <v>-0.1863354037267082</v>
      </c>
      <c r="AQ63" s="465">
        <v>0.28333333333333344</v>
      </c>
      <c r="AR63" s="465">
        <v>0.15753424657534221</v>
      </c>
      <c r="AS63" s="802"/>
      <c r="AT63" s="467"/>
      <c r="AU63" s="465"/>
      <c r="AV63" s="913"/>
      <c r="AW63" s="465"/>
      <c r="AX63" s="465">
        <v>-0.19999999999999996</v>
      </c>
      <c r="AY63" s="465">
        <v>1.9230769230769229</v>
      </c>
      <c r="AZ63" s="465">
        <v>1.1842105263157898</v>
      </c>
      <c r="BA63" s="465">
        <v>0.20783132530120474</v>
      </c>
      <c r="BB63" s="465">
        <v>-0.45137157107231918</v>
      </c>
      <c r="BC63" s="465">
        <v>0.27272727272727271</v>
      </c>
      <c r="BD63" s="187"/>
      <c r="BE63" s="187"/>
      <c r="BF63" s="802"/>
      <c r="BG63" s="465">
        <v>0.39534883720930236</v>
      </c>
      <c r="BH63" s="465">
        <v>8.3333333333333259E-2</v>
      </c>
      <c r="BI63" s="465">
        <v>9.6153846153846256E-2</v>
      </c>
      <c r="BJ63" s="802"/>
      <c r="BK63" s="465">
        <v>7.8853046594982157E-2</v>
      </c>
      <c r="BL63" s="187"/>
      <c r="BM63" s="465"/>
      <c r="BN63" s="465">
        <v>0.32919254658385078</v>
      </c>
      <c r="BO63" s="465">
        <v>9.3457943925233655E-2</v>
      </c>
      <c r="BP63" s="465">
        <v>0.20085470085470103</v>
      </c>
      <c r="BQ63" s="465">
        <v>1.4234875444839812E-2</v>
      </c>
      <c r="BS63" s="465"/>
      <c r="BT63" s="465">
        <v>0.31818181818181812</v>
      </c>
      <c r="BU63" s="465">
        <v>9.7701149425287515E-2</v>
      </c>
      <c r="BV63" s="465">
        <v>0.11780104712041894</v>
      </c>
      <c r="BW63" s="465">
        <v>6.3231850117095867E-2</v>
      </c>
    </row>
    <row r="64" spans="1:77" ht="14.25" hidden="1" customHeight="1" outlineLevel="1">
      <c r="A64" s="31"/>
      <c r="B64" s="134"/>
      <c r="C64" s="270" t="s">
        <v>184</v>
      </c>
      <c r="D64" s="37"/>
      <c r="E64" s="119"/>
      <c r="F64" s="119"/>
      <c r="G64" s="119"/>
      <c r="H64" s="119"/>
      <c r="I64" s="119"/>
      <c r="J64" s="119"/>
      <c r="K64" s="119"/>
      <c r="L64" s="119"/>
      <c r="M64" s="211"/>
      <c r="N64" s="211"/>
      <c r="O64" s="211"/>
      <c r="P64" s="119"/>
      <c r="Q64" s="211"/>
      <c r="R64" s="211"/>
      <c r="S64" s="211"/>
      <c r="T64" s="211"/>
      <c r="U64" s="801"/>
      <c r="V64" s="465"/>
      <c r="W64" s="465"/>
      <c r="X64" s="465"/>
      <c r="Y64" s="465"/>
      <c r="Z64" s="802"/>
      <c r="AA64" s="465"/>
      <c r="AB64" s="465"/>
      <c r="AC64" s="465"/>
      <c r="AD64" s="465"/>
      <c r="AE64" s="465"/>
      <c r="AF64" s="465"/>
      <c r="AG64" s="465"/>
      <c r="AH64" s="465"/>
      <c r="AI64" s="465"/>
      <c r="AJ64" s="465"/>
      <c r="AK64" s="465"/>
      <c r="AL64" s="465"/>
      <c r="AM64" s="465"/>
      <c r="AN64" s="465"/>
      <c r="AO64" s="465"/>
      <c r="AP64" s="465"/>
      <c r="AQ64" s="465"/>
      <c r="AR64" s="465"/>
      <c r="AS64" s="802"/>
      <c r="AT64" s="467"/>
      <c r="AU64" s="465"/>
      <c r="AV64" s="913"/>
      <c r="AW64" s="465"/>
      <c r="AX64" s="465">
        <v>0.65909090909090895</v>
      </c>
      <c r="AY64" s="465" t="s">
        <v>203</v>
      </c>
      <c r="AZ64" s="465" t="s">
        <v>203</v>
      </c>
      <c r="BA64" s="465" t="s">
        <v>203</v>
      </c>
      <c r="BB64" s="465" t="s">
        <v>203</v>
      </c>
      <c r="BC64" s="465"/>
      <c r="BD64" s="187"/>
      <c r="BE64" s="187"/>
      <c r="BF64" s="802"/>
      <c r="BG64" s="465"/>
      <c r="BH64" s="465"/>
      <c r="BI64" s="465"/>
      <c r="BJ64" s="802"/>
      <c r="BK64" s="465"/>
      <c r="BL64" s="187"/>
      <c r="BM64" s="465"/>
      <c r="BN64" s="465"/>
      <c r="BO64" s="465"/>
      <c r="BP64" s="465"/>
      <c r="BQ64" s="465"/>
      <c r="BS64" s="465"/>
      <c r="BT64" s="465"/>
      <c r="BU64" s="465"/>
      <c r="BV64" s="465"/>
      <c r="BW64" s="465"/>
    </row>
    <row r="65" spans="1:75" ht="14.25" customHeight="1" collapsed="1">
      <c r="A65" s="31"/>
      <c r="B65" s="134"/>
      <c r="C65" s="270" t="s">
        <v>707</v>
      </c>
      <c r="D65" s="37"/>
      <c r="E65" s="119"/>
      <c r="F65" s="119"/>
      <c r="G65" s="119"/>
      <c r="H65" s="119"/>
      <c r="I65" s="119"/>
      <c r="J65" s="119"/>
      <c r="K65" s="119"/>
      <c r="L65" s="119"/>
      <c r="M65" s="211">
        <v>0.55555555555555536</v>
      </c>
      <c r="N65" s="211">
        <v>0.19512195121951237</v>
      </c>
      <c r="O65" s="211">
        <v>9.4339622641509413E-2</v>
      </c>
      <c r="P65" s="119">
        <v>0.21428571428571419</v>
      </c>
      <c r="Q65" s="211">
        <v>0.125</v>
      </c>
      <c r="R65" s="211"/>
      <c r="S65" s="211"/>
      <c r="T65" s="211"/>
      <c r="U65" s="801"/>
      <c r="V65" s="465"/>
      <c r="W65" s="465"/>
      <c r="X65" s="465">
        <v>-0.1388888888888884</v>
      </c>
      <c r="Y65" s="465">
        <v>6.3492063492063489E-2</v>
      </c>
      <c r="Z65" s="802"/>
      <c r="AA65" s="465"/>
      <c r="AB65" s="465"/>
      <c r="AC65" s="465"/>
      <c r="AD65" s="465">
        <v>2.0408163265306145E-2</v>
      </c>
      <c r="AE65" s="465">
        <v>0.8936170212765957</v>
      </c>
      <c r="AF65" s="465">
        <v>0.11111111111111094</v>
      </c>
      <c r="AG65" s="465">
        <v>0.68292682926829262</v>
      </c>
      <c r="AH65" s="465">
        <v>-0.24</v>
      </c>
      <c r="AI65" s="465">
        <v>-0.3595505617977528</v>
      </c>
      <c r="AJ65" s="465">
        <v>-8.333333333333337E-2</v>
      </c>
      <c r="AK65" s="465">
        <v>1.4492753623188026E-2</v>
      </c>
      <c r="AL65" s="465">
        <v>0.71052631578947367</v>
      </c>
      <c r="AM65" s="465">
        <v>1.7543859649122862E-2</v>
      </c>
      <c r="AN65" s="465">
        <v>0.43636363636363606</v>
      </c>
      <c r="AO65" s="465">
        <v>7.1428571428571397E-2</v>
      </c>
      <c r="AP65" s="465">
        <v>6.1538461538461542E-2</v>
      </c>
      <c r="AQ65" s="465">
        <v>0.20689655172413768</v>
      </c>
      <c r="AR65" s="465">
        <v>3.7974683544304222E-2</v>
      </c>
      <c r="AS65" s="802"/>
      <c r="AT65" s="467"/>
      <c r="AU65" s="465"/>
      <c r="AV65" s="913"/>
      <c r="AW65" s="465"/>
      <c r="AX65" s="465"/>
      <c r="AY65" s="465"/>
      <c r="AZ65" s="465">
        <v>0.2567567567567568</v>
      </c>
      <c r="BA65" s="465">
        <v>0.24193548387096775</v>
      </c>
      <c r="BB65" s="465">
        <v>0.11255411255411252</v>
      </c>
      <c r="BC65" s="465">
        <v>1.5564202334630517E-2</v>
      </c>
      <c r="BD65" s="187"/>
      <c r="BE65" s="187"/>
      <c r="BF65" s="802"/>
      <c r="BG65" s="465">
        <v>0.40314136125654443</v>
      </c>
      <c r="BH65" s="465">
        <v>-0.17910447761194037</v>
      </c>
      <c r="BI65" s="465">
        <v>0.25909090909090904</v>
      </c>
      <c r="BJ65" s="802"/>
      <c r="BK65" s="465">
        <v>0.16605166051660514</v>
      </c>
      <c r="BL65" s="187"/>
      <c r="BM65" s="465"/>
      <c r="BN65" s="465">
        <v>0.44791666666666674</v>
      </c>
      <c r="BO65" s="465">
        <v>-0.31654676258992809</v>
      </c>
      <c r="BP65" s="465">
        <v>0.29473684210526319</v>
      </c>
      <c r="BQ65" s="465">
        <v>0.13008130081300817</v>
      </c>
      <c r="BS65" s="465"/>
      <c r="BT65" s="465">
        <v>0.32666666666666666</v>
      </c>
      <c r="BU65" s="465">
        <v>-0.24623115577889443</v>
      </c>
      <c r="BV65" s="465">
        <v>0.34666666666666668</v>
      </c>
      <c r="BW65" s="465">
        <v>9.4059405940594143E-2</v>
      </c>
    </row>
    <row r="66" spans="1:75" ht="14.25" hidden="1" customHeight="1" outlineLevel="1">
      <c r="A66" s="31"/>
      <c r="B66" s="134"/>
      <c r="C66" s="270" t="s">
        <v>154</v>
      </c>
      <c r="D66" s="1220"/>
      <c r="E66" s="119"/>
      <c r="F66" s="119"/>
      <c r="G66" s="119"/>
      <c r="H66" s="119"/>
      <c r="I66" s="119"/>
      <c r="J66" s="119"/>
      <c r="K66" s="119"/>
      <c r="L66" s="119"/>
      <c r="M66" s="211">
        <v>-0.36842105263157876</v>
      </c>
      <c r="N66" s="211">
        <v>0</v>
      </c>
      <c r="O66" s="211">
        <v>0</v>
      </c>
      <c r="P66" s="119">
        <v>1.0833333333333317</v>
      </c>
      <c r="Q66" s="211">
        <v>-1</v>
      </c>
      <c r="R66" s="211"/>
      <c r="S66" s="211"/>
      <c r="T66" s="211"/>
      <c r="U66" s="801"/>
      <c r="V66" s="465"/>
      <c r="W66" s="465"/>
      <c r="X66" s="465"/>
      <c r="Y66" s="465"/>
      <c r="Z66" s="802"/>
      <c r="AA66" s="465"/>
      <c r="AB66" s="465"/>
      <c r="AC66" s="465"/>
      <c r="AD66" s="465"/>
      <c r="AE66" s="465"/>
      <c r="AF66" s="465"/>
      <c r="AG66" s="465"/>
      <c r="AH66" s="465"/>
      <c r="AI66" s="465"/>
      <c r="AJ66" s="465"/>
      <c r="AK66" s="465"/>
      <c r="AL66" s="465"/>
      <c r="AM66" s="465"/>
      <c r="AN66" s="465"/>
      <c r="AO66" s="465"/>
      <c r="AP66" s="465"/>
      <c r="AQ66" s="465"/>
      <c r="AR66" s="465"/>
      <c r="AS66" s="802"/>
      <c r="AT66" s="467"/>
      <c r="AU66" s="465"/>
      <c r="AV66" s="913"/>
      <c r="AW66" s="465"/>
      <c r="AX66" s="465">
        <v>8.5106382978723305E-2</v>
      </c>
      <c r="AY66" s="465">
        <v>9.8039215686274606E-2</v>
      </c>
      <c r="AZ66" s="465">
        <v>0.16071428571428581</v>
      </c>
      <c r="BA66" s="465">
        <v>9.2307692307692202E-2</v>
      </c>
      <c r="BB66" s="465">
        <v>-1</v>
      </c>
      <c r="BC66" s="465"/>
      <c r="BD66" s="187"/>
      <c r="BE66" s="187"/>
      <c r="BF66" s="802"/>
      <c r="BG66" s="465"/>
      <c r="BH66" s="465"/>
      <c r="BI66" s="465"/>
      <c r="BJ66" s="802"/>
      <c r="BK66" s="465"/>
      <c r="BL66" s="187"/>
      <c r="BM66" s="465"/>
      <c r="BN66" s="465"/>
      <c r="BO66" s="465"/>
      <c r="BP66" s="465"/>
      <c r="BQ66" s="465"/>
      <c r="BS66" s="465"/>
      <c r="BT66" s="465"/>
      <c r="BU66" s="465"/>
      <c r="BV66" s="465"/>
      <c r="BW66" s="465"/>
    </row>
    <row r="67" spans="1:75" ht="14.25" customHeight="1" collapsed="1">
      <c r="A67" s="31"/>
      <c r="B67" s="134"/>
      <c r="C67" s="270" t="s">
        <v>155</v>
      </c>
      <c r="D67" s="1220"/>
      <c r="E67" s="119"/>
      <c r="F67" s="119"/>
      <c r="G67" s="119"/>
      <c r="H67" s="119"/>
      <c r="I67" s="119"/>
      <c r="J67" s="119"/>
      <c r="K67" s="119"/>
      <c r="L67" s="119"/>
      <c r="M67" s="211">
        <v>0.16666666666666674</v>
      </c>
      <c r="N67" s="211">
        <v>0.26666666666666661</v>
      </c>
      <c r="O67" s="211">
        <v>0.29411764705882359</v>
      </c>
      <c r="P67" s="119"/>
      <c r="Q67" s="211">
        <v>0.64285714285714279</v>
      </c>
      <c r="R67" s="211"/>
      <c r="S67" s="211"/>
      <c r="T67" s="211"/>
      <c r="U67" s="801"/>
      <c r="V67" s="465"/>
      <c r="W67" s="465"/>
      <c r="X67" s="465">
        <v>0.41818181818181799</v>
      </c>
      <c r="Y67" s="465">
        <v>-9.0909090909090939E-2</v>
      </c>
      <c r="Z67" s="802"/>
      <c r="AA67" s="465"/>
      <c r="AB67" s="465"/>
      <c r="AC67" s="465"/>
      <c r="AD67" s="465">
        <v>-0.21428571428571419</v>
      </c>
      <c r="AE67" s="465">
        <v>1.7999999999999998</v>
      </c>
      <c r="AF67" s="465">
        <v>-0.16216216216216217</v>
      </c>
      <c r="AG67" s="465">
        <v>-0.53968253968253965</v>
      </c>
      <c r="AH67" s="465">
        <v>9.090909090909105E-2</v>
      </c>
      <c r="AI67" s="465">
        <v>-0.2857142857142857</v>
      </c>
      <c r="AJ67" s="465">
        <v>-0.19354838709677424</v>
      </c>
      <c r="AK67" s="465">
        <v>0.37931034482758563</v>
      </c>
      <c r="AL67" s="465">
        <v>0.16666666666666652</v>
      </c>
      <c r="AM67" s="465">
        <v>0.19999999999999996</v>
      </c>
      <c r="AN67" s="465">
        <v>0.80000000000000027</v>
      </c>
      <c r="AO67" s="465">
        <v>0.65000000000000036</v>
      </c>
      <c r="AP67" s="465">
        <v>2.0714285714285716</v>
      </c>
      <c r="AQ67" s="465">
        <v>1.8333333333333335</v>
      </c>
      <c r="AR67" s="465">
        <v>0.31111111111111089</v>
      </c>
      <c r="AS67" s="802"/>
      <c r="AT67" s="467"/>
      <c r="AU67" s="465"/>
      <c r="AV67" s="913"/>
      <c r="AW67" s="465"/>
      <c r="AX67" s="465">
        <v>0.21428571428571419</v>
      </c>
      <c r="AY67" s="465">
        <v>0.59411764705882364</v>
      </c>
      <c r="AZ67" s="465">
        <v>-0.84132841328413288</v>
      </c>
      <c r="BA67" s="465">
        <v>0.9534883720930234</v>
      </c>
      <c r="BB67" s="465">
        <v>0.48809523809523814</v>
      </c>
      <c r="BC67" s="465">
        <v>0.35199999999999987</v>
      </c>
      <c r="BD67" s="187"/>
      <c r="BE67" s="187"/>
      <c r="BF67" s="802"/>
      <c r="BG67" s="465">
        <v>-0.20161290322580649</v>
      </c>
      <c r="BH67" s="465">
        <v>-2.0202020202020332E-2</v>
      </c>
      <c r="BI67" s="465">
        <v>0.53608247422680422</v>
      </c>
      <c r="BJ67" s="802"/>
      <c r="BK67" s="465">
        <v>0.64429530201342278</v>
      </c>
      <c r="BL67" s="187"/>
      <c r="BM67" s="465"/>
      <c r="BN67" s="465">
        <v>0.625</v>
      </c>
      <c r="BO67" s="465">
        <v>-0.1794871794871794</v>
      </c>
      <c r="BP67" s="465">
        <v>0.18749999999999978</v>
      </c>
      <c r="BQ67" s="465">
        <v>1.9210526315789473</v>
      </c>
      <c r="BS67" s="465"/>
      <c r="BT67" s="465">
        <v>0.14754098360655754</v>
      </c>
      <c r="BU67" s="465">
        <v>-0.18571428571428572</v>
      </c>
      <c r="BV67" s="465">
        <v>0.45614035087719307</v>
      </c>
      <c r="BW67" s="465">
        <v>1.0481927710843371</v>
      </c>
    </row>
    <row r="68" spans="1:75" ht="14.25" hidden="1" customHeight="1" outlineLevel="1">
      <c r="A68" s="31"/>
      <c r="B68" s="134"/>
      <c r="C68" s="270" t="s">
        <v>156</v>
      </c>
      <c r="D68" s="1220"/>
      <c r="E68" s="119"/>
      <c r="F68" s="119"/>
      <c r="G68" s="119"/>
      <c r="H68" s="119"/>
      <c r="I68" s="119"/>
      <c r="J68" s="119"/>
      <c r="K68" s="119"/>
      <c r="L68" s="119"/>
      <c r="M68" s="211">
        <v>0.625</v>
      </c>
      <c r="N68" s="211">
        <v>-0.375</v>
      </c>
      <c r="O68" s="211">
        <v>-0.11111111111111105</v>
      </c>
      <c r="P68" s="119">
        <v>0.46153846153846234</v>
      </c>
      <c r="Q68" s="211">
        <v>-0.15384615384615385</v>
      </c>
      <c r="R68" s="211"/>
      <c r="S68" s="211"/>
      <c r="T68" s="211"/>
      <c r="U68" s="801"/>
      <c r="V68" s="465"/>
      <c r="W68" s="465"/>
      <c r="X68" s="465"/>
      <c r="Y68" s="465"/>
      <c r="Z68" s="802"/>
      <c r="AA68" s="465"/>
      <c r="AB68" s="465"/>
      <c r="AC68" s="465"/>
      <c r="AD68" s="465"/>
      <c r="AE68" s="465"/>
      <c r="AF68" s="465"/>
      <c r="AG68" s="465"/>
      <c r="AH68" s="465"/>
      <c r="AI68" s="465"/>
      <c r="AJ68" s="465"/>
      <c r="AK68" s="465"/>
      <c r="AL68" s="465"/>
      <c r="AM68" s="465"/>
      <c r="AN68" s="465"/>
      <c r="AO68" s="465"/>
      <c r="AP68" s="465"/>
      <c r="AQ68" s="465"/>
      <c r="AR68" s="465"/>
      <c r="AS68" s="802"/>
      <c r="AT68" s="467"/>
      <c r="AU68" s="465"/>
      <c r="AV68" s="913"/>
      <c r="AW68" s="465"/>
      <c r="AX68" s="465"/>
      <c r="AY68" s="465"/>
      <c r="AZ68" s="465">
        <v>1.4210526315789473</v>
      </c>
      <c r="BA68" s="465">
        <v>8.6956521739130599E-2</v>
      </c>
      <c r="BB68" s="465">
        <v>0.11999999999999988</v>
      </c>
      <c r="BC68" s="465"/>
      <c r="BD68" s="187"/>
      <c r="BE68" s="187"/>
      <c r="BF68" s="802"/>
      <c r="BG68" s="465"/>
      <c r="BH68" s="465"/>
      <c r="BI68" s="465"/>
      <c r="BJ68" s="802"/>
      <c r="BK68" s="465"/>
      <c r="BL68" s="187"/>
      <c r="BM68" s="465"/>
      <c r="BN68" s="465"/>
      <c r="BO68" s="465"/>
      <c r="BP68" s="465"/>
      <c r="BQ68" s="465"/>
      <c r="BS68" s="465"/>
      <c r="BT68" s="465"/>
      <c r="BU68" s="465"/>
      <c r="BV68" s="465"/>
      <c r="BW68" s="465"/>
    </row>
    <row r="69" spans="1:75" ht="14.25" hidden="1" customHeight="1" outlineLevel="1">
      <c r="A69" s="31"/>
      <c r="B69" s="134"/>
      <c r="C69" s="270" t="s">
        <v>185</v>
      </c>
      <c r="D69" s="37"/>
      <c r="E69" s="119"/>
      <c r="F69" s="119"/>
      <c r="G69" s="119"/>
      <c r="H69" s="119"/>
      <c r="I69" s="119"/>
      <c r="J69" s="119"/>
      <c r="K69" s="119"/>
      <c r="L69" s="119"/>
      <c r="M69" s="211"/>
      <c r="N69" s="211"/>
      <c r="O69" s="211"/>
      <c r="P69" s="119"/>
      <c r="Q69" s="211"/>
      <c r="R69" s="211"/>
      <c r="S69" s="211"/>
      <c r="T69" s="211"/>
      <c r="U69" s="801"/>
      <c r="V69" s="465"/>
      <c r="W69" s="465"/>
      <c r="X69" s="465"/>
      <c r="Y69" s="465"/>
      <c r="Z69" s="802"/>
      <c r="AA69" s="465"/>
      <c r="AB69" s="465"/>
      <c r="AC69" s="465"/>
      <c r="AD69" s="465"/>
      <c r="AE69" s="465"/>
      <c r="AF69" s="465"/>
      <c r="AG69" s="465"/>
      <c r="AH69" s="465"/>
      <c r="AI69" s="465"/>
      <c r="AJ69" s="465"/>
      <c r="AK69" s="465"/>
      <c r="AL69" s="465"/>
      <c r="AM69" s="465"/>
      <c r="AN69" s="465"/>
      <c r="AO69" s="465"/>
      <c r="AP69" s="465"/>
      <c r="AQ69" s="465"/>
      <c r="AR69" s="465"/>
      <c r="AS69" s="802"/>
      <c r="AT69" s="467"/>
      <c r="AU69" s="465"/>
      <c r="AV69" s="913"/>
      <c r="AW69" s="465"/>
      <c r="AX69" s="465">
        <v>1.3636363636363633</v>
      </c>
      <c r="AY69" s="465" t="s">
        <v>203</v>
      </c>
      <c r="AZ69" s="465"/>
      <c r="BA69" s="465"/>
      <c r="BB69" s="465"/>
      <c r="BC69" s="465"/>
      <c r="BD69" s="187"/>
      <c r="BE69" s="187"/>
      <c r="BF69" s="802"/>
      <c r="BG69" s="465"/>
      <c r="BH69" s="465"/>
      <c r="BI69" s="465"/>
      <c r="BJ69" s="802"/>
      <c r="BK69" s="465"/>
      <c r="BL69" s="187"/>
      <c r="BM69" s="465"/>
      <c r="BN69" s="465"/>
      <c r="BO69" s="465"/>
      <c r="BP69" s="465"/>
      <c r="BQ69" s="465"/>
      <c r="BS69" s="465"/>
      <c r="BT69" s="465"/>
      <c r="BU69" s="465"/>
      <c r="BV69" s="465"/>
      <c r="BW69" s="465"/>
    </row>
    <row r="70" spans="1:75" ht="14.25" customHeight="1" collapsed="1">
      <c r="A70" s="31"/>
      <c r="B70" s="134"/>
      <c r="C70" s="270" t="s">
        <v>325</v>
      </c>
      <c r="D70" s="37"/>
      <c r="E70" s="119"/>
      <c r="F70" s="119"/>
      <c r="G70" s="119"/>
      <c r="H70" s="119"/>
      <c r="I70" s="119"/>
      <c r="J70" s="119"/>
      <c r="K70" s="119"/>
      <c r="L70" s="119"/>
      <c r="M70" s="211"/>
      <c r="N70" s="211"/>
      <c r="O70" s="211"/>
      <c r="P70" s="119"/>
      <c r="Q70" s="211"/>
      <c r="R70" s="211"/>
      <c r="S70" s="211"/>
      <c r="T70" s="211"/>
      <c r="U70" s="801"/>
      <c r="V70" s="465"/>
      <c r="W70" s="465"/>
      <c r="X70" s="465">
        <v>-0.13636363636363646</v>
      </c>
      <c r="Y70" s="465">
        <v>0.50000000000000022</v>
      </c>
      <c r="Z70" s="802"/>
      <c r="AA70" s="465"/>
      <c r="AB70" s="465"/>
      <c r="AC70" s="465"/>
      <c r="AD70" s="465">
        <v>0.39999999999999991</v>
      </c>
      <c r="AE70" s="465">
        <v>0.72727272727272707</v>
      </c>
      <c r="AF70" s="465">
        <v>1.7142857142857144</v>
      </c>
      <c r="AG70" s="465">
        <v>0.35714285714285698</v>
      </c>
      <c r="AH70" s="465">
        <v>0</v>
      </c>
      <c r="AI70" s="465">
        <v>0.10526315789473695</v>
      </c>
      <c r="AJ70" s="465">
        <v>0.31578947368421062</v>
      </c>
      <c r="AK70" s="465">
        <v>0.89473684210526261</v>
      </c>
      <c r="AL70" s="465">
        <v>1</v>
      </c>
      <c r="AM70" s="465">
        <v>0.57142857142857117</v>
      </c>
      <c r="AN70" s="465">
        <v>0.3600000000000001</v>
      </c>
      <c r="AO70" s="465">
        <v>0.8055555555555558</v>
      </c>
      <c r="AP70" s="465">
        <v>0.32142857142857162</v>
      </c>
      <c r="AQ70" s="465">
        <v>0.21212121212121215</v>
      </c>
      <c r="AR70" s="465">
        <v>0.47058823529411731</v>
      </c>
      <c r="AS70" s="802"/>
      <c r="AT70" s="467"/>
      <c r="AU70" s="465"/>
      <c r="AV70" s="913"/>
      <c r="AW70" s="465"/>
      <c r="AX70" s="465"/>
      <c r="AY70" s="465"/>
      <c r="AZ70" s="465"/>
      <c r="BA70" s="465"/>
      <c r="BB70" s="465"/>
      <c r="BC70" s="465">
        <v>0.125</v>
      </c>
      <c r="BD70" s="187"/>
      <c r="BE70" s="187"/>
      <c r="BF70" s="802"/>
      <c r="BG70" s="465">
        <v>0.69047619047619024</v>
      </c>
      <c r="BH70" s="465">
        <v>0.352112676056338</v>
      </c>
      <c r="BI70" s="465">
        <v>0.66666666666666674</v>
      </c>
      <c r="BJ70" s="802"/>
      <c r="BK70" s="465">
        <v>5.6249999999999911E-2</v>
      </c>
      <c r="BL70" s="187"/>
      <c r="BM70" s="465"/>
      <c r="BN70" s="465">
        <v>0.57142857142857117</v>
      </c>
      <c r="BO70" s="465">
        <v>6.0606060606060552E-2</v>
      </c>
      <c r="BP70" s="465">
        <v>0.74285714285714266</v>
      </c>
      <c r="BQ70" s="465">
        <v>0.26229508196721318</v>
      </c>
      <c r="BS70" s="465"/>
      <c r="BT70" s="465">
        <v>0.85714285714285698</v>
      </c>
      <c r="BU70" s="465">
        <v>0.15384615384615397</v>
      </c>
      <c r="BV70" s="465">
        <v>0.58333333333333326</v>
      </c>
      <c r="BW70" s="465">
        <v>0.33684210526315783</v>
      </c>
    </row>
    <row r="71" spans="1:75" ht="14.25" customHeight="1">
      <c r="A71" s="31"/>
      <c r="B71" s="134"/>
      <c r="C71" s="270" t="s">
        <v>130</v>
      </c>
      <c r="D71" s="37"/>
      <c r="E71" s="119"/>
      <c r="F71" s="119"/>
      <c r="G71" s="119"/>
      <c r="H71" s="119"/>
      <c r="I71" s="119"/>
      <c r="J71" s="119"/>
      <c r="K71" s="119"/>
      <c r="L71" s="119"/>
      <c r="M71" s="211">
        <v>0.72727272727272707</v>
      </c>
      <c r="N71" s="211">
        <v>-0.64285714285714279</v>
      </c>
      <c r="O71" s="211">
        <v>0.27272727272727249</v>
      </c>
      <c r="P71" s="119">
        <v>0.20000000000000018</v>
      </c>
      <c r="Q71" s="211">
        <v>0.10526315789473695</v>
      </c>
      <c r="R71" s="211"/>
      <c r="S71" s="211"/>
      <c r="T71" s="211"/>
      <c r="U71" s="801"/>
      <c r="V71" s="465"/>
      <c r="W71" s="465"/>
      <c r="X71" s="465">
        <v>-0.15384615384615397</v>
      </c>
      <c r="Y71" s="465">
        <v>8.6956521739130599E-2</v>
      </c>
      <c r="Z71" s="802"/>
      <c r="AA71" s="465"/>
      <c r="AB71" s="465"/>
      <c r="AC71" s="465"/>
      <c r="AD71" s="465">
        <v>0.11764705882352944</v>
      </c>
      <c r="AE71" s="465">
        <v>0.66666666666666674</v>
      </c>
      <c r="AF71" s="465">
        <v>-0.2272727272727274</v>
      </c>
      <c r="AG71" s="465">
        <v>-0.3793103448275863</v>
      </c>
      <c r="AH71" s="465">
        <v>0.6315789473684208</v>
      </c>
      <c r="AI71" s="465">
        <v>0.43999999999999995</v>
      </c>
      <c r="AJ71" s="465">
        <v>2.4705882352941178</v>
      </c>
      <c r="AK71" s="465">
        <v>2.4444444444444442</v>
      </c>
      <c r="AL71" s="465">
        <v>0.87096774193548376</v>
      </c>
      <c r="AM71" s="465">
        <v>-2.7777777777777568E-2</v>
      </c>
      <c r="AN71" s="465">
        <v>-6.7796610169491567E-2</v>
      </c>
      <c r="AO71" s="465">
        <v>0.14516129032258052</v>
      </c>
      <c r="AP71" s="465">
        <v>1.7241379310344973E-2</v>
      </c>
      <c r="AQ71" s="465">
        <v>1.2571428571428567</v>
      </c>
      <c r="AR71" s="465">
        <v>-5.4545454545454675E-2</v>
      </c>
      <c r="AS71" s="802"/>
      <c r="AT71" s="467"/>
      <c r="AU71" s="465"/>
      <c r="AV71" s="913"/>
      <c r="AW71" s="465"/>
      <c r="AX71" s="465">
        <v>0.85714285714285698</v>
      </c>
      <c r="AY71" s="465">
        <v>0.512820512820513</v>
      </c>
      <c r="AZ71" s="465">
        <v>-0.13559322033898313</v>
      </c>
      <c r="BA71" s="465">
        <v>9.8039215686274606E-2</v>
      </c>
      <c r="BB71" s="465">
        <v>1.1964285714285716</v>
      </c>
      <c r="BC71" s="465">
        <v>-0.18699186991869921</v>
      </c>
      <c r="BD71" s="187"/>
      <c r="BE71" s="187"/>
      <c r="BF71" s="802"/>
      <c r="BG71" s="465">
        <v>-4.8192771084337394E-2</v>
      </c>
      <c r="BH71" s="465">
        <v>1.3797468354430378</v>
      </c>
      <c r="BI71" s="465">
        <v>0.16489361702127647</v>
      </c>
      <c r="BJ71" s="802"/>
      <c r="BK71" s="465">
        <v>0.27014218009478674</v>
      </c>
      <c r="BL71" s="187"/>
      <c r="BM71" s="465"/>
      <c r="BN71" s="465">
        <v>0.375</v>
      </c>
      <c r="BO71" s="465">
        <v>0.52272727272727271</v>
      </c>
      <c r="BP71" s="465">
        <v>0.38805970149253732</v>
      </c>
      <c r="BQ71" s="465">
        <v>0.4838709677419355</v>
      </c>
      <c r="BS71" s="465"/>
      <c r="BT71" s="465">
        <v>0.12962962962962976</v>
      </c>
      <c r="BU71" s="465">
        <v>1.0655737704918034</v>
      </c>
      <c r="BV71" s="465">
        <v>0.17460317460317443</v>
      </c>
      <c r="BW71" s="465">
        <v>0.28378378378378377</v>
      </c>
    </row>
    <row r="72" spans="1:75" ht="14.25" customHeight="1">
      <c r="A72" s="31"/>
      <c r="B72" s="179" t="s">
        <v>157</v>
      </c>
      <c r="C72" s="179"/>
      <c r="D72" s="37"/>
      <c r="E72" s="160"/>
      <c r="F72" s="160"/>
      <c r="G72" s="160"/>
      <c r="H72" s="160"/>
      <c r="I72" s="160"/>
      <c r="J72" s="160"/>
      <c r="K72" s="160"/>
      <c r="L72" s="160"/>
      <c r="M72" s="212">
        <v>0.29906542056074792</v>
      </c>
      <c r="N72" s="212">
        <v>0.21708683473389367</v>
      </c>
      <c r="O72" s="212">
        <v>0.33333333333333326</v>
      </c>
      <c r="P72" s="160">
        <v>0.19294605809128629</v>
      </c>
      <c r="Q72" s="212">
        <v>0.13429256594724204</v>
      </c>
      <c r="R72" s="212">
        <v>0.20483314154200216</v>
      </c>
      <c r="S72" s="212">
        <v>0.13104838709677424</v>
      </c>
      <c r="T72" s="212">
        <v>8.5217391304347911E-2</v>
      </c>
      <c r="U72" s="803">
        <v>0.12473572938689226</v>
      </c>
      <c r="V72" s="466"/>
      <c r="W72" s="466"/>
      <c r="X72" s="466">
        <v>0.18269230769230749</v>
      </c>
      <c r="Y72" s="466">
        <v>0.25939849624060152</v>
      </c>
      <c r="Z72" s="804"/>
      <c r="AA72" s="466"/>
      <c r="AB72" s="466"/>
      <c r="AC72" s="466"/>
      <c r="AD72" s="466">
        <v>0.24522613065326682</v>
      </c>
      <c r="AE72" s="466">
        <v>0.32892416225749566</v>
      </c>
      <c r="AF72" s="466">
        <v>0.22460317460317469</v>
      </c>
      <c r="AG72" s="466">
        <v>0.21056388294075545</v>
      </c>
      <c r="AH72" s="466">
        <v>0.14447134786117832</v>
      </c>
      <c r="AI72" s="466">
        <v>8.626410086264058E-2</v>
      </c>
      <c r="AJ72" s="466">
        <v>0.18016850291639641</v>
      </c>
      <c r="AK72" s="466">
        <v>0.18691037735849125</v>
      </c>
      <c r="AL72" s="466">
        <v>0.25105782792665732</v>
      </c>
      <c r="AM72" s="466">
        <v>7.3304825901043813E-3</v>
      </c>
      <c r="AN72" s="466">
        <v>0.12795167490389825</v>
      </c>
      <c r="AO72" s="466">
        <v>0.13065076999503256</v>
      </c>
      <c r="AP72" s="466">
        <v>9.9774520856820592E-2</v>
      </c>
      <c r="AQ72" s="466">
        <v>0.38568829593693144</v>
      </c>
      <c r="AR72" s="466">
        <v>0.18257059396299979</v>
      </c>
      <c r="AS72" s="804"/>
      <c r="AT72" s="805"/>
      <c r="AU72" s="466"/>
      <c r="AV72" s="914"/>
      <c r="AW72" s="466"/>
      <c r="AX72" s="466">
        <v>0.24555628703094179</v>
      </c>
      <c r="AY72" s="466">
        <v>0.34090909090909083</v>
      </c>
      <c r="AZ72" s="466">
        <v>0.20772566022861683</v>
      </c>
      <c r="BA72" s="466">
        <v>0.25359007832898151</v>
      </c>
      <c r="BB72" s="466">
        <v>0.13590210882582654</v>
      </c>
      <c r="BC72" s="466">
        <v>0.15768966307586507</v>
      </c>
      <c r="BD72" s="187"/>
      <c r="BE72" s="187"/>
      <c r="BF72" s="804"/>
      <c r="BG72" s="466">
        <v>0.24947807933194133</v>
      </c>
      <c r="BH72" s="466">
        <v>0.15104427736006709</v>
      </c>
      <c r="BI72" s="466">
        <v>0.12541733197851634</v>
      </c>
      <c r="BJ72" s="804"/>
      <c r="BK72" s="466">
        <v>0.1974680240146176</v>
      </c>
      <c r="BL72" s="187"/>
      <c r="BM72" s="466"/>
      <c r="BN72" s="466">
        <v>0.28980742132456583</v>
      </c>
      <c r="BO72" s="466">
        <v>0.11252731245447922</v>
      </c>
      <c r="BP72" s="466">
        <v>0.12045826513911639</v>
      </c>
      <c r="BQ72" s="466">
        <v>0.23751095530236621</v>
      </c>
      <c r="BS72" s="466"/>
      <c r="BT72" s="466">
        <v>0.26556506344054309</v>
      </c>
      <c r="BU72" s="466">
        <v>0.13686173933317791</v>
      </c>
      <c r="BV72" s="466">
        <v>0.12325676784249362</v>
      </c>
      <c r="BW72" s="466">
        <v>0.21690706591199582</v>
      </c>
    </row>
    <row r="73" spans="1:75" ht="14.25" customHeight="1">
      <c r="A73" s="31"/>
      <c r="B73" s="134"/>
      <c r="C73" s="134"/>
      <c r="D73" s="37"/>
      <c r="E73" s="162"/>
      <c r="F73" s="162"/>
      <c r="G73" s="162"/>
      <c r="H73" s="162"/>
      <c r="I73" s="162"/>
      <c r="J73" s="162"/>
      <c r="K73" s="162"/>
      <c r="L73" s="162"/>
      <c r="M73" s="213"/>
      <c r="N73" s="213"/>
      <c r="O73" s="213"/>
      <c r="P73" s="162"/>
      <c r="Q73" s="213"/>
      <c r="R73" s="213"/>
      <c r="S73" s="213"/>
      <c r="T73" s="213"/>
      <c r="U73" s="801"/>
      <c r="V73" s="467"/>
      <c r="W73" s="467"/>
      <c r="X73" s="467"/>
      <c r="Y73" s="467"/>
      <c r="Z73" s="806"/>
      <c r="AA73" s="467"/>
      <c r="AB73" s="467"/>
      <c r="AC73" s="467"/>
      <c r="AD73" s="467"/>
      <c r="AE73" s="467"/>
      <c r="AF73" s="467"/>
      <c r="AG73" s="467"/>
      <c r="AH73" s="467"/>
      <c r="AI73" s="467"/>
      <c r="AJ73" s="467"/>
      <c r="AK73" s="467"/>
      <c r="AL73" s="467"/>
      <c r="AM73" s="467"/>
      <c r="AN73" s="467"/>
      <c r="AO73" s="467"/>
      <c r="AP73" s="467"/>
      <c r="AQ73" s="467"/>
      <c r="AR73" s="467"/>
      <c r="AS73" s="806"/>
      <c r="AT73" s="467"/>
      <c r="AU73" s="465"/>
      <c r="AV73" s="913"/>
      <c r="AW73" s="467"/>
      <c r="AX73" s="467"/>
      <c r="AY73" s="467"/>
      <c r="AZ73" s="467"/>
      <c r="BA73" s="467"/>
      <c r="BB73" s="467"/>
      <c r="BC73" s="467"/>
      <c r="BD73" s="187"/>
      <c r="BE73" s="187"/>
      <c r="BF73" s="806"/>
      <c r="BG73" s="467"/>
      <c r="BH73" s="467"/>
      <c r="BI73" s="467"/>
      <c r="BJ73" s="806"/>
      <c r="BK73" s="467"/>
      <c r="BL73" s="187"/>
      <c r="BM73" s="467"/>
      <c r="BN73" s="467"/>
      <c r="BO73" s="467"/>
      <c r="BP73" s="467"/>
      <c r="BQ73" s="467"/>
      <c r="BS73" s="467"/>
      <c r="BT73" s="467"/>
      <c r="BU73" s="467"/>
      <c r="BV73" s="467"/>
      <c r="BW73" s="467"/>
    </row>
    <row r="74" spans="1:75" ht="14.25" customHeight="1">
      <c r="A74" s="31"/>
      <c r="B74" s="1190" t="s">
        <v>8</v>
      </c>
      <c r="C74" s="1191"/>
      <c r="D74" s="37"/>
      <c r="E74" s="277"/>
      <c r="F74" s="277"/>
      <c r="G74" s="277"/>
      <c r="H74" s="277"/>
      <c r="I74" s="277"/>
      <c r="J74" s="277"/>
      <c r="K74" s="277"/>
      <c r="L74" s="277"/>
      <c r="M74" s="1271"/>
      <c r="N74" s="1271"/>
      <c r="O74" s="1271"/>
      <c r="P74" s="277"/>
      <c r="Q74" s="1271"/>
      <c r="R74" s="1271"/>
      <c r="S74" s="1271"/>
      <c r="T74" s="1271"/>
      <c r="U74" s="797"/>
      <c r="V74" s="368"/>
      <c r="W74" s="368"/>
      <c r="X74" s="368"/>
      <c r="Y74" s="368"/>
      <c r="Z74" s="798"/>
      <c r="AA74" s="368"/>
      <c r="AB74" s="368"/>
      <c r="AC74" s="368"/>
      <c r="AD74" s="1192"/>
      <c r="AE74" s="1192"/>
      <c r="AF74" s="1192"/>
      <c r="AG74" s="1192"/>
      <c r="AH74" s="1192"/>
      <c r="AI74" s="1192"/>
      <c r="AJ74" s="1192"/>
      <c r="AK74" s="1192"/>
      <c r="AL74" s="1192"/>
      <c r="AM74" s="1192"/>
      <c r="AN74" s="1192"/>
      <c r="AO74" s="1192"/>
      <c r="AP74" s="1192"/>
      <c r="AQ74" s="1192"/>
      <c r="AR74" s="1192"/>
      <c r="AS74" s="1195"/>
      <c r="AT74" s="799"/>
      <c r="AU74" s="387"/>
      <c r="AV74" s="910"/>
      <c r="AW74" s="387"/>
      <c r="AX74" s="387"/>
      <c r="AY74" s="388"/>
      <c r="AZ74" s="388"/>
      <c r="BA74" s="388"/>
      <c r="BB74" s="388"/>
      <c r="BC74" s="1193"/>
      <c r="BD74" s="1194"/>
      <c r="BE74" s="1194"/>
      <c r="BF74" s="1195"/>
      <c r="BG74" s="1193"/>
      <c r="BH74" s="1193"/>
      <c r="BI74" s="1193"/>
      <c r="BJ74" s="1195"/>
      <c r="BK74" s="1193"/>
      <c r="BL74" s="187"/>
      <c r="BM74" s="1193"/>
      <c r="BN74" s="1193"/>
      <c r="BO74" s="1193"/>
      <c r="BP74" s="1193"/>
      <c r="BQ74" s="1193"/>
      <c r="BS74" s="1193"/>
      <c r="BT74" s="1193"/>
      <c r="BU74" s="1193"/>
      <c r="BV74" s="1193"/>
      <c r="BW74" s="1193"/>
    </row>
    <row r="75" spans="1:75" ht="14.25" customHeight="1">
      <c r="A75" s="31"/>
      <c r="B75" s="134"/>
      <c r="C75" s="270" t="s">
        <v>529</v>
      </c>
      <c r="D75" s="37"/>
      <c r="E75" s="210"/>
      <c r="F75" s="210"/>
      <c r="G75" s="210"/>
      <c r="H75" s="107"/>
      <c r="I75" s="210"/>
      <c r="J75" s="210"/>
      <c r="K75" s="210"/>
      <c r="L75" s="107"/>
      <c r="M75" s="211"/>
      <c r="N75" s="211"/>
      <c r="O75" s="211"/>
      <c r="P75" s="211"/>
      <c r="Q75" s="211"/>
      <c r="R75" s="211"/>
      <c r="S75" s="211"/>
      <c r="T75" s="211"/>
      <c r="U75" s="801"/>
      <c r="V75" s="465"/>
      <c r="W75" s="465"/>
      <c r="X75" s="465">
        <v>0.1615720524017461</v>
      </c>
      <c r="Y75" s="465">
        <v>0.43627450980392135</v>
      </c>
      <c r="Z75" s="802"/>
      <c r="AA75" s="465"/>
      <c r="AB75" s="465"/>
      <c r="AC75" s="465"/>
      <c r="AD75" s="465">
        <v>0.4583333333333337</v>
      </c>
      <c r="AE75" s="465">
        <v>0.51502145922746756</v>
      </c>
      <c r="AF75" s="465">
        <v>0.45098039215686248</v>
      </c>
      <c r="AG75" s="465">
        <v>0.84615384615384581</v>
      </c>
      <c r="AH75" s="465">
        <v>0.29285714285714248</v>
      </c>
      <c r="AI75" s="465">
        <v>0.23229461756373948</v>
      </c>
      <c r="AJ75" s="465">
        <v>0.30540540540540539</v>
      </c>
      <c r="AK75" s="465">
        <v>7.8947368421052433E-2</v>
      </c>
      <c r="AL75" s="465">
        <v>0.30110497237569089</v>
      </c>
      <c r="AM75" s="465">
        <v>-3.2183908045976928E-2</v>
      </c>
      <c r="AN75" s="465">
        <v>0.10144927536231907</v>
      </c>
      <c r="AO75" s="465">
        <v>0.23577235772357708</v>
      </c>
      <c r="AP75" s="465">
        <v>0.1995753715498938</v>
      </c>
      <c r="AQ75" s="465">
        <v>0.5439429928741093</v>
      </c>
      <c r="AR75" s="465">
        <v>0.34586466165413521</v>
      </c>
      <c r="AS75" s="802"/>
      <c r="AT75" s="350"/>
      <c r="AU75" s="387"/>
      <c r="AV75" s="910"/>
      <c r="AW75" s="387"/>
      <c r="AX75" s="387"/>
      <c r="AY75" s="388"/>
      <c r="AZ75" s="388"/>
      <c r="BA75" s="388"/>
      <c r="BB75" s="388"/>
      <c r="BC75" s="465">
        <v>0.37016574585635342</v>
      </c>
      <c r="BD75" s="187"/>
      <c r="BE75" s="187"/>
      <c r="BF75" s="802"/>
      <c r="BG75" s="465">
        <v>0.5738942826321467</v>
      </c>
      <c r="BH75" s="465">
        <v>0.21453050034270027</v>
      </c>
      <c r="BI75" s="465">
        <v>0.14672686230248311</v>
      </c>
      <c r="BJ75" s="802"/>
      <c r="BK75" s="465">
        <v>0.3611660079051382</v>
      </c>
      <c r="BL75" s="187"/>
      <c r="BM75" s="465"/>
      <c r="BN75" s="465">
        <v>0.48941176470588243</v>
      </c>
      <c r="BO75" s="465">
        <v>0.25908372827804094</v>
      </c>
      <c r="BP75" s="465">
        <v>0.11919698870765361</v>
      </c>
      <c r="BQ75" s="465">
        <v>0.36210762331838553</v>
      </c>
      <c r="BS75" s="465"/>
      <c r="BT75" s="465">
        <v>0.47500000000000009</v>
      </c>
      <c r="BU75" s="465">
        <v>0.27617148554336968</v>
      </c>
      <c r="BV75" s="465">
        <v>0.11250000000000004</v>
      </c>
      <c r="BW75" s="465">
        <v>0.3560393258426966</v>
      </c>
    </row>
    <row r="76" spans="1:75" ht="14.25" customHeight="1">
      <c r="A76" s="31"/>
      <c r="B76" s="134"/>
      <c r="C76" s="418" t="s">
        <v>326</v>
      </c>
      <c r="D76" s="37"/>
      <c r="E76" s="210"/>
      <c r="F76" s="210"/>
      <c r="G76" s="210"/>
      <c r="H76" s="107"/>
      <c r="I76" s="210"/>
      <c r="J76" s="210"/>
      <c r="K76" s="210"/>
      <c r="L76" s="107"/>
      <c r="M76" s="211"/>
      <c r="N76" s="211"/>
      <c r="O76" s="211"/>
      <c r="P76" s="211"/>
      <c r="Q76" s="211"/>
      <c r="R76" s="211"/>
      <c r="S76" s="211"/>
      <c r="T76" s="211"/>
      <c r="U76" s="801"/>
      <c r="V76" s="465"/>
      <c r="W76" s="465"/>
      <c r="X76" s="465">
        <v>0.35031847133757954</v>
      </c>
      <c r="Y76" s="465">
        <v>0.3441558441558441</v>
      </c>
      <c r="Z76" s="802"/>
      <c r="AA76" s="465"/>
      <c r="AB76" s="465"/>
      <c r="AC76" s="465"/>
      <c r="AD76" s="465">
        <v>0.36619718309859151</v>
      </c>
      <c r="AE76" s="465">
        <v>0.56375838926174504</v>
      </c>
      <c r="AF76" s="465">
        <v>0.48538011695906413</v>
      </c>
      <c r="AG76" s="465">
        <v>0.49230769230769278</v>
      </c>
      <c r="AH76" s="465">
        <v>0.33505154639175228</v>
      </c>
      <c r="AI76" s="465">
        <v>0.29184549356223188</v>
      </c>
      <c r="AJ76" s="465">
        <v>0.31889763779527569</v>
      </c>
      <c r="AK76" s="465">
        <v>0.17525773195876271</v>
      </c>
      <c r="AL76" s="465">
        <v>0.34749034749034746</v>
      </c>
      <c r="AM76" s="465">
        <v>-3.3222591362126241E-2</v>
      </c>
      <c r="AN76" s="465">
        <v>0.16119402985074638</v>
      </c>
      <c r="AO76" s="465">
        <v>0.2923976608187131</v>
      </c>
      <c r="AP76" s="465">
        <v>0.20630372492836679</v>
      </c>
      <c r="AQ76" s="465">
        <v>0.69415807560137455</v>
      </c>
      <c r="AR76" s="465">
        <v>0.4087403598971715</v>
      </c>
      <c r="AS76" s="802"/>
      <c r="AT76" s="350"/>
      <c r="AU76" s="387"/>
      <c r="AV76" s="910"/>
      <c r="AW76" s="387"/>
      <c r="AX76" s="387"/>
      <c r="AY76" s="388"/>
      <c r="AZ76" s="388"/>
      <c r="BA76" s="388"/>
      <c r="BB76" s="388"/>
      <c r="BC76" s="465">
        <v>0.35028248587570632</v>
      </c>
      <c r="BD76" s="187"/>
      <c r="BE76" s="187"/>
      <c r="BF76" s="802"/>
      <c r="BG76" s="465">
        <v>0.47945205479452047</v>
      </c>
      <c r="BH76" s="465">
        <v>0.27263374485596703</v>
      </c>
      <c r="BI76" s="465">
        <v>0.18916734033953109</v>
      </c>
      <c r="BJ76" s="802"/>
      <c r="BK76" s="465">
        <v>0.38961038961038952</v>
      </c>
      <c r="BL76" s="187"/>
      <c r="BM76" s="465"/>
      <c r="BN76" s="465">
        <v>0.46735395189003448</v>
      </c>
      <c r="BO76" s="465">
        <v>0.31147540983606548</v>
      </c>
      <c r="BP76" s="465">
        <v>0.14285714285714279</v>
      </c>
      <c r="BQ76" s="465">
        <v>0.42812500000000009</v>
      </c>
      <c r="BS76" s="465"/>
      <c r="BT76" s="465">
        <v>0.4740259740259738</v>
      </c>
      <c r="BU76" s="465">
        <v>0.31424375917767988</v>
      </c>
      <c r="BV76" s="465">
        <v>0.14972067039106141</v>
      </c>
      <c r="BW76" s="465">
        <v>0.42079689018464506</v>
      </c>
    </row>
    <row r="77" spans="1:75" ht="13.95" customHeight="1">
      <c r="A77" s="31"/>
      <c r="B77" s="134"/>
      <c r="C77" s="418" t="s">
        <v>327</v>
      </c>
      <c r="D77" s="37"/>
      <c r="E77" s="210"/>
      <c r="F77" s="210"/>
      <c r="G77" s="210"/>
      <c r="H77" s="107"/>
      <c r="I77" s="210"/>
      <c r="J77" s="210"/>
      <c r="K77" s="210"/>
      <c r="L77" s="107"/>
      <c r="M77" s="211"/>
      <c r="N77" s="211"/>
      <c r="O77" s="211"/>
      <c r="P77" s="211"/>
      <c r="Q77" s="211"/>
      <c r="R77" s="211"/>
      <c r="S77" s="211"/>
      <c r="T77" s="211"/>
      <c r="U77" s="801"/>
      <c r="V77" s="465"/>
      <c r="W77" s="465"/>
      <c r="X77" s="465">
        <v>-0.74647887323943651</v>
      </c>
      <c r="Y77" s="465">
        <v>0.38775510204081609</v>
      </c>
      <c r="Z77" s="802"/>
      <c r="AA77" s="465"/>
      <c r="AB77" s="465"/>
      <c r="AC77" s="465"/>
      <c r="AD77" s="465">
        <v>0.55102040816326547</v>
      </c>
      <c r="AE77" s="465">
        <v>0.44444444444444442</v>
      </c>
      <c r="AF77" s="465">
        <v>0.40909090909090917</v>
      </c>
      <c r="AG77" s="465">
        <v>6.294117647058826</v>
      </c>
      <c r="AH77" s="465">
        <v>0.1842105263157896</v>
      </c>
      <c r="AI77" s="465">
        <v>0.23076923076923084</v>
      </c>
      <c r="AJ77" s="465">
        <v>0.32258064516129026</v>
      </c>
      <c r="AK77" s="465">
        <v>-4.8387096774193616E-2</v>
      </c>
      <c r="AL77" s="465">
        <v>0.22222222222222232</v>
      </c>
      <c r="AM77" s="465">
        <v>-0.16071428571428581</v>
      </c>
      <c r="AN77" s="465">
        <v>-7.3170731707316916E-2</v>
      </c>
      <c r="AO77" s="465">
        <v>0.15254237288135597</v>
      </c>
      <c r="AP77" s="465">
        <v>9.9999999999999867E-2</v>
      </c>
      <c r="AQ77" s="465">
        <v>0.40425531914893642</v>
      </c>
      <c r="AR77" s="465">
        <v>0.16666666666666652</v>
      </c>
      <c r="AS77" s="802"/>
      <c r="AT77" s="350"/>
      <c r="AU77" s="387"/>
      <c r="AV77" s="910"/>
      <c r="AW77" s="387"/>
      <c r="AX77" s="387"/>
      <c r="AY77" s="388"/>
      <c r="AZ77" s="388"/>
      <c r="BA77" s="388"/>
      <c r="BB77" s="388"/>
      <c r="BC77" s="465">
        <v>4.2328042328042326E-2</v>
      </c>
      <c r="BD77" s="187"/>
      <c r="BE77" s="187"/>
      <c r="BF77" s="802"/>
      <c r="BG77" s="465">
        <v>0.96923076923076912</v>
      </c>
      <c r="BH77" s="465">
        <v>0.15364583333333326</v>
      </c>
      <c r="BI77" s="465">
        <v>2.483069977426644E-2</v>
      </c>
      <c r="BJ77" s="802"/>
      <c r="BK77" s="465">
        <v>0.31718061674008813</v>
      </c>
      <c r="BL77" s="187"/>
      <c r="BM77" s="465"/>
      <c r="BN77" s="465">
        <v>0.4910714285714286</v>
      </c>
      <c r="BO77" s="465">
        <v>0.20958083832335328</v>
      </c>
      <c r="BP77" s="465">
        <v>9.9009900990099098E-3</v>
      </c>
      <c r="BQ77" s="465">
        <v>0.24019607843137258</v>
      </c>
      <c r="BS77" s="465"/>
      <c r="BT77" s="465">
        <v>0.4606741573033708</v>
      </c>
      <c r="BU77" s="465">
        <v>0.25</v>
      </c>
      <c r="BV77" s="465">
        <v>-2.1538461538461506E-2</v>
      </c>
      <c r="BW77" s="465">
        <v>0.21383647798742134</v>
      </c>
    </row>
    <row r="78" spans="1:75" ht="13.95" customHeight="1">
      <c r="A78" s="31"/>
      <c r="B78" s="134"/>
      <c r="C78" s="418" t="s">
        <v>130</v>
      </c>
      <c r="D78" s="37"/>
      <c r="E78" s="210"/>
      <c r="F78" s="210"/>
      <c r="G78" s="210"/>
      <c r="H78" s="107"/>
      <c r="I78" s="210"/>
      <c r="J78" s="210"/>
      <c r="K78" s="210"/>
      <c r="L78" s="107"/>
      <c r="M78" s="211"/>
      <c r="N78" s="211"/>
      <c r="O78" s="211"/>
      <c r="P78" s="211"/>
      <c r="Q78" s="211"/>
      <c r="R78" s="211"/>
      <c r="S78" s="211"/>
      <c r="T78" s="211"/>
      <c r="U78" s="801"/>
      <c r="V78" s="465"/>
      <c r="W78" s="465"/>
      <c r="X78" s="465">
        <v>34.999999999999986</v>
      </c>
      <c r="Y78" s="465">
        <v>17</v>
      </c>
      <c r="Z78" s="802"/>
      <c r="AA78" s="465"/>
      <c r="AB78" s="465"/>
      <c r="AC78" s="465"/>
      <c r="AD78" s="465"/>
      <c r="AE78" s="465"/>
      <c r="AF78" s="465"/>
      <c r="AG78" s="465"/>
      <c r="AH78" s="465"/>
      <c r="AI78" s="465"/>
      <c r="AJ78" s="465"/>
      <c r="AK78" s="465"/>
      <c r="AL78" s="465"/>
      <c r="AM78" s="465"/>
      <c r="AN78" s="465"/>
      <c r="AO78" s="465"/>
      <c r="AP78" s="465"/>
      <c r="AQ78" s="465"/>
      <c r="AR78" s="465"/>
      <c r="AS78" s="802"/>
      <c r="AT78" s="350"/>
      <c r="AU78" s="387"/>
      <c r="AV78" s="910"/>
      <c r="AW78" s="387"/>
      <c r="AX78" s="387"/>
      <c r="AY78" s="388"/>
      <c r="AZ78" s="388"/>
      <c r="BA78" s="388"/>
      <c r="BB78" s="388"/>
      <c r="BC78" s="465">
        <v>18.5</v>
      </c>
      <c r="BD78" s="187"/>
      <c r="BE78" s="187"/>
      <c r="BF78" s="802"/>
      <c r="BG78" s="465">
        <v>0.37333333333333352</v>
      </c>
      <c r="BH78" s="465">
        <v>-0.10679611650485454</v>
      </c>
      <c r="BI78" s="465">
        <v>0.16304347826086962</v>
      </c>
      <c r="BJ78" s="802"/>
      <c r="BK78" s="465">
        <v>0.15887850467289732</v>
      </c>
      <c r="BL78" s="187"/>
      <c r="BM78" s="465"/>
      <c r="BN78" s="465">
        <v>0.77272727272727249</v>
      </c>
      <c r="BO78" s="465">
        <v>-0.10256410256410253</v>
      </c>
      <c r="BP78" s="465">
        <v>0.37142857142857144</v>
      </c>
      <c r="BQ78" s="465">
        <v>0</v>
      </c>
      <c r="BS78" s="465"/>
      <c r="BT78" s="465">
        <v>0.54999999999999982</v>
      </c>
      <c r="BU78" s="465">
        <v>-3.2258064516128893E-2</v>
      </c>
      <c r="BV78" s="465">
        <v>0.28333333333333344</v>
      </c>
      <c r="BW78" s="465">
        <v>7.7922077922077948E-2</v>
      </c>
    </row>
    <row r="79" spans="1:75" ht="14.25" customHeight="1">
      <c r="A79" s="31"/>
      <c r="B79" s="134"/>
      <c r="C79" s="270" t="s">
        <v>310</v>
      </c>
      <c r="D79" s="37"/>
      <c r="E79" s="210"/>
      <c r="F79" s="210"/>
      <c r="G79" s="210"/>
      <c r="H79" s="107"/>
      <c r="I79" s="210"/>
      <c r="J79" s="210"/>
      <c r="K79" s="210"/>
      <c r="L79" s="107"/>
      <c r="M79" s="210"/>
      <c r="N79" s="210"/>
      <c r="O79" s="210"/>
      <c r="P79" s="107"/>
      <c r="Q79" s="210"/>
      <c r="R79" s="210"/>
      <c r="S79" s="210"/>
      <c r="T79" s="351"/>
      <c r="U79" s="801"/>
      <c r="V79" s="465"/>
      <c r="W79" s="465"/>
      <c r="X79" s="465">
        <v>0.1052631578947365</v>
      </c>
      <c r="Y79" s="465">
        <v>6.6666666666666652E-2</v>
      </c>
      <c r="Z79" s="802"/>
      <c r="AA79" s="465"/>
      <c r="AB79" s="465"/>
      <c r="AC79" s="465"/>
      <c r="AD79" s="465">
        <v>0.19999999999999973</v>
      </c>
      <c r="AE79" s="465">
        <v>0.45454545454545459</v>
      </c>
      <c r="AF79" s="465">
        <v>-5.8823529411764608E-2</v>
      </c>
      <c r="AG79" s="465">
        <v>6.2499999999999112E-2</v>
      </c>
      <c r="AH79" s="465">
        <v>-8.3333333333333037E-2</v>
      </c>
      <c r="AI79" s="465">
        <v>-6.25E-2</v>
      </c>
      <c r="AJ79" s="465">
        <v>0.125</v>
      </c>
      <c r="AK79" s="465">
        <v>0.2352941176470591</v>
      </c>
      <c r="AL79" s="465">
        <v>0.36363636363636354</v>
      </c>
      <c r="AM79" s="465">
        <v>-0.19999999999999984</v>
      </c>
      <c r="AN79" s="465">
        <v>-0.11111111111111138</v>
      </c>
      <c r="AO79" s="465">
        <v>0.33333333333333348</v>
      </c>
      <c r="AP79" s="465">
        <v>0.1333333333333333</v>
      </c>
      <c r="AQ79" s="465">
        <v>0.49999999999999978</v>
      </c>
      <c r="AR79" s="465">
        <v>0.50000000000000067</v>
      </c>
      <c r="AS79" s="802"/>
      <c r="AT79" s="350"/>
      <c r="AU79" s="387"/>
      <c r="AV79" s="910"/>
      <c r="AW79" s="387"/>
      <c r="AX79" s="387"/>
      <c r="AY79" s="388"/>
      <c r="AZ79" s="388"/>
      <c r="BA79" s="388"/>
      <c r="BB79" s="388"/>
      <c r="BC79" s="465">
        <v>-0.202247191011236</v>
      </c>
      <c r="BD79" s="187"/>
      <c r="BE79" s="187"/>
      <c r="BF79" s="802"/>
      <c r="BG79" s="465">
        <v>0.12962962962962954</v>
      </c>
      <c r="BH79" s="465">
        <v>6.5573770491803351E-2</v>
      </c>
      <c r="BI79" s="465">
        <v>9.2307692307692202E-2</v>
      </c>
      <c r="BJ79" s="802"/>
      <c r="BK79" s="465">
        <v>0.1515151515151516</v>
      </c>
      <c r="BL79" s="187"/>
      <c r="BM79" s="465"/>
      <c r="BN79" s="465">
        <v>0.33333333333333326</v>
      </c>
      <c r="BO79" s="465">
        <v>-7.1428571428571286E-2</v>
      </c>
      <c r="BP79" s="465">
        <v>3.8461538461538547E-2</v>
      </c>
      <c r="BQ79" s="465">
        <v>0.29629629629629628</v>
      </c>
      <c r="BS79" s="465"/>
      <c r="BT79" s="465">
        <v>0.15789473684210531</v>
      </c>
      <c r="BU79" s="465">
        <v>0</v>
      </c>
      <c r="BV79" s="465">
        <v>-2.2727272727272818E-2</v>
      </c>
      <c r="BW79" s="465">
        <v>0.37209302325581417</v>
      </c>
    </row>
    <row r="80" spans="1:75" ht="14.25" hidden="1" customHeight="1" outlineLevel="1">
      <c r="A80" s="31"/>
      <c r="B80" s="134"/>
      <c r="C80" s="270" t="s">
        <v>325</v>
      </c>
      <c r="D80" s="37"/>
      <c r="E80" s="210"/>
      <c r="F80" s="210"/>
      <c r="G80" s="210"/>
      <c r="H80" s="107"/>
      <c r="I80" s="210"/>
      <c r="J80" s="210"/>
      <c r="K80" s="210"/>
      <c r="L80" s="107"/>
      <c r="M80" s="210"/>
      <c r="N80" s="210"/>
      <c r="O80" s="210"/>
      <c r="P80" s="107"/>
      <c r="Q80" s="210"/>
      <c r="R80" s="210"/>
      <c r="S80" s="210"/>
      <c r="T80" s="351"/>
      <c r="U80" s="801"/>
      <c r="V80" s="465"/>
      <c r="W80" s="465"/>
      <c r="X80" s="465">
        <v>-1</v>
      </c>
      <c r="Y80" s="465" t="e">
        <v>#DIV/0!</v>
      </c>
      <c r="Z80" s="802"/>
      <c r="AA80" s="465"/>
      <c r="AB80" s="465"/>
      <c r="AC80" s="465"/>
      <c r="AD80" s="465"/>
      <c r="AE80" s="465"/>
      <c r="AF80" s="465"/>
      <c r="AG80" s="465"/>
      <c r="AH80" s="465"/>
      <c r="AI80" s="465"/>
      <c r="AJ80" s="465"/>
      <c r="AK80" s="465"/>
      <c r="AL80" s="465"/>
      <c r="AM80" s="465"/>
      <c r="AN80" s="465"/>
      <c r="AO80" s="465"/>
      <c r="AP80" s="465"/>
      <c r="AQ80" s="465"/>
      <c r="AR80" s="465"/>
      <c r="AS80" s="802"/>
      <c r="AT80" s="350"/>
      <c r="AU80" s="387"/>
      <c r="AV80" s="910"/>
      <c r="AW80" s="387"/>
      <c r="AX80" s="387"/>
      <c r="AY80" s="388"/>
      <c r="AZ80" s="388"/>
      <c r="BA80" s="388"/>
      <c r="BB80" s="388"/>
      <c r="BC80" s="465">
        <v>-0.11111111111111105</v>
      </c>
      <c r="BD80" s="187"/>
      <c r="BE80" s="187"/>
      <c r="BF80" s="802"/>
      <c r="BG80" s="465"/>
      <c r="BH80" s="465"/>
      <c r="BI80" s="465"/>
      <c r="BJ80" s="802"/>
      <c r="BK80" s="465"/>
      <c r="BL80" s="187"/>
      <c r="BM80" s="465"/>
      <c r="BN80" s="465"/>
      <c r="BO80" s="465"/>
      <c r="BP80" s="465"/>
      <c r="BQ80" s="465"/>
      <c r="BS80" s="465"/>
      <c r="BT80" s="465"/>
      <c r="BU80" s="465"/>
      <c r="BV80" s="465"/>
      <c r="BW80" s="465"/>
    </row>
    <row r="81" spans="1:75" ht="14.25" customHeight="1" collapsed="1">
      <c r="A81" s="31"/>
      <c r="B81" s="134"/>
      <c r="C81" s="269" t="s">
        <v>328</v>
      </c>
      <c r="D81" s="37"/>
      <c r="E81" s="210"/>
      <c r="F81" s="210"/>
      <c r="G81" s="210"/>
      <c r="H81" s="107"/>
      <c r="I81" s="210"/>
      <c r="J81" s="210"/>
      <c r="K81" s="210"/>
      <c r="L81" s="107"/>
      <c r="M81" s="210"/>
      <c r="N81" s="210"/>
      <c r="O81" s="210"/>
      <c r="P81" s="107"/>
      <c r="Q81" s="210"/>
      <c r="R81" s="210"/>
      <c r="S81" s="210"/>
      <c r="T81" s="351"/>
      <c r="U81" s="801"/>
      <c r="V81" s="465"/>
      <c r="W81" s="465"/>
      <c r="X81" s="465">
        <v>0</v>
      </c>
      <c r="Y81" s="465">
        <v>0</v>
      </c>
      <c r="Z81" s="802"/>
      <c r="AA81" s="465"/>
      <c r="AB81" s="465"/>
      <c r="AC81" s="465"/>
      <c r="AD81" s="465">
        <v>0</v>
      </c>
      <c r="AE81" s="465">
        <v>0</v>
      </c>
      <c r="AF81" s="465">
        <v>-1</v>
      </c>
      <c r="AG81" s="465">
        <v>0</v>
      </c>
      <c r="AH81" s="465">
        <v>0</v>
      </c>
      <c r="AI81" s="465">
        <v>-1</v>
      </c>
      <c r="AJ81" s="465" t="e">
        <v>#DIV/0!</v>
      </c>
      <c r="AK81" s="465">
        <v>-1</v>
      </c>
      <c r="AL81" s="465">
        <v>1</v>
      </c>
      <c r="AM81" s="465" t="e">
        <v>#DIV/0!</v>
      </c>
      <c r="AN81" s="465">
        <v>0</v>
      </c>
      <c r="AO81" s="465" t="e">
        <v>#DIV/0!</v>
      </c>
      <c r="AP81" s="465">
        <v>-0.5</v>
      </c>
      <c r="AQ81" s="465">
        <v>-1</v>
      </c>
      <c r="AR81" s="465">
        <v>0</v>
      </c>
      <c r="AS81" s="802"/>
      <c r="AT81" s="350"/>
      <c r="AU81" s="387"/>
      <c r="AV81" s="910"/>
      <c r="AW81" s="387"/>
      <c r="AX81" s="387"/>
      <c r="AY81" s="388"/>
      <c r="AZ81" s="388"/>
      <c r="BA81" s="388"/>
      <c r="BB81" s="388"/>
      <c r="BC81" s="465">
        <v>0</v>
      </c>
      <c r="BD81" s="187"/>
      <c r="BE81" s="187"/>
      <c r="BF81" s="802"/>
      <c r="BG81" s="465">
        <v>-0.25000000000000011</v>
      </c>
      <c r="BH81" s="465">
        <v>-0.33333333333333326</v>
      </c>
      <c r="BI81" s="465">
        <v>1.5</v>
      </c>
      <c r="BJ81" s="802"/>
      <c r="BK81" s="465">
        <v>-0.5</v>
      </c>
      <c r="BL81" s="187"/>
      <c r="BM81" s="465"/>
      <c r="BN81" s="465">
        <v>0</v>
      </c>
      <c r="BO81" s="465">
        <v>-0.5</v>
      </c>
      <c r="BP81" s="465">
        <v>1.9999999999999996</v>
      </c>
      <c r="BQ81" s="465">
        <v>-0.66666666666666663</v>
      </c>
      <c r="BS81" s="465"/>
      <c r="BT81" s="465">
        <v>-0.33333333333333326</v>
      </c>
      <c r="BU81" s="465">
        <v>0</v>
      </c>
      <c r="BV81" s="465">
        <v>1</v>
      </c>
      <c r="BW81" s="465">
        <v>-0.5</v>
      </c>
    </row>
    <row r="82" spans="1:75" ht="14.25" customHeight="1">
      <c r="A82" s="31"/>
      <c r="B82" s="134"/>
      <c r="C82" s="269" t="s">
        <v>130</v>
      </c>
      <c r="D82" s="37"/>
      <c r="E82" s="210"/>
      <c r="F82" s="210"/>
      <c r="G82" s="210"/>
      <c r="H82" s="107"/>
      <c r="I82" s="210"/>
      <c r="J82" s="210"/>
      <c r="K82" s="210"/>
      <c r="L82" s="107"/>
      <c r="M82" s="210"/>
      <c r="N82" s="210"/>
      <c r="O82" s="210"/>
      <c r="P82" s="107"/>
      <c r="Q82" s="210"/>
      <c r="R82" s="210"/>
      <c r="S82" s="210"/>
      <c r="T82" s="351"/>
      <c r="U82" s="801"/>
      <c r="V82" s="465"/>
      <c r="W82" s="465"/>
      <c r="X82" s="465">
        <v>-0.65217391304347827</v>
      </c>
      <c r="Y82" s="465">
        <v>0.875</v>
      </c>
      <c r="Z82" s="802"/>
      <c r="AA82" s="465"/>
      <c r="AB82" s="465"/>
      <c r="AC82" s="465"/>
      <c r="AD82" s="465">
        <v>1.0000000000000004</v>
      </c>
      <c r="AE82" s="465">
        <v>1.125</v>
      </c>
      <c r="AF82" s="465">
        <v>1.1538461538461537</v>
      </c>
      <c r="AG82" s="465">
        <v>2.6666666666666647</v>
      </c>
      <c r="AH82" s="465">
        <v>7.1428571428571397E-2</v>
      </c>
      <c r="AI82" s="465">
        <v>0.17647058823529416</v>
      </c>
      <c r="AJ82" s="465">
        <v>-0.3214285714285714</v>
      </c>
      <c r="AK82" s="465">
        <v>-0.22727272727272729</v>
      </c>
      <c r="AL82" s="465">
        <v>0.46666666666666679</v>
      </c>
      <c r="AM82" s="465">
        <v>-0.25</v>
      </c>
      <c r="AN82" s="465">
        <v>0.47368421052631571</v>
      </c>
      <c r="AO82" s="465">
        <v>2.1764705882352957</v>
      </c>
      <c r="AP82" s="465">
        <v>0.13636363636363624</v>
      </c>
      <c r="AQ82" s="465">
        <v>2.0666666666666664</v>
      </c>
      <c r="AR82" s="465">
        <v>0.60714285714285721</v>
      </c>
      <c r="AS82" s="802"/>
      <c r="AT82" s="350"/>
      <c r="AU82" s="387"/>
      <c r="AV82" s="910"/>
      <c r="AW82" s="387"/>
      <c r="AX82" s="387"/>
      <c r="AY82" s="388"/>
      <c r="AZ82" s="388"/>
      <c r="BA82" s="388"/>
      <c r="BB82" s="388"/>
      <c r="BC82" s="465">
        <v>-0.26086956521739124</v>
      </c>
      <c r="BD82" s="187"/>
      <c r="BE82" s="187"/>
      <c r="BF82" s="802"/>
      <c r="BG82" s="465">
        <v>1.3823529411764706</v>
      </c>
      <c r="BH82" s="465">
        <v>-0.12345679012345678</v>
      </c>
      <c r="BI82" s="465">
        <v>0.67605633802816922</v>
      </c>
      <c r="BJ82" s="802"/>
      <c r="BK82" s="465">
        <v>0.51304347826086949</v>
      </c>
      <c r="BL82" s="187"/>
      <c r="BM82" s="465"/>
      <c r="BN82" s="465">
        <v>1.0666666666666669</v>
      </c>
      <c r="BO82" s="465">
        <v>0.12903225806451601</v>
      </c>
      <c r="BP82" s="465">
        <v>5.7142857142857162E-2</v>
      </c>
      <c r="BQ82" s="465">
        <v>0.91891891891891864</v>
      </c>
      <c r="BS82" s="465"/>
      <c r="BT82" s="465">
        <v>1.1071428571428572</v>
      </c>
      <c r="BU82" s="465">
        <v>-8.4745762711864403E-2</v>
      </c>
      <c r="BV82" s="465">
        <v>0.20370370370370372</v>
      </c>
      <c r="BW82" s="465">
        <v>0.78461538461538449</v>
      </c>
    </row>
    <row r="83" spans="1:75" ht="14.25" customHeight="1">
      <c r="A83" s="31"/>
      <c r="B83" s="182" t="s">
        <v>159</v>
      </c>
      <c r="C83" s="92"/>
      <c r="D83" s="37"/>
      <c r="E83" s="160"/>
      <c r="F83" s="160"/>
      <c r="G83" s="160"/>
      <c r="H83" s="160"/>
      <c r="I83" s="160"/>
      <c r="J83" s="160"/>
      <c r="K83" s="160"/>
      <c r="L83" s="160"/>
      <c r="M83" s="212">
        <v>0.84615384615384603</v>
      </c>
      <c r="N83" s="212">
        <v>9.375E-2</v>
      </c>
      <c r="O83" s="212">
        <v>0.66346153846153855</v>
      </c>
      <c r="P83" s="160">
        <v>0.1975308641975313</v>
      </c>
      <c r="Q83" s="212">
        <v>0.20833333333333326</v>
      </c>
      <c r="R83" s="212">
        <v>0.34285714285714297</v>
      </c>
      <c r="S83" s="212">
        <v>0.36416184971098264</v>
      </c>
      <c r="T83" s="212">
        <v>0.41237113402061842</v>
      </c>
      <c r="U83" s="803">
        <v>0.31034482758620729</v>
      </c>
      <c r="V83" s="466"/>
      <c r="W83" s="466"/>
      <c r="X83" s="466">
        <v>8.0291970802919721E-2</v>
      </c>
      <c r="Y83" s="466">
        <v>0.42543859649122773</v>
      </c>
      <c r="Z83" s="804"/>
      <c r="AA83" s="466"/>
      <c r="AB83" s="466"/>
      <c r="AC83" s="466"/>
      <c r="AD83" s="466">
        <v>0.46190476190476204</v>
      </c>
      <c r="AE83" s="466">
        <v>0.52964426877470339</v>
      </c>
      <c r="AF83" s="466">
        <v>0.44755244755244727</v>
      </c>
      <c r="AG83" s="466">
        <v>0.8370370370370348</v>
      </c>
      <c r="AH83" s="466">
        <v>0.26710097719869696</v>
      </c>
      <c r="AI83" s="466">
        <v>0.21447028423772596</v>
      </c>
      <c r="AJ83" s="466">
        <v>0.25845410628019305</v>
      </c>
      <c r="AK83" s="466">
        <v>6.85483870967738E-2</v>
      </c>
      <c r="AL83" s="466">
        <v>0.31105398457583577</v>
      </c>
      <c r="AM83" s="466">
        <v>-4.4680851063829796E-2</v>
      </c>
      <c r="AN83" s="466">
        <v>0.10748560460652645</v>
      </c>
      <c r="AO83" s="466">
        <v>0.30377358490566042</v>
      </c>
      <c r="AP83" s="466">
        <v>0.19215686274509802</v>
      </c>
      <c r="AQ83" s="466">
        <v>0.59020044543429795</v>
      </c>
      <c r="AR83" s="466">
        <v>0.36221837088388176</v>
      </c>
      <c r="AS83" s="804"/>
      <c r="AT83" s="805"/>
      <c r="AU83" s="466"/>
      <c r="AV83" s="914"/>
      <c r="AW83" s="466"/>
      <c r="AX83" s="466">
        <v>0.6875</v>
      </c>
      <c r="AY83" s="466">
        <v>0.71428571428571397</v>
      </c>
      <c r="AZ83" s="466">
        <v>0.45679012345679015</v>
      </c>
      <c r="BA83" s="466">
        <v>0.37923728813559321</v>
      </c>
      <c r="BB83" s="466">
        <v>0.33947772657450104</v>
      </c>
      <c r="BC83" s="466">
        <v>0.27178899082568786</v>
      </c>
      <c r="BD83" s="187"/>
      <c r="BE83" s="187"/>
      <c r="BF83" s="804"/>
      <c r="BG83" s="466">
        <v>0.5740922473012755</v>
      </c>
      <c r="BH83" s="466">
        <v>0.19077306733167054</v>
      </c>
      <c r="BI83" s="466">
        <v>0.16596858638743472</v>
      </c>
      <c r="BJ83" s="804"/>
      <c r="BK83" s="466">
        <v>0.36124943413309185</v>
      </c>
      <c r="BL83" s="187"/>
      <c r="BM83" s="466"/>
      <c r="BN83" s="466">
        <v>0.49892008639308849</v>
      </c>
      <c r="BO83" s="466">
        <v>0.23775216138328514</v>
      </c>
      <c r="BP83" s="466">
        <v>0.11641443538998852</v>
      </c>
      <c r="BQ83" s="466">
        <v>0.37851929092804992</v>
      </c>
      <c r="BS83" s="466"/>
      <c r="BT83" s="466">
        <v>0.4793057409879844</v>
      </c>
      <c r="BU83" s="466">
        <v>0.24548736462093856</v>
      </c>
      <c r="BV83" s="466">
        <v>0.1130434782608698</v>
      </c>
      <c r="BW83" s="466">
        <v>0.37239583333333304</v>
      </c>
    </row>
    <row r="84" spans="1:75" ht="14.25" customHeight="1">
      <c r="A84" s="31"/>
      <c r="B84" s="134"/>
      <c r="C84" s="134"/>
      <c r="D84" s="37"/>
      <c r="E84" s="162"/>
      <c r="F84" s="162"/>
      <c r="G84" s="162"/>
      <c r="H84" s="162"/>
      <c r="I84" s="162"/>
      <c r="J84" s="162"/>
      <c r="K84" s="162"/>
      <c r="L84" s="162"/>
      <c r="M84" s="213"/>
      <c r="N84" s="213"/>
      <c r="O84" s="213"/>
      <c r="P84" s="162"/>
      <c r="Q84" s="213"/>
      <c r="R84" s="213"/>
      <c r="S84" s="213"/>
      <c r="T84" s="213"/>
      <c r="U84" s="801"/>
      <c r="V84" s="467"/>
      <c r="W84" s="467"/>
      <c r="X84" s="467"/>
      <c r="Y84" s="467"/>
      <c r="Z84" s="806"/>
      <c r="AA84" s="467"/>
      <c r="AB84" s="467"/>
      <c r="AC84" s="467"/>
      <c r="AD84" s="467"/>
      <c r="AE84" s="467"/>
      <c r="AF84" s="467"/>
      <c r="AG84" s="467"/>
      <c r="AH84" s="467"/>
      <c r="AI84" s="467"/>
      <c r="AJ84" s="467"/>
      <c r="AK84" s="467"/>
      <c r="AL84" s="467"/>
      <c r="AM84" s="467"/>
      <c r="AN84" s="467"/>
      <c r="AO84" s="467"/>
      <c r="AP84" s="467"/>
      <c r="AQ84" s="467"/>
      <c r="AR84" s="467"/>
      <c r="AS84" s="806"/>
      <c r="AT84" s="467"/>
      <c r="AU84" s="465"/>
      <c r="AV84" s="913"/>
      <c r="AW84" s="467"/>
      <c r="AX84" s="467"/>
      <c r="AY84" s="467"/>
      <c r="AZ84" s="467"/>
      <c r="BA84" s="467"/>
      <c r="BB84" s="467"/>
      <c r="BC84" s="467"/>
      <c r="BD84" s="187"/>
      <c r="BE84" s="187"/>
      <c r="BF84" s="806"/>
      <c r="BG84" s="467"/>
      <c r="BH84" s="467"/>
      <c r="BI84" s="467"/>
      <c r="BJ84" s="806"/>
      <c r="BK84" s="467"/>
      <c r="BL84" s="187"/>
      <c r="BM84" s="467"/>
      <c r="BN84" s="467"/>
      <c r="BO84" s="467"/>
      <c r="BP84" s="467"/>
      <c r="BQ84" s="467"/>
      <c r="BS84" s="467"/>
      <c r="BT84" s="467"/>
      <c r="BU84" s="467"/>
      <c r="BV84" s="467"/>
      <c r="BW84" s="467"/>
    </row>
    <row r="85" spans="1:75" ht="14.25" customHeight="1">
      <c r="A85" s="31"/>
      <c r="B85" s="1190" t="s">
        <v>418</v>
      </c>
      <c r="C85" s="1191"/>
      <c r="D85" s="37"/>
      <c r="E85" s="277"/>
      <c r="F85" s="277"/>
      <c r="G85" s="277"/>
      <c r="H85" s="277"/>
      <c r="I85" s="277"/>
      <c r="J85" s="277"/>
      <c r="K85" s="277"/>
      <c r="L85" s="277"/>
      <c r="M85" s="1271"/>
      <c r="N85" s="1271"/>
      <c r="O85" s="1271"/>
      <c r="P85" s="277"/>
      <c r="Q85" s="1271"/>
      <c r="R85" s="1271"/>
      <c r="S85" s="1271"/>
      <c r="T85" s="1271"/>
      <c r="U85" s="797"/>
      <c r="V85" s="368"/>
      <c r="W85" s="368"/>
      <c r="X85" s="368"/>
      <c r="Y85" s="368"/>
      <c r="Z85" s="798"/>
      <c r="AA85" s="368"/>
      <c r="AB85" s="368"/>
      <c r="AC85" s="368"/>
      <c r="AD85" s="1192"/>
      <c r="AE85" s="1192"/>
      <c r="AF85" s="1192"/>
      <c r="AG85" s="1192"/>
      <c r="AH85" s="1192"/>
      <c r="AI85" s="1192"/>
      <c r="AJ85" s="1192"/>
      <c r="AK85" s="1192"/>
      <c r="AL85" s="1192"/>
      <c r="AM85" s="1192"/>
      <c r="AN85" s="1192"/>
      <c r="AO85" s="1192"/>
      <c r="AP85" s="1192"/>
      <c r="AQ85" s="1192"/>
      <c r="AR85" s="1192"/>
      <c r="AS85" s="1195"/>
      <c r="AT85" s="799"/>
      <c r="AU85" s="387"/>
      <c r="AV85" s="910"/>
      <c r="AW85" s="387"/>
      <c r="AX85" s="387"/>
      <c r="AY85" s="388"/>
      <c r="AZ85" s="388"/>
      <c r="BA85" s="388"/>
      <c r="BB85" s="388"/>
      <c r="BC85" s="1193"/>
      <c r="BD85" s="1194"/>
      <c r="BE85" s="1194"/>
      <c r="BF85" s="1195"/>
      <c r="BG85" s="1193"/>
      <c r="BH85" s="1193"/>
      <c r="BI85" s="1193"/>
      <c r="BJ85" s="1195"/>
      <c r="BK85" s="1193"/>
      <c r="BL85" s="187"/>
      <c r="BM85" s="1193"/>
      <c r="BN85" s="1193"/>
      <c r="BO85" s="1193"/>
      <c r="BP85" s="1193"/>
      <c r="BQ85" s="1193"/>
      <c r="BS85" s="1193"/>
      <c r="BT85" s="1193"/>
      <c r="BU85" s="1193"/>
      <c r="BV85" s="1193"/>
      <c r="BW85" s="1193"/>
    </row>
    <row r="86" spans="1:75" ht="14.25" customHeight="1">
      <c r="A86" s="31"/>
      <c r="B86" s="271"/>
      <c r="C86" s="270" t="s">
        <v>529</v>
      </c>
      <c r="D86" s="37"/>
      <c r="E86" s="277"/>
      <c r="F86" s="277"/>
      <c r="G86" s="277"/>
      <c r="H86" s="277"/>
      <c r="I86" s="277"/>
      <c r="J86" s="277"/>
      <c r="K86" s="277"/>
      <c r="L86" s="277"/>
      <c r="M86" s="1271"/>
      <c r="N86" s="1271"/>
      <c r="O86" s="1271"/>
      <c r="P86" s="277"/>
      <c r="Q86" s="1271"/>
      <c r="R86" s="1271"/>
      <c r="S86" s="1271"/>
      <c r="T86" s="1271"/>
      <c r="U86" s="797"/>
      <c r="V86" s="368"/>
      <c r="W86" s="368"/>
      <c r="X86" s="465">
        <v>0.3279742765273328</v>
      </c>
      <c r="Y86" s="465">
        <v>0.33333333333333348</v>
      </c>
      <c r="Z86" s="798"/>
      <c r="AA86" s="368"/>
      <c r="AB86" s="368"/>
      <c r="AC86" s="368"/>
      <c r="AD86" s="465">
        <v>0.28957528957528944</v>
      </c>
      <c r="AE86" s="465">
        <v>0.23255813953488413</v>
      </c>
      <c r="AF86" s="465">
        <v>0.1863905325443791</v>
      </c>
      <c r="AG86" s="465">
        <v>1.2658227848100223E-2</v>
      </c>
      <c r="AH86" s="465">
        <v>0.19161676646706605</v>
      </c>
      <c r="AI86" s="465">
        <v>0.11859838274932599</v>
      </c>
      <c r="AJ86" s="465">
        <v>0.13715710723191976</v>
      </c>
      <c r="AK86" s="465">
        <v>0.26250000000000151</v>
      </c>
      <c r="AL86" s="465">
        <v>4.5226130653266194E-2</v>
      </c>
      <c r="AM86" s="465">
        <v>-6.0240963855421548E-2</v>
      </c>
      <c r="AN86" s="465">
        <v>0.14473684210526394</v>
      </c>
      <c r="AO86" s="465">
        <v>-5.9405940594076112E-3</v>
      </c>
      <c r="AP86" s="465">
        <v>0.10817307692307665</v>
      </c>
      <c r="AQ86" s="465">
        <v>0.42564102564102524</v>
      </c>
      <c r="AR86" s="465">
        <v>0.15325670498084154</v>
      </c>
      <c r="AS86" s="802"/>
      <c r="AT86" s="799"/>
      <c r="AU86" s="387"/>
      <c r="AV86" s="910"/>
      <c r="AW86" s="387"/>
      <c r="AX86" s="387"/>
      <c r="AY86" s="388"/>
      <c r="AZ86" s="388"/>
      <c r="BA86" s="388"/>
      <c r="BB86" s="388"/>
      <c r="BC86" s="465">
        <v>0.16452442159383041</v>
      </c>
      <c r="BD86" s="187"/>
      <c r="BE86" s="187"/>
      <c r="BF86" s="802"/>
      <c r="BG86" s="465">
        <v>0.16473317865429227</v>
      </c>
      <c r="BH86" s="465">
        <v>0.17795484727755673</v>
      </c>
      <c r="BI86" s="465">
        <v>3.1567080045095564E-2</v>
      </c>
      <c r="BJ86" s="802"/>
      <c r="BK86" s="465">
        <v>0.163108921729612</v>
      </c>
      <c r="BL86" s="187"/>
      <c r="BM86" s="465"/>
      <c r="BN86" s="465">
        <v>0.2589285714285714</v>
      </c>
      <c r="BO86" s="465">
        <v>0.15319148936170213</v>
      </c>
      <c r="BP86" s="465">
        <v>-8.610086100860892E-3</v>
      </c>
      <c r="BQ86" s="465">
        <v>0.26178660049627767</v>
      </c>
      <c r="BS86" s="465"/>
      <c r="BT86" s="465">
        <v>0.2316258351893099</v>
      </c>
      <c r="BU86" s="465">
        <v>0.14737793851717895</v>
      </c>
      <c r="BV86" s="465">
        <v>4.6493301812451149E-2</v>
      </c>
      <c r="BW86" s="465">
        <v>0.21912650602409567</v>
      </c>
    </row>
    <row r="87" spans="1:75" ht="14.25" customHeight="1">
      <c r="A87" s="31"/>
      <c r="B87" s="271"/>
      <c r="C87" s="418" t="s">
        <v>322</v>
      </c>
      <c r="D87" s="37"/>
      <c r="E87" s="277"/>
      <c r="F87" s="277"/>
      <c r="G87" s="277"/>
      <c r="H87" s="277"/>
      <c r="I87" s="277"/>
      <c r="J87" s="277"/>
      <c r="K87" s="277"/>
      <c r="L87" s="277"/>
      <c r="M87" s="1271"/>
      <c r="N87" s="1271"/>
      <c r="O87" s="1271"/>
      <c r="P87" s="277"/>
      <c r="Q87" s="1271"/>
      <c r="R87" s="1271"/>
      <c r="S87" s="1271"/>
      <c r="T87" s="1271"/>
      <c r="U87" s="797"/>
      <c r="V87" s="368"/>
      <c r="W87" s="368"/>
      <c r="X87" s="465">
        <v>0.22656249999999933</v>
      </c>
      <c r="Y87" s="465">
        <v>0.45116279069767429</v>
      </c>
      <c r="Z87" s="798"/>
      <c r="AA87" s="368"/>
      <c r="AB87" s="368"/>
      <c r="AC87" s="368"/>
      <c r="AD87" s="465">
        <v>0.40594059405940675</v>
      </c>
      <c r="AE87" s="465">
        <v>0.28294573643410814</v>
      </c>
      <c r="AF87" s="465">
        <v>0.24468085106383008</v>
      </c>
      <c r="AG87" s="465">
        <v>0.28239202657807305</v>
      </c>
      <c r="AH87" s="465">
        <v>0.23239436619718323</v>
      </c>
      <c r="AI87" s="465">
        <v>0.17522658610271913</v>
      </c>
      <c r="AJ87" s="465">
        <v>0.21082621082621067</v>
      </c>
      <c r="AK87" s="465">
        <v>0.17357512953367848</v>
      </c>
      <c r="AL87" s="465">
        <v>3.1428571428571361E-2</v>
      </c>
      <c r="AM87" s="465">
        <v>-0.1208226221079689</v>
      </c>
      <c r="AN87" s="465">
        <v>0.12470588235294078</v>
      </c>
      <c r="AO87" s="465">
        <v>3.7527593818984961E-2</v>
      </c>
      <c r="AP87" s="465">
        <v>0.18836565096952906</v>
      </c>
      <c r="AQ87" s="465">
        <v>0.56140350877192891</v>
      </c>
      <c r="AR87" s="465">
        <v>0.21757322175732297</v>
      </c>
      <c r="AS87" s="802"/>
      <c r="AT87" s="799"/>
      <c r="AU87" s="387"/>
      <c r="AV87" s="910"/>
      <c r="AW87" s="387"/>
      <c r="AX87" s="387"/>
      <c r="AY87" s="388"/>
      <c r="AZ87" s="388"/>
      <c r="BA87" s="388"/>
      <c r="BB87" s="388"/>
      <c r="BC87" s="465">
        <v>0.19631236442516253</v>
      </c>
      <c r="BD87" s="187"/>
      <c r="BE87" s="187"/>
      <c r="BF87" s="802"/>
      <c r="BG87" s="465">
        <v>0.29626078619367213</v>
      </c>
      <c r="BH87" s="465">
        <v>0.19600591715976323</v>
      </c>
      <c r="BI87" s="465">
        <v>2.1026592455164028E-2</v>
      </c>
      <c r="BJ87" s="802"/>
      <c r="BK87" s="465">
        <v>0.28709872804361014</v>
      </c>
      <c r="BL87" s="187"/>
      <c r="BM87" s="465"/>
      <c r="BN87" s="465">
        <v>0.3369565217391306</v>
      </c>
      <c r="BO87" s="465">
        <v>0.20162601626016263</v>
      </c>
      <c r="BP87" s="465">
        <v>-4.8714479025710355E-2</v>
      </c>
      <c r="BQ87" s="465">
        <v>0.36984352773826412</v>
      </c>
      <c r="BS87" s="465"/>
      <c r="BT87" s="465">
        <v>0.30188679245283012</v>
      </c>
      <c r="BU87" s="465">
        <v>0.20496894409937894</v>
      </c>
      <c r="BV87" s="465">
        <v>1.4604810996563522E-2</v>
      </c>
      <c r="BW87" s="465">
        <v>0.30821337849280273</v>
      </c>
    </row>
    <row r="88" spans="1:75" ht="14.25" customHeight="1">
      <c r="A88" s="31"/>
      <c r="B88" s="271"/>
      <c r="C88" s="418" t="s">
        <v>323</v>
      </c>
      <c r="D88" s="37"/>
      <c r="E88" s="277"/>
      <c r="F88" s="277"/>
      <c r="G88" s="277"/>
      <c r="H88" s="277"/>
      <c r="I88" s="277"/>
      <c r="J88" s="277"/>
      <c r="K88" s="277"/>
      <c r="L88" s="277"/>
      <c r="M88" s="1271"/>
      <c r="N88" s="1271"/>
      <c r="O88" s="1271"/>
      <c r="P88" s="277"/>
      <c r="Q88" s="1271"/>
      <c r="R88" s="1271"/>
      <c r="S88" s="1271"/>
      <c r="T88" s="1271"/>
      <c r="U88" s="797"/>
      <c r="V88" s="368"/>
      <c r="W88" s="368"/>
      <c r="X88" s="465">
        <v>0.19685039370078705</v>
      </c>
      <c r="Y88" s="465">
        <v>0.20370370370370372</v>
      </c>
      <c r="Z88" s="798"/>
      <c r="AA88" s="368"/>
      <c r="AB88" s="368"/>
      <c r="AC88" s="368"/>
      <c r="AD88" s="465">
        <v>0.19626168224299079</v>
      </c>
      <c r="AE88" s="465">
        <v>0.20325203252032509</v>
      </c>
      <c r="AF88" s="465">
        <v>0.11594202898550732</v>
      </c>
      <c r="AG88" s="465">
        <v>0.17808219178082196</v>
      </c>
      <c r="AH88" s="465">
        <v>9.375E-2</v>
      </c>
      <c r="AI88" s="465">
        <v>-6.7567567567567988E-3</v>
      </c>
      <c r="AJ88" s="465">
        <v>5.8441558441558517E-2</v>
      </c>
      <c r="AK88" s="465">
        <v>8.1395348837209225E-2</v>
      </c>
      <c r="AL88" s="465">
        <v>0.15714285714285703</v>
      </c>
      <c r="AM88" s="465">
        <v>0.10884353741496611</v>
      </c>
      <c r="AN88" s="465">
        <v>4.9079754601226933E-2</v>
      </c>
      <c r="AO88" s="465">
        <v>-4.8387096774193838E-2</v>
      </c>
      <c r="AP88" s="465">
        <v>6.1728395061728669E-3</v>
      </c>
      <c r="AQ88" s="465">
        <v>2.4539877300613355E-2</v>
      </c>
      <c r="AR88" s="465">
        <v>-1.1695906432748648E-2</v>
      </c>
      <c r="AS88" s="802"/>
      <c r="AT88" s="799"/>
      <c r="AU88" s="387"/>
      <c r="AV88" s="910"/>
      <c r="AW88" s="387"/>
      <c r="AX88" s="387"/>
      <c r="AY88" s="388"/>
      <c r="AZ88" s="388"/>
      <c r="BA88" s="388"/>
      <c r="BB88" s="388"/>
      <c r="BC88" s="465">
        <v>0.20229885057471253</v>
      </c>
      <c r="BD88" s="187"/>
      <c r="BE88" s="187"/>
      <c r="BF88" s="802"/>
      <c r="BG88" s="465">
        <v>0.17120622568093391</v>
      </c>
      <c r="BH88" s="465">
        <v>5.6478405315614655E-2</v>
      </c>
      <c r="BI88" s="465">
        <v>5.8176100628930749E-2</v>
      </c>
      <c r="BJ88" s="802"/>
      <c r="BK88" s="465">
        <v>-1.4925373134327957E-3</v>
      </c>
      <c r="BL88" s="187"/>
      <c r="BM88" s="465"/>
      <c r="BN88" s="465">
        <v>0.19999999999999996</v>
      </c>
      <c r="BO88" s="465">
        <v>3.9855072463768071E-2</v>
      </c>
      <c r="BP88" s="465">
        <v>0.13240418118466901</v>
      </c>
      <c r="BQ88" s="465">
        <v>1.538461538461533E-2</v>
      </c>
      <c r="BS88" s="465"/>
      <c r="BT88" s="465">
        <v>0.16847826086956541</v>
      </c>
      <c r="BU88" s="465">
        <v>4.6511627906976827E-2</v>
      </c>
      <c r="BV88" s="465">
        <v>0.10222222222222221</v>
      </c>
      <c r="BW88" s="465">
        <v>6.0483870967742437E-3</v>
      </c>
    </row>
    <row r="89" spans="1:75" ht="14.25" customHeight="1">
      <c r="A89" s="31"/>
      <c r="B89" s="271"/>
      <c r="C89" s="418" t="s">
        <v>419</v>
      </c>
      <c r="D89" s="37"/>
      <c r="E89" s="277"/>
      <c r="F89" s="277"/>
      <c r="G89" s="277"/>
      <c r="H89" s="277"/>
      <c r="I89" s="277"/>
      <c r="J89" s="277"/>
      <c r="K89" s="277"/>
      <c r="L89" s="277"/>
      <c r="M89" s="1271"/>
      <c r="N89" s="1271"/>
      <c r="O89" s="1271"/>
      <c r="P89" s="277"/>
      <c r="Q89" s="1271"/>
      <c r="R89" s="1271"/>
      <c r="S89" s="1271"/>
      <c r="T89" s="1271"/>
      <c r="U89" s="797"/>
      <c r="V89" s="368"/>
      <c r="W89" s="368"/>
      <c r="X89" s="465">
        <v>-0.74647887323943651</v>
      </c>
      <c r="Y89" s="465">
        <v>0.38775510204081609</v>
      </c>
      <c r="Z89" s="798"/>
      <c r="AA89" s="368"/>
      <c r="AB89" s="368"/>
      <c r="AC89" s="368"/>
      <c r="AD89" s="465">
        <v>0.55102040816326547</v>
      </c>
      <c r="AE89" s="465">
        <v>0.44444444444444442</v>
      </c>
      <c r="AF89" s="465">
        <v>0.40909090909090917</v>
      </c>
      <c r="AG89" s="465">
        <v>6.294117647058826</v>
      </c>
      <c r="AH89" s="465">
        <v>0.1842105263157896</v>
      </c>
      <c r="AI89" s="465">
        <v>0.23076923076923084</v>
      </c>
      <c r="AJ89" s="465">
        <v>0.32258064516129026</v>
      </c>
      <c r="AK89" s="465">
        <v>-4.8387096774193616E-2</v>
      </c>
      <c r="AL89" s="465">
        <v>0.22222222222222232</v>
      </c>
      <c r="AM89" s="465">
        <v>-0.16071428571428581</v>
      </c>
      <c r="AN89" s="465">
        <v>-7.3170731707316916E-2</v>
      </c>
      <c r="AO89" s="465">
        <v>0.15254237288135597</v>
      </c>
      <c r="AP89" s="465">
        <v>9.9999999999999867E-2</v>
      </c>
      <c r="AQ89" s="465">
        <v>0.40425531914893642</v>
      </c>
      <c r="AR89" s="465">
        <v>0.16666666666666652</v>
      </c>
      <c r="AS89" s="802"/>
      <c r="AT89" s="799"/>
      <c r="AU89" s="387"/>
      <c r="AV89" s="910"/>
      <c r="AW89" s="387"/>
      <c r="AX89" s="387"/>
      <c r="AY89" s="388"/>
      <c r="AZ89" s="388"/>
      <c r="BA89" s="388"/>
      <c r="BB89" s="388"/>
      <c r="BC89" s="465">
        <v>4.2328042328042326E-2</v>
      </c>
      <c r="BD89" s="187"/>
      <c r="BE89" s="187"/>
      <c r="BF89" s="802"/>
      <c r="BG89" s="465">
        <v>0.96923076923076912</v>
      </c>
      <c r="BH89" s="465">
        <v>0.15364583333333326</v>
      </c>
      <c r="BI89" s="465">
        <v>2.483069977426644E-2</v>
      </c>
      <c r="BJ89" s="802"/>
      <c r="BK89" s="465">
        <v>0.31718061674008813</v>
      </c>
      <c r="BL89" s="187"/>
      <c r="BM89" s="465"/>
      <c r="BN89" s="465">
        <v>0.4910714285714286</v>
      </c>
      <c r="BO89" s="465">
        <v>0.20958083832335328</v>
      </c>
      <c r="BP89" s="465">
        <v>9.9009900990099098E-3</v>
      </c>
      <c r="BQ89" s="465">
        <v>0.24019607843137258</v>
      </c>
      <c r="BS89" s="465"/>
      <c r="BT89" s="465">
        <v>0.4606741573033708</v>
      </c>
      <c r="BU89" s="465">
        <v>0.25</v>
      </c>
      <c r="BV89" s="465">
        <v>-2.1538461538461506E-2</v>
      </c>
      <c r="BW89" s="465">
        <v>0.21383647798742134</v>
      </c>
    </row>
    <row r="90" spans="1:75" ht="14.25" customHeight="1">
      <c r="A90" s="31"/>
      <c r="B90" s="271"/>
      <c r="C90" s="418" t="s">
        <v>130</v>
      </c>
      <c r="D90" s="37"/>
      <c r="E90" s="277"/>
      <c r="F90" s="277"/>
      <c r="G90" s="277"/>
      <c r="H90" s="277"/>
      <c r="I90" s="277"/>
      <c r="J90" s="277"/>
      <c r="K90" s="277"/>
      <c r="L90" s="277"/>
      <c r="M90" s="1271"/>
      <c r="N90" s="1271"/>
      <c r="O90" s="1271"/>
      <c r="P90" s="277"/>
      <c r="Q90" s="1271"/>
      <c r="R90" s="1271"/>
      <c r="S90" s="1271"/>
      <c r="T90" s="1271"/>
      <c r="U90" s="797"/>
      <c r="V90" s="368"/>
      <c r="W90" s="368"/>
      <c r="X90" s="465"/>
      <c r="Y90" s="465"/>
      <c r="Z90" s="798"/>
      <c r="AA90" s="368"/>
      <c r="AB90" s="368"/>
      <c r="AC90" s="368"/>
      <c r="AD90" s="465"/>
      <c r="AE90" s="465"/>
      <c r="AF90" s="465"/>
      <c r="AG90" s="465"/>
      <c r="AH90" s="465"/>
      <c r="AI90" s="465"/>
      <c r="AJ90" s="465"/>
      <c r="AK90" s="465"/>
      <c r="AL90" s="465"/>
      <c r="AM90" s="465"/>
      <c r="AN90" s="465"/>
      <c r="AO90" s="465"/>
      <c r="AP90" s="465"/>
      <c r="AQ90" s="465"/>
      <c r="AR90" s="465"/>
      <c r="AS90" s="802"/>
      <c r="AT90" s="799"/>
      <c r="AU90" s="387"/>
      <c r="AV90" s="910"/>
      <c r="AW90" s="387"/>
      <c r="AX90" s="387"/>
      <c r="AY90" s="388"/>
      <c r="AZ90" s="388"/>
      <c r="BA90" s="388"/>
      <c r="BB90" s="388"/>
      <c r="BC90" s="465"/>
      <c r="BD90" s="187"/>
      <c r="BE90" s="187"/>
      <c r="BF90" s="802"/>
      <c r="BG90" s="465"/>
      <c r="BH90" s="465"/>
      <c r="BI90" s="465"/>
      <c r="BJ90" s="802"/>
      <c r="BK90" s="465"/>
      <c r="BL90" s="187"/>
      <c r="BM90" s="465"/>
      <c r="BN90" s="465"/>
      <c r="BO90" s="465"/>
      <c r="BP90" s="465"/>
      <c r="BQ90" s="465"/>
      <c r="BS90" s="465"/>
      <c r="BT90" s="465"/>
      <c r="BU90" s="465"/>
      <c r="BV90" s="465"/>
      <c r="BW90" s="465"/>
    </row>
    <row r="91" spans="1:75" ht="14.25" customHeight="1">
      <c r="A91" s="31"/>
      <c r="B91" s="271"/>
      <c r="C91" s="270" t="s">
        <v>309</v>
      </c>
      <c r="D91" s="37"/>
      <c r="E91" s="277"/>
      <c r="F91" s="277"/>
      <c r="G91" s="277"/>
      <c r="H91" s="277"/>
      <c r="I91" s="277"/>
      <c r="J91" s="277"/>
      <c r="K91" s="277"/>
      <c r="L91" s="277"/>
      <c r="M91" s="1271"/>
      <c r="N91" s="1271"/>
      <c r="O91" s="1271"/>
      <c r="P91" s="277"/>
      <c r="Q91" s="1271"/>
      <c r="R91" s="1271"/>
      <c r="S91" s="1271"/>
      <c r="T91" s="1271"/>
      <c r="U91" s="797"/>
      <c r="V91" s="368"/>
      <c r="W91" s="368"/>
      <c r="X91" s="465">
        <v>0.13973799126637543</v>
      </c>
      <c r="Y91" s="465">
        <v>0.13054830287206265</v>
      </c>
      <c r="Z91" s="798"/>
      <c r="AA91" s="368"/>
      <c r="AB91" s="368"/>
      <c r="AC91" s="368"/>
      <c r="AD91" s="465">
        <v>2.9055690072639306E-2</v>
      </c>
      <c r="AE91" s="465">
        <v>0.17961165048543704</v>
      </c>
      <c r="AF91" s="465">
        <v>0.15925058548009385</v>
      </c>
      <c r="AG91" s="465">
        <v>7.75193798449616E-2</v>
      </c>
      <c r="AH91" s="465">
        <v>4.4705882352941151E-2</v>
      </c>
      <c r="AI91" s="465">
        <v>5.3497942386831365E-2</v>
      </c>
      <c r="AJ91" s="465">
        <v>0.11515151515151523</v>
      </c>
      <c r="AK91" s="465">
        <v>0.16726618705035934</v>
      </c>
      <c r="AL91" s="465">
        <v>0.22972972972972983</v>
      </c>
      <c r="AM91" s="465">
        <v>8.59375E-2</v>
      </c>
      <c r="AN91" s="465">
        <v>0.13224637681159379</v>
      </c>
      <c r="AO91" s="465">
        <v>0.10631741140215767</v>
      </c>
      <c r="AP91" s="465">
        <v>4.2124542124541975E-2</v>
      </c>
      <c r="AQ91" s="465">
        <v>0.16906474820143891</v>
      </c>
      <c r="AR91" s="465">
        <v>8.0000000000000293E-2</v>
      </c>
      <c r="AS91" s="802"/>
      <c r="AT91" s="799"/>
      <c r="AU91" s="387"/>
      <c r="AV91" s="910"/>
      <c r="AW91" s="387"/>
      <c r="AX91" s="387"/>
      <c r="AY91" s="388"/>
      <c r="AZ91" s="388"/>
      <c r="BA91" s="388"/>
      <c r="BB91" s="388"/>
      <c r="BC91" s="465">
        <v>9.6129837702871423E-2</v>
      </c>
      <c r="BD91" s="187"/>
      <c r="BE91" s="187"/>
      <c r="BF91" s="802"/>
      <c r="BG91" s="465">
        <v>0.13279445727482697</v>
      </c>
      <c r="BH91" s="465">
        <v>9.9388379204892852E-2</v>
      </c>
      <c r="BI91" s="465">
        <v>0.13351877607788598</v>
      </c>
      <c r="BJ91" s="802"/>
      <c r="BK91" s="465">
        <v>9.307178631051749E-2</v>
      </c>
      <c r="BL91" s="187"/>
      <c r="BM91" s="465"/>
      <c r="BN91" s="465">
        <v>0.15462610899873264</v>
      </c>
      <c r="BO91" s="465">
        <v>4.9396267837541252E-2</v>
      </c>
      <c r="BP91" s="465">
        <v>0.15271966527196645</v>
      </c>
      <c r="BQ91" s="465">
        <v>0.10617059891107083</v>
      </c>
      <c r="BS91" s="465"/>
      <c r="BT91" s="465">
        <v>0.15625</v>
      </c>
      <c r="BU91" s="465">
        <v>7.2546230440967197E-2</v>
      </c>
      <c r="BV91" s="465">
        <v>0.14522546419098137</v>
      </c>
      <c r="BW91" s="465">
        <v>9.6699478865084121E-2</v>
      </c>
    </row>
    <row r="92" spans="1:75" ht="14.25" customHeight="1">
      <c r="A92" s="31"/>
      <c r="B92" s="134"/>
      <c r="C92" s="270" t="s">
        <v>324</v>
      </c>
      <c r="D92" s="37"/>
      <c r="E92" s="277"/>
      <c r="F92" s="277"/>
      <c r="G92" s="277"/>
      <c r="H92" s="277"/>
      <c r="I92" s="277"/>
      <c r="J92" s="277"/>
      <c r="K92" s="277"/>
      <c r="L92" s="277"/>
      <c r="M92" s="1271"/>
      <c r="N92" s="1271"/>
      <c r="O92" s="1271"/>
      <c r="P92" s="277"/>
      <c r="Q92" s="1271"/>
      <c r="R92" s="1271"/>
      <c r="S92" s="1271"/>
      <c r="T92" s="1271"/>
      <c r="U92" s="797"/>
      <c r="V92" s="368"/>
      <c r="W92" s="368"/>
      <c r="X92" s="465">
        <v>0.45238095238095188</v>
      </c>
      <c r="Y92" s="465">
        <v>0.51515151515151514</v>
      </c>
      <c r="Z92" s="798"/>
      <c r="AA92" s="368"/>
      <c r="AB92" s="368"/>
      <c r="AC92" s="368"/>
      <c r="AD92" s="465">
        <v>0.40909090909090873</v>
      </c>
      <c r="AE92" s="465">
        <v>0.27956989247311825</v>
      </c>
      <c r="AF92" s="465">
        <v>0.31372549019607843</v>
      </c>
      <c r="AG92" s="465">
        <v>0.65822784810126556</v>
      </c>
      <c r="AH92" s="465">
        <v>0.15053763440860224</v>
      </c>
      <c r="AI92" s="465">
        <v>5.8823529411764719E-2</v>
      </c>
      <c r="AJ92" s="465">
        <v>9.7014925373134275E-2</v>
      </c>
      <c r="AK92" s="465">
        <v>5.343511450381655E-2</v>
      </c>
      <c r="AL92" s="465">
        <v>0.48598130841121523</v>
      </c>
      <c r="AM92" s="465">
        <v>-5.5555555555555691E-2</v>
      </c>
      <c r="AN92" s="465">
        <v>-1.3605442176870541E-2</v>
      </c>
      <c r="AO92" s="465">
        <v>2.8985507246376718E-2</v>
      </c>
      <c r="AP92" s="465">
        <v>-0.18238993710691831</v>
      </c>
      <c r="AQ92" s="465">
        <v>0.29411764705882359</v>
      </c>
      <c r="AR92" s="465">
        <v>0.15862068965517184</v>
      </c>
      <c r="AS92" s="802"/>
      <c r="AT92" s="799"/>
      <c r="AU92" s="387"/>
      <c r="AV92" s="910"/>
      <c r="AW92" s="387"/>
      <c r="AX92" s="387"/>
      <c r="AY92" s="388"/>
      <c r="AZ92" s="388"/>
      <c r="BA92" s="388"/>
      <c r="BB92" s="388"/>
      <c r="BC92" s="465">
        <v>0.27777777777777768</v>
      </c>
      <c r="BD92" s="187"/>
      <c r="BE92" s="187"/>
      <c r="BF92" s="802"/>
      <c r="BG92" s="465">
        <v>0.40294117647058836</v>
      </c>
      <c r="BH92" s="465">
        <v>8.5953878406708428E-2</v>
      </c>
      <c r="BI92" s="465">
        <v>9.0733590733590885E-2</v>
      </c>
      <c r="BJ92" s="802"/>
      <c r="BK92" s="465">
        <v>8.3032490974729312E-2</v>
      </c>
      <c r="BL92" s="187"/>
      <c r="BM92" s="465"/>
      <c r="BN92" s="465">
        <v>0.33333333333333304</v>
      </c>
      <c r="BO92" s="465">
        <v>9.9056603773584717E-2</v>
      </c>
      <c r="BP92" s="465">
        <v>0.19313304721030056</v>
      </c>
      <c r="BQ92" s="465">
        <v>2.1582733812949506E-2</v>
      </c>
      <c r="BS92" s="465"/>
      <c r="BT92" s="465">
        <v>0.32567049808429127</v>
      </c>
      <c r="BU92" s="465">
        <v>9.8265895953757232E-2</v>
      </c>
      <c r="BV92" s="465">
        <v>0.11315789473684212</v>
      </c>
      <c r="BW92" s="465">
        <v>6.8557919621749175E-2</v>
      </c>
    </row>
    <row r="93" spans="1:75" ht="14.25" customHeight="1">
      <c r="A93" s="31"/>
      <c r="B93" s="134"/>
      <c r="C93" s="270" t="s">
        <v>325</v>
      </c>
      <c r="D93" s="37"/>
      <c r="E93" s="277"/>
      <c r="F93" s="277"/>
      <c r="G93" s="277"/>
      <c r="H93" s="277"/>
      <c r="I93" s="277"/>
      <c r="J93" s="277"/>
      <c r="K93" s="277"/>
      <c r="L93" s="277"/>
      <c r="M93" s="1271"/>
      <c r="N93" s="1271"/>
      <c r="O93" s="1271"/>
      <c r="P93" s="277"/>
      <c r="Q93" s="1271"/>
      <c r="R93" s="1271"/>
      <c r="S93" s="1271"/>
      <c r="T93" s="1271"/>
      <c r="U93" s="797"/>
      <c r="V93" s="368"/>
      <c r="W93" s="368"/>
      <c r="X93" s="465">
        <v>-5.0000000000000044E-2</v>
      </c>
      <c r="Y93" s="465">
        <v>0.50000000000000022</v>
      </c>
      <c r="Z93" s="798"/>
      <c r="AA93" s="368"/>
      <c r="AB93" s="368"/>
      <c r="AC93" s="368"/>
      <c r="AD93" s="465">
        <v>0.39999999999999991</v>
      </c>
      <c r="AE93" s="465">
        <v>0.72727272727272707</v>
      </c>
      <c r="AF93" s="465">
        <v>1.7142857142857144</v>
      </c>
      <c r="AG93" s="465">
        <v>0.35714285714285698</v>
      </c>
      <c r="AH93" s="465">
        <v>0</v>
      </c>
      <c r="AI93" s="465">
        <v>0.10526315789473695</v>
      </c>
      <c r="AJ93" s="465">
        <v>0.31578947368421062</v>
      </c>
      <c r="AK93" s="1273">
        <v>0.89473684210526261</v>
      </c>
      <c r="AL93" s="465">
        <v>1</v>
      </c>
      <c r="AM93" s="465">
        <v>0.57142857142857117</v>
      </c>
      <c r="AN93" s="465">
        <v>0.3600000000000001</v>
      </c>
      <c r="AO93" s="465">
        <v>0.8055555555555558</v>
      </c>
      <c r="AP93" s="465">
        <v>0.32142857142857162</v>
      </c>
      <c r="AQ93" s="465">
        <v>0.21212121212121215</v>
      </c>
      <c r="AR93" s="465">
        <v>0.47058823529411731</v>
      </c>
      <c r="AS93" s="802"/>
      <c r="AT93" s="799"/>
      <c r="AU93" s="387"/>
      <c r="AV93" s="910"/>
      <c r="AW93" s="387"/>
      <c r="AX93" s="387"/>
      <c r="AY93" s="388"/>
      <c r="AZ93" s="388"/>
      <c r="BA93" s="388"/>
      <c r="BB93" s="388"/>
      <c r="BC93" s="465">
        <v>0.17021276595744705</v>
      </c>
      <c r="BD93" s="187"/>
      <c r="BE93" s="187"/>
      <c r="BF93" s="802"/>
      <c r="BG93" s="465">
        <v>0.69047619047619024</v>
      </c>
      <c r="BH93" s="465">
        <v>0.352112676056338</v>
      </c>
      <c r="BI93" s="465">
        <v>0.66666666666666674</v>
      </c>
      <c r="BJ93" s="802"/>
      <c r="BK93" s="465">
        <v>5.6249999999999911E-2</v>
      </c>
      <c r="BL93" s="187"/>
      <c r="BM93" s="388"/>
      <c r="BN93" s="465">
        <v>0.57142857142857117</v>
      </c>
      <c r="BO93" s="465">
        <v>6.0606060606060552E-2</v>
      </c>
      <c r="BP93" s="465">
        <v>0.74285714285714266</v>
      </c>
      <c r="BQ93" s="465">
        <v>0.26229508196721318</v>
      </c>
      <c r="BS93" s="388"/>
      <c r="BT93" s="465">
        <v>0.85714285714285698</v>
      </c>
      <c r="BU93" s="465">
        <v>0.15384615384615397</v>
      </c>
      <c r="BV93" s="465">
        <v>0.58333333333333326</v>
      </c>
      <c r="BW93" s="465">
        <v>0.33684210526315783</v>
      </c>
    </row>
    <row r="94" spans="1:75" ht="14.25" customHeight="1">
      <c r="A94" s="31"/>
      <c r="B94" s="134"/>
      <c r="C94" s="270" t="s">
        <v>707</v>
      </c>
      <c r="D94" s="37"/>
      <c r="E94" s="277"/>
      <c r="F94" s="277"/>
      <c r="G94" s="277"/>
      <c r="H94" s="277"/>
      <c r="I94" s="277"/>
      <c r="J94" s="277"/>
      <c r="K94" s="277"/>
      <c r="L94" s="277"/>
      <c r="M94" s="1271"/>
      <c r="N94" s="1271"/>
      <c r="O94" s="1271"/>
      <c r="P94" s="277"/>
      <c r="Q94" s="1271"/>
      <c r="R94" s="1271"/>
      <c r="S94" s="1271"/>
      <c r="T94" s="1271"/>
      <c r="U94" s="797"/>
      <c r="V94" s="368"/>
      <c r="W94" s="368"/>
      <c r="X94" s="465">
        <v>-0.1388888888888884</v>
      </c>
      <c r="Y94" s="465">
        <v>6.3492063492063489E-2</v>
      </c>
      <c r="Z94" s="798"/>
      <c r="AA94" s="368"/>
      <c r="AB94" s="368"/>
      <c r="AC94" s="368"/>
      <c r="AD94" s="465">
        <v>2.0408163265306145E-2</v>
      </c>
      <c r="AE94" s="465">
        <v>0.8936170212765957</v>
      </c>
      <c r="AF94" s="465">
        <v>0.11111111111111094</v>
      </c>
      <c r="AG94" s="465">
        <v>0.68292682926829262</v>
      </c>
      <c r="AH94" s="465">
        <v>-0.24</v>
      </c>
      <c r="AI94" s="465">
        <v>-0.3595505617977528</v>
      </c>
      <c r="AJ94" s="465">
        <v>-8.333333333333337E-2</v>
      </c>
      <c r="AK94" s="465">
        <v>1.4492753623188026E-2</v>
      </c>
      <c r="AL94" s="465">
        <v>0.71052631578947367</v>
      </c>
      <c r="AM94" s="465">
        <v>1.7543859649122862E-2</v>
      </c>
      <c r="AN94" s="465">
        <v>0.43636363636363606</v>
      </c>
      <c r="AO94" s="465">
        <v>7.1428571428571397E-2</v>
      </c>
      <c r="AP94" s="465">
        <v>6.1538461538461542E-2</v>
      </c>
      <c r="AQ94" s="465">
        <v>0.20689655172413768</v>
      </c>
      <c r="AR94" s="465">
        <v>3.7974683544304222E-2</v>
      </c>
      <c r="AS94" s="802"/>
      <c r="AT94" s="799"/>
      <c r="AU94" s="387"/>
      <c r="AV94" s="910"/>
      <c r="AW94" s="387"/>
      <c r="AX94" s="387"/>
      <c r="AY94" s="388"/>
      <c r="AZ94" s="388"/>
      <c r="BA94" s="388"/>
      <c r="BB94" s="388"/>
      <c r="BC94" s="465">
        <v>1.5564202334630517E-2</v>
      </c>
      <c r="BD94" s="187"/>
      <c r="BE94" s="187"/>
      <c r="BF94" s="802"/>
      <c r="BG94" s="465">
        <v>0.40314136125654443</v>
      </c>
      <c r="BH94" s="465">
        <v>-0.17910447761194037</v>
      </c>
      <c r="BI94" s="465">
        <v>0.25909090909090904</v>
      </c>
      <c r="BJ94" s="802"/>
      <c r="BK94" s="465">
        <v>0.16605166051660514</v>
      </c>
      <c r="BL94" s="187"/>
      <c r="BM94" s="465"/>
      <c r="BN94" s="465">
        <v>0.44791666666666674</v>
      </c>
      <c r="BO94" s="465">
        <v>-0.31654676258992809</v>
      </c>
      <c r="BP94" s="465">
        <v>0.29473684210526319</v>
      </c>
      <c r="BQ94" s="465">
        <v>0.13008130081300817</v>
      </c>
      <c r="BS94" s="465"/>
      <c r="BT94" s="465">
        <v>0.32666666666666666</v>
      </c>
      <c r="BU94" s="465">
        <v>-0.24623115577889443</v>
      </c>
      <c r="BV94" s="465">
        <v>0.34666666666666668</v>
      </c>
      <c r="BW94" s="465">
        <v>9.4059405940594143E-2</v>
      </c>
    </row>
    <row r="95" spans="1:75" ht="14.25" customHeight="1">
      <c r="A95" s="31"/>
      <c r="B95" s="134"/>
      <c r="C95" s="270" t="s">
        <v>155</v>
      </c>
      <c r="D95" s="37"/>
      <c r="E95" s="277"/>
      <c r="F95" s="277"/>
      <c r="G95" s="277"/>
      <c r="H95" s="277"/>
      <c r="I95" s="277"/>
      <c r="J95" s="277"/>
      <c r="K95" s="277"/>
      <c r="L95" s="277"/>
      <c r="M95" s="1271"/>
      <c r="N95" s="1271"/>
      <c r="O95" s="1271"/>
      <c r="P95" s="277"/>
      <c r="Q95" s="1271"/>
      <c r="R95" s="1271"/>
      <c r="S95" s="1271"/>
      <c r="T95" s="1271"/>
      <c r="U95" s="797"/>
      <c r="V95" s="368"/>
      <c r="W95" s="368"/>
      <c r="X95" s="465">
        <v>0.41818181818181799</v>
      </c>
      <c r="Y95" s="465">
        <v>-9.0909090909090939E-2</v>
      </c>
      <c r="Z95" s="798"/>
      <c r="AA95" s="368"/>
      <c r="AB95" s="368"/>
      <c r="AC95" s="368"/>
      <c r="AD95" s="465">
        <v>-0.21428571428571419</v>
      </c>
      <c r="AE95" s="465">
        <v>1.7999999999999998</v>
      </c>
      <c r="AF95" s="465">
        <v>-0.16216216216216217</v>
      </c>
      <c r="AG95" s="465">
        <v>-0.53968253968253965</v>
      </c>
      <c r="AH95" s="465">
        <v>9.090909090909105E-2</v>
      </c>
      <c r="AI95" s="465">
        <v>-0.2857142857142857</v>
      </c>
      <c r="AJ95" s="465">
        <v>-0.19354838709677424</v>
      </c>
      <c r="AK95" s="465">
        <v>0.37931034482758563</v>
      </c>
      <c r="AL95" s="465">
        <v>0.16666666666666652</v>
      </c>
      <c r="AM95" s="465">
        <v>0.19999999999999996</v>
      </c>
      <c r="AN95" s="465">
        <v>0.80000000000000027</v>
      </c>
      <c r="AO95" s="465">
        <v>0.65000000000000036</v>
      </c>
      <c r="AP95" s="465">
        <v>2.0714285714285716</v>
      </c>
      <c r="AQ95" s="465">
        <v>1.8333333333333335</v>
      </c>
      <c r="AR95" s="465">
        <v>0.31111111111111089</v>
      </c>
      <c r="AS95" s="802"/>
      <c r="AT95" s="799"/>
      <c r="AU95" s="387"/>
      <c r="AV95" s="910"/>
      <c r="AW95" s="387"/>
      <c r="AX95" s="387"/>
      <c r="AY95" s="388"/>
      <c r="AZ95" s="388"/>
      <c r="BA95" s="388"/>
      <c r="BB95" s="388"/>
      <c r="BC95" s="465">
        <v>0.35199999999999987</v>
      </c>
      <c r="BD95" s="187"/>
      <c r="BE95" s="187"/>
      <c r="BF95" s="802"/>
      <c r="BG95" s="465">
        <v>-0.20161290322580649</v>
      </c>
      <c r="BH95" s="465">
        <v>-2.0202020202020332E-2</v>
      </c>
      <c r="BI95" s="465">
        <v>0.53608247422680422</v>
      </c>
      <c r="BJ95" s="802"/>
      <c r="BK95" s="465">
        <v>0.64429530201342278</v>
      </c>
      <c r="BL95" s="187"/>
      <c r="BM95" s="465"/>
      <c r="BN95" s="465">
        <v>0.625</v>
      </c>
      <c r="BO95" s="465">
        <v>-0.1794871794871794</v>
      </c>
      <c r="BP95" s="465">
        <v>0.18749999999999978</v>
      </c>
      <c r="BQ95" s="465">
        <v>1.9210526315789473</v>
      </c>
      <c r="BS95" s="465"/>
      <c r="BT95" s="465">
        <v>0.14754098360655754</v>
      </c>
      <c r="BU95" s="465">
        <v>-0.18571428571428572</v>
      </c>
      <c r="BV95" s="465">
        <v>0.45614035087719307</v>
      </c>
      <c r="BW95" s="465">
        <v>1.0481927710843371</v>
      </c>
    </row>
    <row r="96" spans="1:75" ht="14.25" customHeight="1">
      <c r="A96" s="31"/>
      <c r="B96" s="134"/>
      <c r="C96" s="270" t="s">
        <v>130</v>
      </c>
      <c r="D96" s="37"/>
      <c r="E96" s="277"/>
      <c r="F96" s="277"/>
      <c r="G96" s="277"/>
      <c r="H96" s="277"/>
      <c r="I96" s="277"/>
      <c r="J96" s="277"/>
      <c r="K96" s="277"/>
      <c r="L96" s="277"/>
      <c r="M96" s="1271"/>
      <c r="N96" s="1271"/>
      <c r="O96" s="1271"/>
      <c r="P96" s="277"/>
      <c r="Q96" s="1271"/>
      <c r="R96" s="1271"/>
      <c r="S96" s="1271"/>
      <c r="T96" s="1271"/>
      <c r="U96" s="797"/>
      <c r="V96" s="368"/>
      <c r="W96" s="368"/>
      <c r="X96" s="465">
        <v>0.56249999999999956</v>
      </c>
      <c r="Y96" s="465">
        <v>-0.33333333333333326</v>
      </c>
      <c r="Z96" s="798"/>
      <c r="AA96" s="368"/>
      <c r="AB96" s="368"/>
      <c r="AC96" s="368"/>
      <c r="AD96" s="465">
        <v>-0.49999999999999989</v>
      </c>
      <c r="AE96" s="465">
        <v>0.14285714285714279</v>
      </c>
      <c r="AF96" s="465">
        <v>-2.2222222222222219</v>
      </c>
      <c r="AG96" s="465">
        <v>-1.1739130434782608</v>
      </c>
      <c r="AH96" s="465">
        <v>2.1999999999999988</v>
      </c>
      <c r="AI96" s="465">
        <v>1</v>
      </c>
      <c r="AJ96" s="465"/>
      <c r="AK96" s="465"/>
      <c r="AL96" s="465">
        <v>1.2499999999999996</v>
      </c>
      <c r="AM96" s="465">
        <v>0.25000000000000044</v>
      </c>
      <c r="AN96" s="465">
        <v>-0.32499999999999996</v>
      </c>
      <c r="AO96" s="465">
        <v>-0.6222222222222229</v>
      </c>
      <c r="AP96" s="465">
        <v>-5.5555555555555358E-2</v>
      </c>
      <c r="AQ96" s="465">
        <v>0.64999999999999969</v>
      </c>
      <c r="AR96" s="465">
        <v>-0.74074074074074103</v>
      </c>
      <c r="AS96" s="802"/>
      <c r="AT96" s="799"/>
      <c r="AU96" s="387"/>
      <c r="AV96" s="910"/>
      <c r="AW96" s="387"/>
      <c r="AX96" s="387"/>
      <c r="AY96" s="388"/>
      <c r="AZ96" s="388"/>
      <c r="BA96" s="388"/>
      <c r="BB96" s="388"/>
      <c r="BC96" s="465">
        <v>-0.14285714285714302</v>
      </c>
      <c r="BD96" s="187"/>
      <c r="BE96" s="187"/>
      <c r="BF96" s="802"/>
      <c r="BG96" s="465">
        <v>-1.0408163265306121</v>
      </c>
      <c r="BH96" s="465">
        <v>-59.500000000000213</v>
      </c>
      <c r="BI96" s="465">
        <v>-0.14529914529914556</v>
      </c>
      <c r="BJ96" s="802"/>
      <c r="BK96" s="465">
        <v>-2.0833333333333259E-2</v>
      </c>
      <c r="BL96" s="187"/>
      <c r="BM96" s="465"/>
      <c r="BN96" s="465">
        <v>-0.23529411764705876</v>
      </c>
      <c r="BO96" s="465">
        <v>1.4615384615384612</v>
      </c>
      <c r="BP96" s="465">
        <v>0.75</v>
      </c>
      <c r="BQ96" s="465">
        <v>0.1964285714285714</v>
      </c>
      <c r="BS96" s="465"/>
      <c r="BT96" s="465">
        <v>-0.92307692307692291</v>
      </c>
      <c r="BU96" s="465">
        <v>34.999999999999929</v>
      </c>
      <c r="BV96" s="465">
        <v>0.1527777777777779</v>
      </c>
      <c r="BW96" s="465">
        <v>-0.10843373493975905</v>
      </c>
    </row>
    <row r="97" spans="1:75" ht="14.25" customHeight="1">
      <c r="A97" s="31"/>
      <c r="B97" s="182" t="s">
        <v>160</v>
      </c>
      <c r="C97" s="179"/>
      <c r="D97" s="37"/>
      <c r="E97" s="160"/>
      <c r="F97" s="160"/>
      <c r="G97" s="160"/>
      <c r="H97" s="160"/>
      <c r="I97" s="160"/>
      <c r="J97" s="160"/>
      <c r="K97" s="160"/>
      <c r="L97" s="160"/>
      <c r="M97" s="212" t="e">
        <v>#REF!</v>
      </c>
      <c r="N97" s="212" t="e">
        <v>#REF!</v>
      </c>
      <c r="O97" s="212" t="e">
        <v>#REF!</v>
      </c>
      <c r="P97" s="160" t="e">
        <v>#REF!</v>
      </c>
      <c r="Q97" s="212" t="e">
        <v>#REF!</v>
      </c>
      <c r="R97" s="212">
        <v>0.17832647462277063</v>
      </c>
      <c r="S97" s="212">
        <v>8.1807081807081961E-2</v>
      </c>
      <c r="T97" s="212">
        <v>1.882845188284521E-2</v>
      </c>
      <c r="U97" s="803" t="e">
        <v>#REF!</v>
      </c>
      <c r="V97" s="466"/>
      <c r="W97" s="466"/>
      <c r="X97" s="466">
        <v>0.21149897330595446</v>
      </c>
      <c r="Y97" s="466">
        <v>0.21411483253588526</v>
      </c>
      <c r="Z97" s="804"/>
      <c r="AA97" s="466"/>
      <c r="AB97" s="466"/>
      <c r="AC97" s="466"/>
      <c r="AD97" s="466">
        <v>0.1352009744214373</v>
      </c>
      <c r="AE97" s="466">
        <v>0.27128263337116909</v>
      </c>
      <c r="AF97" s="466">
        <v>0.15913757700205311</v>
      </c>
      <c r="AG97" s="466">
        <v>6.1007957559682024E-2</v>
      </c>
      <c r="AH97" s="466">
        <v>0.10407725321888406</v>
      </c>
      <c r="AI97" s="466">
        <v>4.1964285714285454E-2</v>
      </c>
      <c r="AJ97" s="466">
        <v>0.1514614703277235</v>
      </c>
      <c r="AK97" s="466">
        <v>0.23583333333333401</v>
      </c>
      <c r="AL97" s="466">
        <v>0.22837706511175893</v>
      </c>
      <c r="AM97" s="466">
        <v>2.8277634961440201E-2</v>
      </c>
      <c r="AN97" s="466">
        <v>0.13615384615384607</v>
      </c>
      <c r="AO97" s="466">
        <v>6.8779501011463129E-2</v>
      </c>
      <c r="AP97" s="466">
        <v>6.2500000000000222E-2</v>
      </c>
      <c r="AQ97" s="466">
        <v>0.30916666666666592</v>
      </c>
      <c r="AR97" s="466">
        <v>0.11238997968855813</v>
      </c>
      <c r="AS97" s="804"/>
      <c r="AT97" s="805"/>
      <c r="AU97" s="466"/>
      <c r="AV97" s="914"/>
      <c r="AW97" s="466"/>
      <c r="AX97" s="466">
        <v>0.21037668798862841</v>
      </c>
      <c r="AY97" s="466">
        <v>0.2994715208455665</v>
      </c>
      <c r="AZ97" s="466">
        <v>0.171260732037958</v>
      </c>
      <c r="BA97" s="466">
        <v>0.23070987654320985</v>
      </c>
      <c r="BB97" s="466">
        <v>9.4357366771159468E-2</v>
      </c>
      <c r="BC97" s="466">
        <v>0.1291893440274996</v>
      </c>
      <c r="BD97" s="187"/>
      <c r="BE97" s="187"/>
      <c r="BF97" s="804"/>
      <c r="BG97" s="466">
        <v>0.16176080615221422</v>
      </c>
      <c r="BH97" s="466">
        <v>0.13649851632047505</v>
      </c>
      <c r="BI97" s="466">
        <v>0.10986141795541271</v>
      </c>
      <c r="BJ97" s="804"/>
      <c r="BK97" s="466">
        <v>0.13112048413717226</v>
      </c>
      <c r="BL97" s="187"/>
      <c r="BM97" s="466"/>
      <c r="BN97" s="466">
        <v>0.23169267707082852</v>
      </c>
      <c r="BO97" s="466">
        <v>7.0175438596491224E-2</v>
      </c>
      <c r="BP97" s="466">
        <v>0.12204007285974505</v>
      </c>
      <c r="BQ97" s="466">
        <v>0.18262987012986986</v>
      </c>
      <c r="BS97" s="466"/>
      <c r="BT97" s="466">
        <v>0.20492424242424234</v>
      </c>
      <c r="BU97" s="466">
        <v>9.902546369066334E-2</v>
      </c>
      <c r="BV97" s="466">
        <v>0.12728832951945068</v>
      </c>
      <c r="BW97" s="466">
        <v>0.15630550621669625</v>
      </c>
    </row>
    <row r="98" spans="1:75">
      <c r="A98" s="31"/>
      <c r="B98" s="31"/>
      <c r="C98" s="31"/>
      <c r="D98" s="37"/>
      <c r="E98" s="161"/>
      <c r="F98" s="161"/>
      <c r="G98" s="161"/>
      <c r="H98" s="161"/>
      <c r="I98" s="161"/>
      <c r="J98" s="161"/>
      <c r="K98" s="161"/>
      <c r="L98" s="161"/>
      <c r="M98" s="161"/>
      <c r="N98" s="161"/>
      <c r="O98" s="161"/>
      <c r="P98" s="161"/>
      <c r="Q98" s="161"/>
      <c r="R98" s="161"/>
      <c r="S98" s="161"/>
      <c r="T98" s="161"/>
      <c r="U98" s="515"/>
      <c r="V98" s="161"/>
      <c r="W98" s="161"/>
      <c r="X98" s="161"/>
      <c r="Y98" s="161"/>
      <c r="Z98" s="512"/>
      <c r="AA98" s="161"/>
      <c r="AB98" s="161"/>
      <c r="AC98" s="161"/>
      <c r="AD98" s="161"/>
      <c r="AE98" s="161"/>
      <c r="AF98" s="161"/>
      <c r="AG98" s="161"/>
      <c r="AH98" s="161"/>
      <c r="AI98" s="161"/>
      <c r="AJ98" s="161"/>
      <c r="AK98" s="161"/>
      <c r="AL98" s="161"/>
      <c r="AM98" s="161"/>
      <c r="AN98" s="161"/>
      <c r="AO98" s="161"/>
      <c r="AP98" s="161"/>
      <c r="AQ98" s="161"/>
      <c r="AR98" s="161"/>
      <c r="AS98" s="512"/>
      <c r="AT98" s="161"/>
      <c r="AU98" s="159"/>
      <c r="AV98" s="915"/>
      <c r="AW98" s="161"/>
      <c r="AX98" s="161"/>
      <c r="AY98" s="161"/>
      <c r="AZ98" s="161"/>
      <c r="BA98" s="161"/>
      <c r="BB98" s="161"/>
      <c r="BC98" s="161"/>
      <c r="BF98" s="512"/>
      <c r="BG98" s="161"/>
      <c r="BH98" s="161"/>
      <c r="BI98" s="161"/>
      <c r="BJ98" s="512"/>
      <c r="BK98" s="161"/>
      <c r="BM98" s="161"/>
      <c r="BN98" s="161"/>
      <c r="BO98" s="161"/>
      <c r="BP98" s="161"/>
      <c r="BQ98" s="161"/>
      <c r="BS98" s="161"/>
      <c r="BT98" s="161"/>
      <c r="BU98" s="161"/>
      <c r="BV98" s="161"/>
      <c r="BW98" s="161"/>
    </row>
    <row r="99" spans="1:75">
      <c r="D99" s="1274"/>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c r="AS99" s="186"/>
      <c r="AT99" s="186"/>
      <c r="AU99" s="186"/>
      <c r="AV99" s="186"/>
      <c r="AW99" s="186"/>
      <c r="AX99" s="186"/>
      <c r="AY99" s="186"/>
      <c r="AZ99" s="186"/>
      <c r="BA99" s="186"/>
      <c r="BB99" s="186"/>
      <c r="BC99" s="186"/>
      <c r="BF99" s="186"/>
      <c r="BG99" s="186"/>
      <c r="BH99" s="186"/>
      <c r="BI99" s="186"/>
      <c r="BJ99" s="186"/>
      <c r="BK99" s="186"/>
      <c r="BM99" s="186"/>
      <c r="BN99" s="186"/>
      <c r="BO99" s="186"/>
      <c r="BP99" s="186"/>
      <c r="BQ99" s="186"/>
      <c r="BS99" s="186"/>
      <c r="BT99" s="186"/>
      <c r="BU99" s="186"/>
      <c r="BV99" s="186"/>
      <c r="BW99" s="186"/>
    </row>
    <row r="100" spans="1:75">
      <c r="D100" s="1275"/>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289"/>
      <c r="AL100" s="186"/>
      <c r="AM100" s="186"/>
      <c r="AN100" s="186"/>
      <c r="AO100" s="1289"/>
      <c r="AP100" s="1289"/>
      <c r="AQ100" s="1289"/>
      <c r="AR100" s="1289"/>
      <c r="AS100" s="186"/>
      <c r="AT100" s="186"/>
      <c r="AU100" s="186"/>
      <c r="AV100" s="186"/>
      <c r="AW100" s="186"/>
      <c r="AX100" s="186"/>
      <c r="AY100" s="186"/>
      <c r="AZ100" s="186"/>
      <c r="BA100" s="186"/>
      <c r="BB100" s="186"/>
      <c r="BC100" s="186"/>
      <c r="BF100" s="186"/>
      <c r="BG100" s="186"/>
      <c r="BH100" s="186"/>
      <c r="BI100" s="186"/>
      <c r="BJ100" s="186"/>
      <c r="BK100" s="186"/>
      <c r="BM100" s="186"/>
      <c r="BN100" s="186"/>
      <c r="BO100" s="186"/>
      <c r="BP100" s="186"/>
      <c r="BQ100" s="186"/>
      <c r="BS100" s="186"/>
      <c r="BT100" s="186"/>
      <c r="BU100" s="186"/>
      <c r="BV100" s="186"/>
      <c r="BW100" s="186"/>
    </row>
    <row r="101" spans="1:75">
      <c r="D101" s="127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c r="AS101" s="186"/>
      <c r="AT101" s="186"/>
      <c r="AU101" s="186"/>
      <c r="AV101" s="186"/>
      <c r="AW101" s="186"/>
      <c r="AX101" s="186"/>
      <c r="AY101" s="186"/>
      <c r="AZ101" s="186"/>
      <c r="BA101" s="186"/>
      <c r="BB101" s="186"/>
      <c r="BC101" s="186"/>
      <c r="BF101" s="186"/>
      <c r="BG101" s="186"/>
      <c r="BH101" s="186"/>
      <c r="BI101" s="186"/>
      <c r="BJ101" s="186"/>
      <c r="BK101" s="186"/>
      <c r="BM101" s="186"/>
      <c r="BN101" s="186"/>
      <c r="BO101" s="186"/>
      <c r="BP101" s="186"/>
      <c r="BQ101" s="186"/>
      <c r="BS101" s="186"/>
      <c r="BT101" s="186"/>
      <c r="BU101" s="186"/>
      <c r="BV101" s="186"/>
      <c r="BW101" s="186"/>
    </row>
    <row r="102" spans="1:75">
      <c r="D102" s="1275"/>
      <c r="E102" s="186"/>
      <c r="F102" s="186"/>
      <c r="G102" s="186"/>
      <c r="H102" s="186"/>
      <c r="I102" s="186"/>
      <c r="J102" s="186"/>
      <c r="K102" s="186"/>
      <c r="L102" s="186"/>
      <c r="M102" s="186"/>
      <c r="N102" s="186"/>
      <c r="O102" s="186"/>
      <c r="P102" s="186"/>
      <c r="Q102" s="186"/>
      <c r="R102" s="186"/>
      <c r="S102" s="186"/>
      <c r="T102" s="186"/>
      <c r="U102" s="469"/>
      <c r="V102" s="469"/>
      <c r="W102" s="469"/>
      <c r="X102" s="469"/>
      <c r="Y102" s="469"/>
      <c r="Z102" s="469"/>
      <c r="AA102" s="469"/>
      <c r="AB102" s="469"/>
      <c r="AC102" s="469"/>
      <c r="AD102" s="469"/>
      <c r="AE102" s="469"/>
      <c r="AF102" s="469"/>
      <c r="AG102" s="469"/>
      <c r="AH102" s="469"/>
      <c r="AI102" s="469"/>
      <c r="AJ102" s="469"/>
      <c r="AK102" s="469"/>
      <c r="AL102" s="469"/>
      <c r="AM102" s="469"/>
      <c r="AN102" s="469"/>
      <c r="AO102" s="469"/>
      <c r="AP102" s="469"/>
      <c r="AQ102" s="469"/>
      <c r="AR102" s="469"/>
      <c r="AS102" s="186"/>
      <c r="AT102" s="186"/>
      <c r="AU102" s="186"/>
      <c r="AV102" s="186"/>
      <c r="AW102" s="186"/>
      <c r="AX102" s="186"/>
      <c r="AY102" s="186"/>
      <c r="AZ102" s="186"/>
      <c r="BA102" s="186"/>
      <c r="BB102" s="186"/>
      <c r="BC102" s="186"/>
      <c r="BF102" s="186"/>
      <c r="BG102" s="186"/>
      <c r="BH102" s="186"/>
      <c r="BI102" s="186"/>
      <c r="BJ102" s="186"/>
      <c r="BK102" s="186"/>
      <c r="BM102" s="186"/>
      <c r="BN102" s="186"/>
      <c r="BO102" s="186"/>
      <c r="BP102" s="186"/>
      <c r="BQ102" s="186"/>
      <c r="BS102" s="186"/>
      <c r="BT102" s="186"/>
      <c r="BU102" s="186"/>
      <c r="BV102" s="186"/>
      <c r="BW102" s="186"/>
    </row>
    <row r="103" spans="1:75">
      <c r="D103" s="1275"/>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c r="AS103" s="186"/>
      <c r="AT103" s="186"/>
      <c r="AU103" s="186"/>
      <c r="AV103" s="186"/>
      <c r="AW103" s="186"/>
      <c r="AX103" s="186"/>
      <c r="AY103" s="186"/>
      <c r="AZ103" s="186"/>
      <c r="BA103" s="186"/>
      <c r="BB103" s="186"/>
      <c r="BC103" s="186"/>
      <c r="BF103" s="186"/>
      <c r="BG103" s="186"/>
      <c r="BH103" s="186"/>
      <c r="BI103" s="186"/>
      <c r="BJ103" s="186"/>
      <c r="BK103" s="186"/>
      <c r="BM103" s="186"/>
      <c r="BN103" s="186"/>
      <c r="BO103" s="186"/>
      <c r="BP103" s="186"/>
      <c r="BQ103" s="186"/>
      <c r="BS103" s="186"/>
      <c r="BT103" s="186"/>
      <c r="BU103" s="186"/>
      <c r="BV103" s="186"/>
      <c r="BW103" s="186"/>
    </row>
    <row r="104" spans="1:75">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186"/>
      <c r="AR104" s="186"/>
      <c r="AT104" s="186"/>
      <c r="AU104" s="186"/>
      <c r="AV104" s="186"/>
      <c r="AW104" s="186"/>
      <c r="AX104" s="186"/>
      <c r="AY104" s="186"/>
      <c r="AZ104" s="186"/>
      <c r="BA104" s="186"/>
    </row>
    <row r="105" spans="1:75">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c r="AT105" s="186"/>
      <c r="AU105" s="186"/>
      <c r="AV105" s="186"/>
      <c r="AW105" s="186"/>
      <c r="AX105" s="186"/>
      <c r="AY105" s="186"/>
      <c r="AZ105" s="186"/>
      <c r="BA105" s="186"/>
    </row>
    <row r="106" spans="1:75">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c r="AT106" s="186"/>
      <c r="AU106" s="186"/>
      <c r="AV106" s="186"/>
      <c r="AW106" s="186"/>
      <c r="AX106" s="186"/>
      <c r="AY106" s="186"/>
      <c r="AZ106" s="186"/>
      <c r="BA106" s="186"/>
    </row>
    <row r="107" spans="1:75">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c r="AM107" s="186"/>
      <c r="AN107" s="186"/>
      <c r="AO107" s="186"/>
      <c r="AP107" s="186"/>
      <c r="AQ107" s="186"/>
      <c r="AR107" s="186"/>
      <c r="AT107" s="186"/>
      <c r="AU107" s="186"/>
      <c r="AV107" s="186"/>
      <c r="AW107" s="186"/>
      <c r="AX107" s="186"/>
      <c r="AY107" s="186"/>
      <c r="AZ107" s="186"/>
      <c r="BA107" s="186"/>
    </row>
    <row r="108" spans="1:75">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6"/>
      <c r="AQ108" s="186"/>
      <c r="AR108" s="186"/>
      <c r="AT108" s="186"/>
      <c r="AU108" s="186"/>
      <c r="AV108" s="186"/>
      <c r="AW108" s="186"/>
      <c r="AX108" s="186"/>
      <c r="AY108" s="186"/>
      <c r="AZ108" s="186"/>
      <c r="BA108" s="186"/>
    </row>
    <row r="109" spans="1:75">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c r="AT109" s="186"/>
      <c r="AU109" s="186"/>
      <c r="AV109" s="186"/>
      <c r="AW109" s="186"/>
      <c r="AX109" s="186"/>
      <c r="AY109" s="186"/>
      <c r="AZ109" s="186"/>
      <c r="BA109" s="186"/>
    </row>
    <row r="110" spans="1:75">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c r="AT110" s="186"/>
      <c r="AU110" s="186"/>
      <c r="AV110" s="186"/>
      <c r="AW110" s="186"/>
      <c r="AX110" s="186"/>
      <c r="AY110" s="186"/>
      <c r="AZ110" s="186"/>
      <c r="BA110" s="186"/>
    </row>
    <row r="111" spans="1:75">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c r="AS111" s="23"/>
      <c r="AT111" s="186"/>
      <c r="AU111" s="186"/>
      <c r="AV111" s="186"/>
      <c r="AW111" s="186"/>
      <c r="AX111" s="186"/>
      <c r="AY111" s="186"/>
      <c r="AZ111" s="186"/>
      <c r="BA111" s="186"/>
      <c r="BB111" s="23"/>
      <c r="BC111" s="23"/>
      <c r="BF111" s="23"/>
      <c r="BG111" s="23"/>
      <c r="BH111" s="23"/>
      <c r="BI111" s="23"/>
      <c r="BJ111" s="23"/>
      <c r="BK111" s="23"/>
      <c r="BM111" s="23"/>
      <c r="BN111" s="23"/>
      <c r="BO111" s="23"/>
      <c r="BP111" s="23"/>
      <c r="BQ111" s="23"/>
      <c r="BS111" s="23"/>
      <c r="BT111" s="23"/>
      <c r="BU111" s="23"/>
      <c r="BV111" s="23"/>
      <c r="BW111" s="23"/>
    </row>
    <row r="112" spans="1:75">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c r="AS112" s="23"/>
      <c r="AT112" s="186"/>
      <c r="AU112" s="186"/>
      <c r="AV112" s="186"/>
      <c r="AW112" s="186"/>
      <c r="AX112" s="186"/>
      <c r="AY112" s="186"/>
      <c r="AZ112" s="186"/>
      <c r="BA112" s="186"/>
      <c r="BB112" s="23"/>
      <c r="BC112" s="23"/>
      <c r="BF112" s="23"/>
      <c r="BG112" s="23"/>
      <c r="BH112" s="23"/>
      <c r="BI112" s="23"/>
      <c r="BJ112" s="23"/>
      <c r="BK112" s="23"/>
      <c r="BM112" s="23"/>
      <c r="BN112" s="23"/>
      <c r="BO112" s="23"/>
      <c r="BP112" s="23"/>
      <c r="BQ112" s="23"/>
      <c r="BS112" s="23"/>
      <c r="BT112" s="23"/>
      <c r="BU112" s="23"/>
      <c r="BV112" s="23"/>
      <c r="BW112" s="23"/>
    </row>
    <row r="113" spans="5:75">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c r="AS113" s="23"/>
      <c r="AT113" s="186"/>
      <c r="AU113" s="186"/>
      <c r="AV113" s="186"/>
      <c r="AW113" s="186"/>
      <c r="AX113" s="186"/>
      <c r="AY113" s="186"/>
      <c r="AZ113" s="186"/>
      <c r="BA113" s="186"/>
      <c r="BB113" s="23"/>
      <c r="BC113" s="23"/>
      <c r="BF113" s="23"/>
      <c r="BG113" s="23"/>
      <c r="BH113" s="23"/>
      <c r="BI113" s="23"/>
      <c r="BJ113" s="23"/>
      <c r="BK113" s="23"/>
      <c r="BM113" s="23"/>
      <c r="BN113" s="23"/>
      <c r="BO113" s="23"/>
      <c r="BP113" s="23"/>
      <c r="BQ113" s="23"/>
      <c r="BS113" s="23"/>
      <c r="BT113" s="23"/>
      <c r="BU113" s="23"/>
      <c r="BV113" s="23"/>
      <c r="BW113" s="23"/>
    </row>
    <row r="114" spans="5:75">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c r="AS114" s="23"/>
      <c r="AT114" s="186"/>
      <c r="AU114" s="186"/>
      <c r="AV114" s="186"/>
      <c r="AW114" s="186"/>
      <c r="AX114" s="186"/>
      <c r="AY114" s="186"/>
      <c r="AZ114" s="186"/>
      <c r="BA114" s="186"/>
      <c r="BB114" s="23"/>
      <c r="BC114" s="23"/>
      <c r="BF114" s="23"/>
      <c r="BG114" s="23"/>
      <c r="BH114" s="23"/>
      <c r="BI114" s="23"/>
      <c r="BJ114" s="23"/>
      <c r="BK114" s="23"/>
      <c r="BM114" s="23"/>
      <c r="BN114" s="23"/>
      <c r="BO114" s="23"/>
      <c r="BP114" s="23"/>
      <c r="BQ114" s="23"/>
      <c r="BS114" s="23"/>
      <c r="BT114" s="23"/>
      <c r="BU114" s="23"/>
      <c r="BV114" s="23"/>
      <c r="BW114" s="23"/>
    </row>
    <row r="115" spans="5:75">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c r="AS115" s="23"/>
      <c r="AT115" s="186"/>
      <c r="AU115" s="186"/>
      <c r="AV115" s="186"/>
      <c r="AW115" s="186"/>
      <c r="AX115" s="186"/>
      <c r="AY115" s="186"/>
      <c r="AZ115" s="186"/>
      <c r="BA115" s="186"/>
      <c r="BB115" s="23"/>
      <c r="BC115" s="23"/>
      <c r="BF115" s="23"/>
      <c r="BG115" s="23"/>
      <c r="BH115" s="23"/>
      <c r="BI115" s="23"/>
      <c r="BJ115" s="23"/>
      <c r="BK115" s="23"/>
      <c r="BM115" s="23"/>
      <c r="BN115" s="23"/>
      <c r="BO115" s="23"/>
      <c r="BP115" s="23"/>
      <c r="BQ115" s="23"/>
      <c r="BS115" s="23"/>
      <c r="BT115" s="23"/>
      <c r="BU115" s="23"/>
      <c r="BV115" s="23"/>
      <c r="BW115" s="23"/>
    </row>
    <row r="116" spans="5:75">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c r="AS116" s="23"/>
      <c r="AT116" s="186"/>
      <c r="AU116" s="186"/>
      <c r="AV116" s="186"/>
      <c r="AW116" s="186"/>
      <c r="AX116" s="186"/>
      <c r="AY116" s="186"/>
      <c r="AZ116" s="186"/>
      <c r="BA116" s="186"/>
      <c r="BB116" s="23"/>
      <c r="BC116" s="23"/>
      <c r="BF116" s="23"/>
      <c r="BG116" s="23"/>
      <c r="BH116" s="23"/>
      <c r="BI116" s="23"/>
      <c r="BJ116" s="23"/>
      <c r="BK116" s="23"/>
      <c r="BM116" s="23"/>
      <c r="BN116" s="23"/>
      <c r="BO116" s="23"/>
      <c r="BP116" s="23"/>
      <c r="BQ116" s="23"/>
      <c r="BS116" s="23"/>
      <c r="BT116" s="23"/>
      <c r="BU116" s="23"/>
      <c r="BV116" s="23"/>
      <c r="BW116" s="23"/>
    </row>
    <row r="117" spans="5:75">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186"/>
      <c r="AO117" s="186"/>
      <c r="AP117" s="186"/>
      <c r="AQ117" s="186"/>
      <c r="AR117" s="186"/>
      <c r="AS117" s="23"/>
      <c r="AT117" s="186"/>
      <c r="AU117" s="186"/>
      <c r="AV117" s="186"/>
      <c r="AW117" s="186"/>
      <c r="AX117" s="186"/>
      <c r="AY117" s="186"/>
      <c r="AZ117" s="186"/>
      <c r="BA117" s="186"/>
      <c r="BB117" s="23"/>
      <c r="BC117" s="23"/>
      <c r="BF117" s="23"/>
      <c r="BG117" s="23"/>
      <c r="BH117" s="23"/>
      <c r="BI117" s="23"/>
      <c r="BJ117" s="23"/>
      <c r="BK117" s="23"/>
      <c r="BM117" s="23"/>
      <c r="BN117" s="23"/>
      <c r="BO117" s="23"/>
      <c r="BP117" s="23"/>
      <c r="BQ117" s="23"/>
      <c r="BS117" s="23"/>
      <c r="BT117" s="23"/>
      <c r="BU117" s="23"/>
      <c r="BV117" s="23"/>
      <c r="BW117" s="23"/>
    </row>
    <row r="118" spans="5:75">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186"/>
      <c r="AO118" s="186"/>
      <c r="AP118" s="186"/>
      <c r="AQ118" s="186"/>
      <c r="AR118" s="186"/>
      <c r="AS118" s="23"/>
      <c r="AT118" s="186"/>
      <c r="AU118" s="186"/>
      <c r="AV118" s="186"/>
      <c r="AW118" s="186"/>
      <c r="AX118" s="186"/>
      <c r="AY118" s="186"/>
      <c r="AZ118" s="186"/>
      <c r="BA118" s="186"/>
      <c r="BB118" s="23"/>
      <c r="BC118" s="23"/>
      <c r="BF118" s="23"/>
      <c r="BG118" s="23"/>
      <c r="BH118" s="23"/>
      <c r="BI118" s="23"/>
      <c r="BJ118" s="23"/>
      <c r="BK118" s="23"/>
      <c r="BM118" s="23"/>
      <c r="BN118" s="23"/>
      <c r="BO118" s="23"/>
      <c r="BP118" s="23"/>
      <c r="BQ118" s="23"/>
      <c r="BS118" s="23"/>
      <c r="BT118" s="23"/>
      <c r="BU118" s="23"/>
      <c r="BV118" s="23"/>
      <c r="BW118" s="23"/>
    </row>
    <row r="119" spans="5:75">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c r="AM119" s="186"/>
      <c r="AN119" s="186"/>
      <c r="AO119" s="186"/>
      <c r="AP119" s="186"/>
      <c r="AQ119" s="186"/>
      <c r="AR119" s="186"/>
      <c r="AS119" s="23"/>
      <c r="AT119" s="186"/>
      <c r="AU119" s="186"/>
      <c r="AV119" s="186"/>
      <c r="AW119" s="186"/>
      <c r="AX119" s="186"/>
      <c r="AY119" s="186"/>
      <c r="AZ119" s="186"/>
      <c r="BA119" s="186"/>
      <c r="BB119" s="23"/>
      <c r="BC119" s="23"/>
      <c r="BF119" s="23"/>
      <c r="BG119" s="23"/>
      <c r="BH119" s="23"/>
      <c r="BI119" s="23"/>
      <c r="BJ119" s="23"/>
      <c r="BK119" s="23"/>
      <c r="BM119" s="23"/>
      <c r="BN119" s="23"/>
      <c r="BO119" s="23"/>
      <c r="BP119" s="23"/>
      <c r="BQ119" s="23"/>
      <c r="BS119" s="23"/>
      <c r="BT119" s="23"/>
      <c r="BU119" s="23"/>
      <c r="BV119" s="23"/>
      <c r="BW119" s="23"/>
    </row>
    <row r="120" spans="5:75">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c r="AM120" s="186"/>
      <c r="AN120" s="186"/>
      <c r="AO120" s="186"/>
      <c r="AP120" s="186"/>
      <c r="AQ120" s="186"/>
      <c r="AR120" s="186"/>
      <c r="AS120" s="23"/>
      <c r="AT120" s="186"/>
      <c r="AU120" s="186"/>
      <c r="AV120" s="186"/>
      <c r="AW120" s="186"/>
      <c r="AX120" s="186"/>
      <c r="AY120" s="186"/>
      <c r="AZ120" s="186"/>
      <c r="BA120" s="186"/>
      <c r="BB120" s="23"/>
      <c r="BC120" s="23"/>
      <c r="BF120" s="23"/>
      <c r="BG120" s="23"/>
      <c r="BH120" s="23"/>
      <c r="BI120" s="23"/>
      <c r="BJ120" s="23"/>
      <c r="BK120" s="23"/>
      <c r="BM120" s="23"/>
      <c r="BN120" s="23"/>
      <c r="BO120" s="23"/>
      <c r="BP120" s="23"/>
      <c r="BQ120" s="23"/>
      <c r="BS120" s="23"/>
      <c r="BT120" s="23"/>
      <c r="BU120" s="23"/>
      <c r="BV120" s="23"/>
      <c r="BW120" s="23"/>
    </row>
    <row r="121" spans="5:75">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c r="AM121" s="186"/>
      <c r="AN121" s="186"/>
      <c r="AO121" s="186"/>
      <c r="AP121" s="186"/>
      <c r="AQ121" s="186"/>
      <c r="AR121" s="186"/>
      <c r="AS121" s="23"/>
      <c r="AT121" s="186"/>
      <c r="AU121" s="186"/>
      <c r="AV121" s="186"/>
      <c r="AW121" s="186"/>
      <c r="AX121" s="186"/>
      <c r="AY121" s="186"/>
      <c r="AZ121" s="186"/>
      <c r="BA121" s="186"/>
      <c r="BB121" s="23"/>
      <c r="BC121" s="23"/>
      <c r="BF121" s="23"/>
      <c r="BG121" s="23"/>
      <c r="BH121" s="23"/>
      <c r="BI121" s="23"/>
      <c r="BJ121" s="23"/>
      <c r="BK121" s="23"/>
      <c r="BM121" s="23"/>
      <c r="BN121" s="23"/>
      <c r="BO121" s="23"/>
      <c r="BP121" s="23"/>
      <c r="BQ121" s="23"/>
      <c r="BS121" s="23"/>
      <c r="BT121" s="23"/>
      <c r="BU121" s="23"/>
      <c r="BV121" s="23"/>
      <c r="BW121" s="23"/>
    </row>
    <row r="122" spans="5:75">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c r="AH122" s="186"/>
      <c r="AI122" s="186"/>
      <c r="AJ122" s="186"/>
      <c r="AK122" s="186"/>
      <c r="AL122" s="186"/>
      <c r="AM122" s="186"/>
      <c r="AN122" s="186"/>
      <c r="AO122" s="186"/>
      <c r="AP122" s="186"/>
      <c r="AQ122" s="186"/>
      <c r="AR122" s="186"/>
      <c r="AS122" s="23"/>
      <c r="AT122" s="186"/>
      <c r="AU122" s="186"/>
      <c r="AV122" s="186"/>
      <c r="AW122" s="186"/>
      <c r="AX122" s="186"/>
      <c r="AY122" s="186"/>
      <c r="AZ122" s="186"/>
      <c r="BA122" s="186"/>
      <c r="BB122" s="23"/>
      <c r="BC122" s="23"/>
      <c r="BF122" s="23"/>
      <c r="BG122" s="23"/>
      <c r="BH122" s="23"/>
      <c r="BI122" s="23"/>
      <c r="BJ122" s="23"/>
      <c r="BK122" s="23"/>
      <c r="BM122" s="23"/>
      <c r="BN122" s="23"/>
      <c r="BO122" s="23"/>
      <c r="BP122" s="23"/>
      <c r="BQ122" s="23"/>
      <c r="BS122" s="23"/>
      <c r="BT122" s="23"/>
      <c r="BU122" s="23"/>
      <c r="BV122" s="23"/>
      <c r="BW122" s="23"/>
    </row>
    <row r="123" spans="5:75">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c r="AN123" s="186"/>
      <c r="AO123" s="186"/>
      <c r="AP123" s="186"/>
      <c r="AQ123" s="186"/>
      <c r="AR123" s="186"/>
      <c r="AS123" s="23"/>
      <c r="AT123" s="186"/>
      <c r="AU123" s="186"/>
      <c r="AV123" s="186"/>
      <c r="AW123" s="186"/>
      <c r="AX123" s="186"/>
      <c r="AY123" s="186"/>
      <c r="AZ123" s="186"/>
      <c r="BA123" s="186"/>
      <c r="BB123" s="23"/>
      <c r="BC123" s="23"/>
      <c r="BF123" s="23"/>
      <c r="BG123" s="23"/>
      <c r="BH123" s="23"/>
      <c r="BI123" s="23"/>
      <c r="BJ123" s="23"/>
      <c r="BK123" s="23"/>
      <c r="BM123" s="23"/>
      <c r="BN123" s="23"/>
      <c r="BO123" s="23"/>
      <c r="BP123" s="23"/>
      <c r="BQ123" s="23"/>
      <c r="BS123" s="23"/>
      <c r="BT123" s="23"/>
      <c r="BU123" s="23"/>
      <c r="BV123" s="23"/>
      <c r="BW123" s="23"/>
    </row>
    <row r="124" spans="5:75">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86"/>
      <c r="AP124" s="186"/>
      <c r="AQ124" s="186"/>
      <c r="AR124" s="186"/>
      <c r="AS124" s="23"/>
      <c r="AT124" s="186"/>
      <c r="AU124" s="186"/>
      <c r="AV124" s="186"/>
      <c r="AW124" s="186"/>
      <c r="AX124" s="186"/>
      <c r="AY124" s="186"/>
      <c r="AZ124" s="186"/>
      <c r="BA124" s="186"/>
      <c r="BB124" s="23"/>
      <c r="BC124" s="23"/>
      <c r="BF124" s="23"/>
      <c r="BG124" s="23"/>
      <c r="BH124" s="23"/>
      <c r="BI124" s="23"/>
      <c r="BJ124" s="23"/>
      <c r="BK124" s="23"/>
      <c r="BM124" s="23"/>
      <c r="BN124" s="23"/>
      <c r="BO124" s="23"/>
      <c r="BP124" s="23"/>
      <c r="BQ124" s="23"/>
      <c r="BS124" s="23"/>
      <c r="BT124" s="23"/>
      <c r="BU124" s="23"/>
      <c r="BV124" s="23"/>
      <c r="BW124" s="23"/>
    </row>
    <row r="125" spans="5:75">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6"/>
      <c r="AQ125" s="186"/>
      <c r="AR125" s="186"/>
      <c r="AS125" s="23"/>
      <c r="AT125" s="186"/>
      <c r="AU125" s="186"/>
      <c r="AV125" s="186"/>
      <c r="AW125" s="186"/>
      <c r="AX125" s="186"/>
      <c r="AY125" s="186"/>
      <c r="AZ125" s="186"/>
      <c r="BA125" s="186"/>
      <c r="BB125" s="23"/>
      <c r="BC125" s="23"/>
      <c r="BF125" s="23"/>
      <c r="BG125" s="23"/>
      <c r="BH125" s="23"/>
      <c r="BI125" s="23"/>
      <c r="BJ125" s="23"/>
      <c r="BK125" s="23"/>
      <c r="BM125" s="23"/>
      <c r="BN125" s="23"/>
      <c r="BO125" s="23"/>
      <c r="BP125" s="23"/>
      <c r="BQ125" s="23"/>
      <c r="BS125" s="23"/>
      <c r="BT125" s="23"/>
      <c r="BU125" s="23"/>
      <c r="BV125" s="23"/>
      <c r="BW125" s="23"/>
    </row>
    <row r="126" spans="5:75">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6"/>
      <c r="AQ126" s="186"/>
      <c r="AR126" s="186"/>
      <c r="AS126" s="23"/>
      <c r="AT126" s="186"/>
      <c r="AU126" s="186"/>
      <c r="AV126" s="186"/>
      <c r="AW126" s="186"/>
      <c r="AX126" s="186"/>
      <c r="AY126" s="186"/>
      <c r="AZ126" s="186"/>
      <c r="BA126" s="186"/>
      <c r="BB126" s="23"/>
      <c r="BC126" s="23"/>
      <c r="BF126" s="23"/>
      <c r="BG126" s="23"/>
      <c r="BH126" s="23"/>
      <c r="BI126" s="23"/>
      <c r="BJ126" s="23"/>
      <c r="BK126" s="23"/>
      <c r="BM126" s="23"/>
      <c r="BN126" s="23"/>
      <c r="BO126" s="23"/>
      <c r="BP126" s="23"/>
      <c r="BQ126" s="23"/>
      <c r="BS126" s="23"/>
      <c r="BT126" s="23"/>
      <c r="BU126" s="23"/>
      <c r="BV126" s="23"/>
      <c r="BW126" s="23"/>
    </row>
    <row r="127" spans="5:75">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c r="AS127" s="23"/>
      <c r="AT127" s="186"/>
      <c r="AU127" s="186"/>
      <c r="AV127" s="186"/>
      <c r="AW127" s="186"/>
      <c r="AX127" s="186"/>
      <c r="AY127" s="186"/>
      <c r="AZ127" s="186"/>
      <c r="BA127" s="186"/>
      <c r="BB127" s="23"/>
      <c r="BC127" s="23"/>
      <c r="BF127" s="23"/>
      <c r="BG127" s="23"/>
      <c r="BH127" s="23"/>
      <c r="BI127" s="23"/>
      <c r="BJ127" s="23"/>
      <c r="BK127" s="23"/>
      <c r="BM127" s="23"/>
      <c r="BN127" s="23"/>
      <c r="BO127" s="23"/>
      <c r="BP127" s="23"/>
      <c r="BQ127" s="23"/>
      <c r="BS127" s="23"/>
      <c r="BT127" s="23"/>
      <c r="BU127" s="23"/>
      <c r="BV127" s="23"/>
      <c r="BW127" s="23"/>
    </row>
    <row r="128" spans="5:75">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186"/>
      <c r="AR128" s="186"/>
      <c r="AS128" s="23"/>
      <c r="AT128" s="186"/>
      <c r="AU128" s="186"/>
      <c r="AV128" s="186"/>
      <c r="AW128" s="186"/>
      <c r="AX128" s="186"/>
      <c r="AY128" s="186"/>
      <c r="AZ128" s="186"/>
      <c r="BA128" s="186"/>
      <c r="BB128" s="23"/>
      <c r="BC128" s="23"/>
      <c r="BF128" s="23"/>
      <c r="BG128" s="23"/>
      <c r="BH128" s="23"/>
      <c r="BI128" s="23"/>
      <c r="BJ128" s="23"/>
      <c r="BK128" s="23"/>
      <c r="BM128" s="23"/>
      <c r="BN128" s="23"/>
      <c r="BO128" s="23"/>
      <c r="BP128" s="23"/>
      <c r="BQ128" s="23"/>
      <c r="BS128" s="23"/>
      <c r="BT128" s="23"/>
      <c r="BU128" s="23"/>
      <c r="BV128" s="23"/>
      <c r="BW128" s="23"/>
    </row>
    <row r="129" spans="5:75">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186"/>
      <c r="AR129" s="186"/>
      <c r="AS129" s="23"/>
      <c r="AT129" s="186"/>
      <c r="AU129" s="186"/>
      <c r="AV129" s="186"/>
      <c r="AW129" s="186"/>
      <c r="AX129" s="186"/>
      <c r="AY129" s="186"/>
      <c r="AZ129" s="186"/>
      <c r="BA129" s="186"/>
      <c r="BB129" s="23"/>
      <c r="BC129" s="23"/>
      <c r="BF129" s="23"/>
      <c r="BG129" s="23"/>
      <c r="BH129" s="23"/>
      <c r="BI129" s="23"/>
      <c r="BJ129" s="23"/>
      <c r="BK129" s="23"/>
      <c r="BM129" s="23"/>
      <c r="BN129" s="23"/>
      <c r="BO129" s="23"/>
      <c r="BP129" s="23"/>
      <c r="BQ129" s="23"/>
      <c r="BS129" s="23"/>
      <c r="BT129" s="23"/>
      <c r="BU129" s="23"/>
      <c r="BV129" s="23"/>
      <c r="BW129" s="23"/>
    </row>
    <row r="130" spans="5:75">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c r="AS130" s="23"/>
      <c r="AT130" s="186"/>
      <c r="AU130" s="186"/>
      <c r="AV130" s="186"/>
      <c r="AW130" s="186"/>
      <c r="AX130" s="186"/>
      <c r="AY130" s="186"/>
      <c r="AZ130" s="186"/>
      <c r="BA130" s="186"/>
      <c r="BB130" s="23"/>
      <c r="BC130" s="23"/>
      <c r="BF130" s="23"/>
      <c r="BG130" s="23"/>
      <c r="BH130" s="23"/>
      <c r="BI130" s="23"/>
      <c r="BJ130" s="23"/>
      <c r="BK130" s="23"/>
      <c r="BM130" s="23"/>
      <c r="BN130" s="23"/>
      <c r="BO130" s="23"/>
      <c r="BP130" s="23"/>
      <c r="BQ130" s="23"/>
      <c r="BS130" s="23"/>
      <c r="BT130" s="23"/>
      <c r="BU130" s="23"/>
      <c r="BV130" s="23"/>
      <c r="BW130" s="23"/>
    </row>
    <row r="131" spans="5:75">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c r="AS131" s="23"/>
      <c r="AT131" s="186"/>
      <c r="AU131" s="186"/>
      <c r="AV131" s="186"/>
      <c r="AW131" s="186"/>
      <c r="AX131" s="186"/>
      <c r="AY131" s="186"/>
      <c r="AZ131" s="186"/>
      <c r="BA131" s="186"/>
      <c r="BB131" s="23"/>
      <c r="BC131" s="23"/>
      <c r="BF131" s="23"/>
      <c r="BG131" s="23"/>
      <c r="BH131" s="23"/>
      <c r="BI131" s="23"/>
      <c r="BJ131" s="23"/>
      <c r="BK131" s="23"/>
      <c r="BM131" s="23"/>
      <c r="BN131" s="23"/>
      <c r="BO131" s="23"/>
      <c r="BP131" s="23"/>
      <c r="BQ131" s="23"/>
      <c r="BS131" s="23"/>
      <c r="BT131" s="23"/>
      <c r="BU131" s="23"/>
      <c r="BV131" s="23"/>
      <c r="BW131" s="23"/>
    </row>
    <row r="132" spans="5:75">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c r="AS132" s="23"/>
      <c r="AT132" s="186"/>
      <c r="AU132" s="186"/>
      <c r="AV132" s="186"/>
      <c r="AW132" s="186"/>
      <c r="AX132" s="186"/>
      <c r="AY132" s="186"/>
      <c r="AZ132" s="186"/>
      <c r="BA132" s="186"/>
      <c r="BB132" s="23"/>
      <c r="BC132" s="23"/>
      <c r="BF132" s="23"/>
      <c r="BG132" s="23"/>
      <c r="BH132" s="23"/>
      <c r="BI132" s="23"/>
      <c r="BJ132" s="23"/>
      <c r="BK132" s="23"/>
      <c r="BM132" s="23"/>
      <c r="BN132" s="23"/>
      <c r="BO132" s="23"/>
      <c r="BP132" s="23"/>
      <c r="BQ132" s="23"/>
      <c r="BS132" s="23"/>
      <c r="BT132" s="23"/>
      <c r="BU132" s="23"/>
      <c r="BV132" s="23"/>
      <c r="BW132" s="23"/>
    </row>
    <row r="133" spans="5:75">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c r="AS133" s="23"/>
      <c r="AT133" s="186"/>
      <c r="AU133" s="186"/>
      <c r="AV133" s="186"/>
      <c r="AW133" s="186"/>
      <c r="AX133" s="186"/>
      <c r="AY133" s="186"/>
      <c r="AZ133" s="186"/>
      <c r="BA133" s="186"/>
      <c r="BB133" s="23"/>
      <c r="BC133" s="23"/>
      <c r="BF133" s="23"/>
      <c r="BG133" s="23"/>
      <c r="BH133" s="23"/>
      <c r="BI133" s="23"/>
      <c r="BJ133" s="23"/>
      <c r="BK133" s="23"/>
      <c r="BM133" s="23"/>
      <c r="BN133" s="23"/>
      <c r="BO133" s="23"/>
      <c r="BP133" s="23"/>
      <c r="BQ133" s="23"/>
      <c r="BS133" s="23"/>
      <c r="BT133" s="23"/>
      <c r="BU133" s="23"/>
      <c r="BV133" s="23"/>
      <c r="BW133" s="23"/>
    </row>
    <row r="134" spans="5:75">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6"/>
      <c r="AQ134" s="186"/>
      <c r="AR134" s="186"/>
      <c r="AS134" s="23"/>
      <c r="AT134" s="186"/>
      <c r="AU134" s="186"/>
      <c r="AV134" s="186"/>
      <c r="AW134" s="186"/>
      <c r="AX134" s="186"/>
      <c r="AY134" s="186"/>
      <c r="AZ134" s="186"/>
      <c r="BA134" s="186"/>
      <c r="BB134" s="23"/>
      <c r="BC134" s="23"/>
      <c r="BF134" s="23"/>
      <c r="BG134" s="23"/>
      <c r="BH134" s="23"/>
      <c r="BI134" s="23"/>
      <c r="BJ134" s="23"/>
      <c r="BK134" s="23"/>
      <c r="BM134" s="23"/>
      <c r="BN134" s="23"/>
      <c r="BO134" s="23"/>
      <c r="BP134" s="23"/>
      <c r="BQ134" s="23"/>
      <c r="BS134" s="23"/>
      <c r="BT134" s="23"/>
      <c r="BU134" s="23"/>
      <c r="BV134" s="23"/>
      <c r="BW134" s="23"/>
    </row>
    <row r="135" spans="5:75">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c r="AS135" s="23"/>
      <c r="AT135" s="186"/>
      <c r="AU135" s="186"/>
      <c r="AV135" s="186"/>
      <c r="AW135" s="186"/>
      <c r="AX135" s="186"/>
      <c r="AY135" s="186"/>
      <c r="AZ135" s="186"/>
      <c r="BA135" s="186"/>
      <c r="BB135" s="23"/>
      <c r="BC135" s="23"/>
      <c r="BF135" s="23"/>
      <c r="BG135" s="23"/>
      <c r="BH135" s="23"/>
      <c r="BI135" s="23"/>
      <c r="BJ135" s="23"/>
      <c r="BK135" s="23"/>
      <c r="BM135" s="23"/>
      <c r="BN135" s="23"/>
      <c r="BO135" s="23"/>
      <c r="BP135" s="23"/>
      <c r="BQ135" s="23"/>
      <c r="BS135" s="23"/>
      <c r="BT135" s="23"/>
      <c r="BU135" s="23"/>
      <c r="BV135" s="23"/>
      <c r="BW135" s="23"/>
    </row>
    <row r="136" spans="5:75">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c r="AS136" s="23"/>
      <c r="AT136" s="186"/>
      <c r="AU136" s="186"/>
      <c r="AV136" s="186"/>
      <c r="AW136" s="186"/>
      <c r="AX136" s="186"/>
      <c r="AY136" s="186"/>
      <c r="AZ136" s="186"/>
      <c r="BA136" s="186"/>
      <c r="BB136" s="23"/>
      <c r="BC136" s="23"/>
      <c r="BF136" s="23"/>
      <c r="BG136" s="23"/>
      <c r="BH136" s="23"/>
      <c r="BI136" s="23"/>
      <c r="BJ136" s="23"/>
      <c r="BK136" s="23"/>
      <c r="BM136" s="23"/>
      <c r="BN136" s="23"/>
      <c r="BO136" s="23"/>
      <c r="BP136" s="23"/>
      <c r="BQ136" s="23"/>
      <c r="BS136" s="23"/>
      <c r="BT136" s="23"/>
      <c r="BU136" s="23"/>
      <c r="BV136" s="23"/>
      <c r="BW136" s="23"/>
    </row>
    <row r="137" spans="5:75">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c r="AS137" s="23"/>
      <c r="AT137" s="186"/>
      <c r="AU137" s="186"/>
      <c r="AV137" s="186"/>
      <c r="AW137" s="186"/>
      <c r="AX137" s="186"/>
      <c r="AY137" s="186"/>
      <c r="AZ137" s="186"/>
      <c r="BA137" s="186"/>
      <c r="BB137" s="23"/>
      <c r="BC137" s="23"/>
      <c r="BF137" s="23"/>
      <c r="BG137" s="23"/>
      <c r="BH137" s="23"/>
      <c r="BI137" s="23"/>
      <c r="BJ137" s="23"/>
      <c r="BK137" s="23"/>
      <c r="BM137" s="23"/>
      <c r="BN137" s="23"/>
      <c r="BO137" s="23"/>
      <c r="BP137" s="23"/>
      <c r="BQ137" s="23"/>
      <c r="BS137" s="23"/>
      <c r="BT137" s="23"/>
      <c r="BU137" s="23"/>
      <c r="BV137" s="23"/>
      <c r="BW137" s="23"/>
    </row>
    <row r="138" spans="5:75">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c r="AS138" s="23"/>
      <c r="AT138" s="186"/>
      <c r="AU138" s="186"/>
      <c r="AV138" s="186"/>
      <c r="AW138" s="186"/>
      <c r="AX138" s="186"/>
      <c r="AY138" s="186"/>
      <c r="AZ138" s="186"/>
      <c r="BA138" s="186"/>
      <c r="BB138" s="23"/>
      <c r="BC138" s="23"/>
      <c r="BF138" s="23"/>
      <c r="BG138" s="23"/>
      <c r="BH138" s="23"/>
      <c r="BI138" s="23"/>
      <c r="BJ138" s="23"/>
      <c r="BK138" s="23"/>
      <c r="BM138" s="23"/>
      <c r="BN138" s="23"/>
      <c r="BO138" s="23"/>
      <c r="BP138" s="23"/>
      <c r="BQ138" s="23"/>
      <c r="BS138" s="23"/>
      <c r="BT138" s="23"/>
      <c r="BU138" s="23"/>
      <c r="BV138" s="23"/>
      <c r="BW138" s="23"/>
    </row>
    <row r="139" spans="5:75">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c r="AS139" s="23"/>
      <c r="AT139" s="186"/>
      <c r="AU139" s="186"/>
      <c r="AV139" s="186"/>
      <c r="AW139" s="186"/>
      <c r="AX139" s="186"/>
      <c r="AY139" s="186"/>
      <c r="AZ139" s="186"/>
      <c r="BA139" s="186"/>
      <c r="BB139" s="23"/>
      <c r="BC139" s="23"/>
      <c r="BF139" s="23"/>
      <c r="BG139" s="23"/>
      <c r="BH139" s="23"/>
      <c r="BI139" s="23"/>
      <c r="BJ139" s="23"/>
      <c r="BK139" s="23"/>
      <c r="BM139" s="23"/>
      <c r="BN139" s="23"/>
      <c r="BO139" s="23"/>
      <c r="BP139" s="23"/>
      <c r="BQ139" s="23"/>
      <c r="BS139" s="23"/>
      <c r="BT139" s="23"/>
      <c r="BU139" s="23"/>
      <c r="BV139" s="23"/>
      <c r="BW139" s="23"/>
    </row>
    <row r="140" spans="5:75">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c r="AS140" s="23"/>
      <c r="AT140" s="186"/>
      <c r="AU140" s="186"/>
      <c r="AV140" s="186"/>
      <c r="AW140" s="186"/>
      <c r="AX140" s="186"/>
      <c r="AY140" s="186"/>
      <c r="AZ140" s="186"/>
      <c r="BA140" s="186"/>
      <c r="BB140" s="23"/>
      <c r="BC140" s="23"/>
      <c r="BF140" s="23"/>
      <c r="BG140" s="23"/>
      <c r="BH140" s="23"/>
      <c r="BI140" s="23"/>
      <c r="BJ140" s="23"/>
      <c r="BK140" s="23"/>
      <c r="BM140" s="23"/>
      <c r="BN140" s="23"/>
      <c r="BO140" s="23"/>
      <c r="BP140" s="23"/>
      <c r="BQ140" s="23"/>
      <c r="BS140" s="23"/>
      <c r="BT140" s="23"/>
      <c r="BU140" s="23"/>
      <c r="BV140" s="23"/>
      <c r="BW140" s="23"/>
    </row>
    <row r="141" spans="5:75">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c r="AS141" s="23"/>
      <c r="AT141" s="186"/>
      <c r="AU141" s="186"/>
      <c r="AV141" s="186"/>
      <c r="AW141" s="186"/>
      <c r="AX141" s="186"/>
      <c r="AY141" s="186"/>
      <c r="AZ141" s="186"/>
      <c r="BA141" s="186"/>
      <c r="BB141" s="23"/>
      <c r="BC141" s="23"/>
      <c r="BF141" s="23"/>
      <c r="BG141" s="23"/>
      <c r="BH141" s="23"/>
      <c r="BI141" s="23"/>
      <c r="BJ141" s="23"/>
      <c r="BK141" s="23"/>
      <c r="BM141" s="23"/>
      <c r="BN141" s="23"/>
      <c r="BO141" s="23"/>
      <c r="BP141" s="23"/>
      <c r="BQ141" s="23"/>
      <c r="BS141" s="23"/>
      <c r="BT141" s="23"/>
      <c r="BU141" s="23"/>
      <c r="BV141" s="23"/>
      <c r="BW141" s="23"/>
    </row>
    <row r="142" spans="5:75">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c r="AS142" s="23"/>
      <c r="AT142" s="186"/>
      <c r="AU142" s="186"/>
      <c r="AV142" s="186"/>
      <c r="AW142" s="186"/>
      <c r="AX142" s="186"/>
      <c r="AY142" s="186"/>
      <c r="AZ142" s="186"/>
      <c r="BA142" s="186"/>
      <c r="BB142" s="23"/>
      <c r="BC142" s="23"/>
      <c r="BF142" s="23"/>
      <c r="BG142" s="23"/>
      <c r="BH142" s="23"/>
      <c r="BI142" s="23"/>
      <c r="BJ142" s="23"/>
      <c r="BK142" s="23"/>
      <c r="BM142" s="23"/>
      <c r="BN142" s="23"/>
      <c r="BO142" s="23"/>
      <c r="BP142" s="23"/>
      <c r="BQ142" s="23"/>
      <c r="BS142" s="23"/>
      <c r="BT142" s="23"/>
      <c r="BU142" s="23"/>
      <c r="BV142" s="23"/>
      <c r="BW142" s="23"/>
    </row>
    <row r="143" spans="5:75">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c r="AS143" s="23"/>
      <c r="AT143" s="186"/>
      <c r="AU143" s="186"/>
      <c r="AV143" s="186"/>
      <c r="AW143" s="186"/>
      <c r="AX143" s="186"/>
      <c r="AY143" s="186"/>
      <c r="AZ143" s="186"/>
      <c r="BA143" s="186"/>
      <c r="BB143" s="23"/>
      <c r="BC143" s="23"/>
      <c r="BF143" s="23"/>
      <c r="BG143" s="23"/>
      <c r="BH143" s="23"/>
      <c r="BI143" s="23"/>
      <c r="BJ143" s="23"/>
      <c r="BK143" s="23"/>
      <c r="BM143" s="23"/>
      <c r="BN143" s="23"/>
      <c r="BO143" s="23"/>
      <c r="BP143" s="23"/>
      <c r="BQ143" s="23"/>
      <c r="BS143" s="23"/>
      <c r="BT143" s="23"/>
      <c r="BU143" s="23"/>
      <c r="BV143" s="23"/>
      <c r="BW143" s="23"/>
    </row>
    <row r="144" spans="5:75">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6"/>
      <c r="AQ144" s="186"/>
      <c r="AR144" s="186"/>
      <c r="AS144" s="23"/>
      <c r="AT144" s="186"/>
      <c r="AU144" s="186"/>
      <c r="AV144" s="186"/>
      <c r="AW144" s="186"/>
      <c r="AX144" s="186"/>
      <c r="AY144" s="186"/>
      <c r="AZ144" s="186"/>
      <c r="BA144" s="186"/>
      <c r="BB144" s="23"/>
      <c r="BC144" s="23"/>
      <c r="BF144" s="23"/>
      <c r="BG144" s="23"/>
      <c r="BH144" s="23"/>
      <c r="BI144" s="23"/>
      <c r="BJ144" s="23"/>
      <c r="BK144" s="23"/>
      <c r="BM144" s="23"/>
      <c r="BN144" s="23"/>
      <c r="BO144" s="23"/>
      <c r="BP144" s="23"/>
      <c r="BQ144" s="23"/>
      <c r="BS144" s="23"/>
      <c r="BT144" s="23"/>
      <c r="BU144" s="23"/>
      <c r="BV144" s="23"/>
      <c r="BW144" s="23"/>
    </row>
    <row r="145" spans="5:75">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c r="AH145" s="186"/>
      <c r="AI145" s="186"/>
      <c r="AJ145" s="186"/>
      <c r="AK145" s="186"/>
      <c r="AL145" s="186"/>
      <c r="AM145" s="186"/>
      <c r="AN145" s="186"/>
      <c r="AO145" s="186"/>
      <c r="AP145" s="186"/>
      <c r="AQ145" s="186"/>
      <c r="AR145" s="186"/>
      <c r="AS145" s="23"/>
      <c r="AT145" s="186"/>
      <c r="AU145" s="186"/>
      <c r="AV145" s="186"/>
      <c r="AW145" s="186"/>
      <c r="AX145" s="186"/>
      <c r="AY145" s="186"/>
      <c r="AZ145" s="186"/>
      <c r="BA145" s="186"/>
      <c r="BB145" s="23"/>
      <c r="BC145" s="23"/>
      <c r="BF145" s="23"/>
      <c r="BG145" s="23"/>
      <c r="BH145" s="23"/>
      <c r="BI145" s="23"/>
      <c r="BJ145" s="23"/>
      <c r="BK145" s="23"/>
      <c r="BM145" s="23"/>
      <c r="BN145" s="23"/>
      <c r="BO145" s="23"/>
      <c r="BP145" s="23"/>
      <c r="BQ145" s="23"/>
      <c r="BS145" s="23"/>
      <c r="BT145" s="23"/>
      <c r="BU145" s="23"/>
      <c r="BV145" s="23"/>
      <c r="BW145" s="23"/>
    </row>
    <row r="146" spans="5:75">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c r="AM146" s="186"/>
      <c r="AN146" s="186"/>
      <c r="AO146" s="186"/>
      <c r="AP146" s="186"/>
      <c r="AQ146" s="186"/>
      <c r="AR146" s="186"/>
      <c r="AS146" s="23"/>
      <c r="AT146" s="186"/>
      <c r="AU146" s="186"/>
      <c r="AV146" s="186"/>
      <c r="AW146" s="186"/>
      <c r="AX146" s="186"/>
      <c r="AY146" s="186"/>
      <c r="AZ146" s="186"/>
      <c r="BA146" s="186"/>
      <c r="BB146" s="23"/>
      <c r="BC146" s="23"/>
      <c r="BF146" s="23"/>
      <c r="BG146" s="23"/>
      <c r="BH146" s="23"/>
      <c r="BI146" s="23"/>
      <c r="BJ146" s="23"/>
      <c r="BK146" s="23"/>
      <c r="BM146" s="23"/>
      <c r="BN146" s="23"/>
      <c r="BO146" s="23"/>
      <c r="BP146" s="23"/>
      <c r="BQ146" s="23"/>
      <c r="BS146" s="23"/>
      <c r="BT146" s="23"/>
      <c r="BU146" s="23"/>
      <c r="BV146" s="23"/>
      <c r="BW146" s="23"/>
    </row>
    <row r="147" spans="5:75">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186"/>
      <c r="AK147" s="186"/>
      <c r="AL147" s="186"/>
      <c r="AM147" s="186"/>
      <c r="AN147" s="186"/>
      <c r="AO147" s="186"/>
      <c r="AP147" s="186"/>
      <c r="AQ147" s="186"/>
      <c r="AR147" s="186"/>
      <c r="AS147" s="23"/>
      <c r="AT147" s="186"/>
      <c r="AU147" s="186"/>
      <c r="AV147" s="186"/>
      <c r="AW147" s="186"/>
      <c r="AX147" s="186"/>
      <c r="AY147" s="186"/>
      <c r="AZ147" s="186"/>
      <c r="BA147" s="186"/>
      <c r="BB147" s="23"/>
      <c r="BC147" s="23"/>
      <c r="BF147" s="23"/>
      <c r="BG147" s="23"/>
      <c r="BH147" s="23"/>
      <c r="BI147" s="23"/>
      <c r="BJ147" s="23"/>
      <c r="BK147" s="23"/>
      <c r="BM147" s="23"/>
      <c r="BN147" s="23"/>
      <c r="BO147" s="23"/>
      <c r="BP147" s="23"/>
      <c r="BQ147" s="23"/>
      <c r="BS147" s="23"/>
      <c r="BT147" s="23"/>
      <c r="BU147" s="23"/>
      <c r="BV147" s="23"/>
      <c r="BW147" s="23"/>
    </row>
    <row r="148" spans="5:75">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6"/>
      <c r="AE148" s="186"/>
      <c r="AF148" s="186"/>
      <c r="AG148" s="186"/>
      <c r="AH148" s="186"/>
      <c r="AI148" s="186"/>
      <c r="AJ148" s="186"/>
      <c r="AK148" s="186"/>
      <c r="AL148" s="186"/>
      <c r="AM148" s="186"/>
      <c r="AN148" s="186"/>
      <c r="AO148" s="186"/>
      <c r="AP148" s="186"/>
      <c r="AQ148" s="186"/>
      <c r="AR148" s="186"/>
      <c r="AS148" s="23"/>
      <c r="AT148" s="186"/>
      <c r="AU148" s="186"/>
      <c r="AV148" s="186"/>
      <c r="AW148" s="186"/>
      <c r="AX148" s="186"/>
      <c r="AY148" s="186"/>
      <c r="AZ148" s="186"/>
      <c r="BA148" s="186"/>
      <c r="BB148" s="23"/>
      <c r="BC148" s="23"/>
      <c r="BF148" s="23"/>
      <c r="BG148" s="23"/>
      <c r="BH148" s="23"/>
      <c r="BI148" s="23"/>
      <c r="BJ148" s="23"/>
      <c r="BK148" s="23"/>
      <c r="BM148" s="23"/>
      <c r="BN148" s="23"/>
      <c r="BO148" s="23"/>
      <c r="BP148" s="23"/>
      <c r="BQ148" s="23"/>
      <c r="BS148" s="23"/>
      <c r="BT148" s="23"/>
      <c r="BU148" s="23"/>
      <c r="BV148" s="23"/>
      <c r="BW148" s="23"/>
    </row>
    <row r="149" spans="5:75">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c r="AH149" s="186"/>
      <c r="AI149" s="186"/>
      <c r="AJ149" s="186"/>
      <c r="AK149" s="186"/>
      <c r="AL149" s="186"/>
      <c r="AM149" s="186"/>
      <c r="AN149" s="186"/>
      <c r="AO149" s="186"/>
      <c r="AP149" s="186"/>
      <c r="AQ149" s="186"/>
      <c r="AR149" s="186"/>
      <c r="AS149" s="23"/>
      <c r="AT149" s="186"/>
      <c r="AU149" s="186"/>
      <c r="AV149" s="186"/>
      <c r="AW149" s="186"/>
      <c r="AX149" s="186"/>
      <c r="AY149" s="186"/>
      <c r="AZ149" s="186"/>
      <c r="BA149" s="186"/>
      <c r="BB149" s="23"/>
      <c r="BC149" s="23"/>
      <c r="BF149" s="23"/>
      <c r="BG149" s="23"/>
      <c r="BH149" s="23"/>
      <c r="BI149" s="23"/>
      <c r="BJ149" s="23"/>
      <c r="BK149" s="23"/>
      <c r="BM149" s="23"/>
      <c r="BN149" s="23"/>
      <c r="BO149" s="23"/>
      <c r="BP149" s="23"/>
      <c r="BQ149" s="23"/>
      <c r="BS149" s="23"/>
      <c r="BT149" s="23"/>
      <c r="BU149" s="23"/>
      <c r="BV149" s="23"/>
      <c r="BW149" s="23"/>
    </row>
    <row r="150" spans="5:75">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c r="AE150" s="186"/>
      <c r="AF150" s="186"/>
      <c r="AG150" s="186"/>
      <c r="AH150" s="186"/>
      <c r="AI150" s="186"/>
      <c r="AJ150" s="186"/>
      <c r="AK150" s="186"/>
      <c r="AL150" s="186"/>
      <c r="AM150" s="186"/>
      <c r="AN150" s="186"/>
      <c r="AO150" s="186"/>
      <c r="AP150" s="186"/>
      <c r="AQ150" s="186"/>
      <c r="AR150" s="186"/>
      <c r="AS150" s="23"/>
      <c r="AT150" s="186"/>
      <c r="AU150" s="186"/>
      <c r="AV150" s="186"/>
      <c r="AW150" s="186"/>
      <c r="AX150" s="186"/>
      <c r="AY150" s="186"/>
      <c r="AZ150" s="186"/>
      <c r="BA150" s="186"/>
      <c r="BB150" s="23"/>
      <c r="BC150" s="23"/>
      <c r="BF150" s="23"/>
      <c r="BG150" s="23"/>
      <c r="BH150" s="23"/>
      <c r="BI150" s="23"/>
      <c r="BJ150" s="23"/>
      <c r="BK150" s="23"/>
      <c r="BM150" s="23"/>
      <c r="BN150" s="23"/>
      <c r="BO150" s="23"/>
      <c r="BP150" s="23"/>
      <c r="BQ150" s="23"/>
      <c r="BS150" s="23"/>
      <c r="BT150" s="23"/>
      <c r="BU150" s="23"/>
      <c r="BV150" s="23"/>
      <c r="BW150" s="23"/>
    </row>
    <row r="151" spans="5:75">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186"/>
      <c r="AE151" s="186"/>
      <c r="AF151" s="186"/>
      <c r="AG151" s="186"/>
      <c r="AH151" s="186"/>
      <c r="AI151" s="186"/>
      <c r="AJ151" s="186"/>
      <c r="AK151" s="186"/>
      <c r="AL151" s="186"/>
      <c r="AM151" s="186"/>
      <c r="AN151" s="186"/>
      <c r="AO151" s="186"/>
      <c r="AP151" s="186"/>
      <c r="AQ151" s="186"/>
      <c r="AR151" s="186"/>
      <c r="AS151" s="23"/>
      <c r="AT151" s="186"/>
      <c r="AU151" s="186"/>
      <c r="AV151" s="186"/>
      <c r="AW151" s="186"/>
      <c r="AX151" s="186"/>
      <c r="AY151" s="186"/>
      <c r="AZ151" s="186"/>
      <c r="BA151" s="186"/>
      <c r="BB151" s="23"/>
      <c r="BC151" s="23"/>
      <c r="BF151" s="23"/>
      <c r="BG151" s="23"/>
      <c r="BH151" s="23"/>
      <c r="BI151" s="23"/>
      <c r="BJ151" s="23"/>
      <c r="BK151" s="23"/>
      <c r="BM151" s="23"/>
      <c r="BN151" s="23"/>
      <c r="BO151" s="23"/>
      <c r="BP151" s="23"/>
      <c r="BQ151" s="23"/>
      <c r="BS151" s="23"/>
      <c r="BT151" s="23"/>
      <c r="BU151" s="23"/>
      <c r="BV151" s="23"/>
      <c r="BW151" s="23"/>
    </row>
    <row r="152" spans="5:75">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c r="AM152" s="186"/>
      <c r="AN152" s="186"/>
      <c r="AO152" s="186"/>
      <c r="AP152" s="186"/>
      <c r="AQ152" s="186"/>
      <c r="AR152" s="186"/>
      <c r="AS152" s="23"/>
      <c r="AT152" s="186"/>
      <c r="AU152" s="186"/>
      <c r="AV152" s="186"/>
      <c r="AW152" s="186"/>
      <c r="AX152" s="186"/>
      <c r="AY152" s="186"/>
      <c r="AZ152" s="186"/>
      <c r="BA152" s="186"/>
      <c r="BB152" s="23"/>
      <c r="BC152" s="23"/>
      <c r="BF152" s="23"/>
      <c r="BG152" s="23"/>
      <c r="BH152" s="23"/>
      <c r="BI152" s="23"/>
      <c r="BJ152" s="23"/>
      <c r="BK152" s="23"/>
      <c r="BM152" s="23"/>
      <c r="BN152" s="23"/>
      <c r="BO152" s="23"/>
      <c r="BP152" s="23"/>
      <c r="BQ152" s="23"/>
      <c r="BS152" s="23"/>
      <c r="BT152" s="23"/>
      <c r="BU152" s="23"/>
      <c r="BV152" s="23"/>
      <c r="BW152" s="23"/>
    </row>
    <row r="153" spans="5:75">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c r="AH153" s="186"/>
      <c r="AI153" s="186"/>
      <c r="AJ153" s="186"/>
      <c r="AK153" s="186"/>
      <c r="AL153" s="186"/>
      <c r="AM153" s="186"/>
      <c r="AN153" s="186"/>
      <c r="AO153" s="186"/>
      <c r="AP153" s="186"/>
      <c r="AQ153" s="186"/>
      <c r="AR153" s="186"/>
      <c r="AS153" s="23"/>
      <c r="AT153" s="186"/>
      <c r="AU153" s="186"/>
      <c r="AV153" s="186"/>
      <c r="AW153" s="186"/>
      <c r="AX153" s="186"/>
      <c r="AY153" s="186"/>
      <c r="AZ153" s="186"/>
      <c r="BA153" s="186"/>
      <c r="BB153" s="23"/>
      <c r="BC153" s="23"/>
      <c r="BF153" s="23"/>
      <c r="BG153" s="23"/>
      <c r="BH153" s="23"/>
      <c r="BI153" s="23"/>
      <c r="BJ153" s="23"/>
      <c r="BK153" s="23"/>
      <c r="BM153" s="23"/>
      <c r="BN153" s="23"/>
      <c r="BO153" s="23"/>
      <c r="BP153" s="23"/>
      <c r="BQ153" s="23"/>
      <c r="BS153" s="23"/>
      <c r="BT153" s="23"/>
      <c r="BU153" s="23"/>
      <c r="BV153" s="23"/>
      <c r="BW153" s="23"/>
    </row>
    <row r="154" spans="5:75">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6"/>
      <c r="AE154" s="186"/>
      <c r="AF154" s="186"/>
      <c r="AG154" s="186"/>
      <c r="AH154" s="186"/>
      <c r="AI154" s="186"/>
      <c r="AJ154" s="186"/>
      <c r="AK154" s="186"/>
      <c r="AL154" s="186"/>
      <c r="AM154" s="186"/>
      <c r="AN154" s="186"/>
      <c r="AO154" s="186"/>
      <c r="AP154" s="186"/>
      <c r="AQ154" s="186"/>
      <c r="AR154" s="186"/>
      <c r="AS154" s="23"/>
      <c r="AT154" s="186"/>
      <c r="AU154" s="186"/>
      <c r="AV154" s="186"/>
      <c r="AW154" s="186"/>
      <c r="AX154" s="186"/>
      <c r="AY154" s="186"/>
      <c r="AZ154" s="186"/>
      <c r="BA154" s="186"/>
      <c r="BB154" s="23"/>
      <c r="BC154" s="23"/>
      <c r="BF154" s="23"/>
      <c r="BG154" s="23"/>
      <c r="BH154" s="23"/>
      <c r="BI154" s="23"/>
      <c r="BJ154" s="23"/>
      <c r="BK154" s="23"/>
      <c r="BM154" s="23"/>
      <c r="BN154" s="23"/>
      <c r="BO154" s="23"/>
      <c r="BP154" s="23"/>
      <c r="BQ154" s="23"/>
      <c r="BS154" s="23"/>
      <c r="BT154" s="23"/>
      <c r="BU154" s="23"/>
      <c r="BV154" s="23"/>
      <c r="BW154" s="23"/>
    </row>
    <row r="155" spans="5:75">
      <c r="E155" s="186"/>
      <c r="F155" s="186"/>
      <c r="G155" s="186"/>
      <c r="H155" s="186"/>
      <c r="I155" s="186"/>
      <c r="J155" s="186"/>
      <c r="K155" s="186"/>
      <c r="L155" s="186"/>
      <c r="M155" s="186"/>
      <c r="N155" s="186"/>
      <c r="O155" s="186"/>
      <c r="P155" s="186"/>
      <c r="Q155" s="186"/>
      <c r="R155" s="186"/>
      <c r="S155" s="186"/>
      <c r="T155" s="186"/>
      <c r="U155" s="186"/>
      <c r="V155" s="186"/>
      <c r="W155" s="186"/>
      <c r="X155" s="186"/>
      <c r="Y155" s="186"/>
      <c r="Z155" s="186"/>
      <c r="AA155" s="186"/>
      <c r="AB155" s="186"/>
      <c r="AC155" s="186"/>
      <c r="AD155" s="186"/>
      <c r="AE155" s="186"/>
      <c r="AF155" s="186"/>
      <c r="AG155" s="186"/>
      <c r="AH155" s="186"/>
      <c r="AI155" s="186"/>
      <c r="AJ155" s="186"/>
      <c r="AK155" s="186"/>
      <c r="AL155" s="186"/>
      <c r="AM155" s="186"/>
      <c r="AN155" s="186"/>
      <c r="AO155" s="186"/>
      <c r="AP155" s="186"/>
      <c r="AQ155" s="186"/>
      <c r="AR155" s="186"/>
      <c r="AS155" s="23"/>
      <c r="AT155" s="186"/>
      <c r="AU155" s="186"/>
      <c r="AV155" s="186"/>
      <c r="AW155" s="186"/>
      <c r="AX155" s="186"/>
      <c r="AY155" s="186"/>
      <c r="AZ155" s="186"/>
      <c r="BA155" s="186"/>
      <c r="BB155" s="23"/>
      <c r="BC155" s="23"/>
      <c r="BF155" s="23"/>
      <c r="BG155" s="23"/>
      <c r="BH155" s="23"/>
      <c r="BI155" s="23"/>
      <c r="BJ155" s="23"/>
      <c r="BK155" s="23"/>
      <c r="BM155" s="23"/>
      <c r="BN155" s="23"/>
      <c r="BO155" s="23"/>
      <c r="BP155" s="23"/>
      <c r="BQ155" s="23"/>
      <c r="BS155" s="23"/>
      <c r="BT155" s="23"/>
      <c r="BU155" s="23"/>
      <c r="BV155" s="23"/>
      <c r="BW155" s="23"/>
    </row>
    <row r="156" spans="5:75">
      <c r="E156" s="186"/>
      <c r="F156" s="186"/>
      <c r="G156" s="186"/>
      <c r="H156" s="186"/>
      <c r="I156" s="186"/>
      <c r="J156" s="186"/>
      <c r="K156" s="186"/>
      <c r="L156" s="186"/>
      <c r="M156" s="186"/>
      <c r="N156" s="186"/>
      <c r="O156" s="186"/>
      <c r="P156" s="186"/>
      <c r="Q156" s="186"/>
      <c r="R156" s="186"/>
      <c r="S156" s="186"/>
      <c r="T156" s="186"/>
      <c r="U156" s="186"/>
      <c r="V156" s="186"/>
      <c r="W156" s="186"/>
      <c r="X156" s="186"/>
      <c r="Y156" s="186"/>
      <c r="Z156" s="186"/>
      <c r="AA156" s="186"/>
      <c r="AB156" s="186"/>
      <c r="AC156" s="186"/>
      <c r="AD156" s="186"/>
      <c r="AE156" s="186"/>
      <c r="AF156" s="186"/>
      <c r="AG156" s="186"/>
      <c r="AH156" s="186"/>
      <c r="AI156" s="186"/>
      <c r="AJ156" s="186"/>
      <c r="AK156" s="186"/>
      <c r="AL156" s="186"/>
      <c r="AM156" s="186"/>
      <c r="AN156" s="186"/>
      <c r="AO156" s="186"/>
      <c r="AP156" s="186"/>
      <c r="AQ156" s="186"/>
      <c r="AR156" s="186"/>
      <c r="AS156" s="23"/>
      <c r="AT156" s="186"/>
      <c r="AU156" s="186"/>
      <c r="AV156" s="186"/>
      <c r="AW156" s="186"/>
      <c r="AX156" s="186"/>
      <c r="AY156" s="186"/>
      <c r="AZ156" s="186"/>
      <c r="BA156" s="186"/>
      <c r="BB156" s="23"/>
      <c r="BC156" s="23"/>
      <c r="BF156" s="23"/>
      <c r="BG156" s="23"/>
      <c r="BH156" s="23"/>
      <c r="BI156" s="23"/>
      <c r="BJ156" s="23"/>
      <c r="BK156" s="23"/>
      <c r="BM156" s="23"/>
      <c r="BN156" s="23"/>
      <c r="BO156" s="23"/>
      <c r="BP156" s="23"/>
      <c r="BQ156" s="23"/>
      <c r="BS156" s="23"/>
      <c r="BT156" s="23"/>
      <c r="BU156" s="23"/>
      <c r="BV156" s="23"/>
      <c r="BW156" s="23"/>
    </row>
    <row r="157" spans="5:75">
      <c r="E157" s="186"/>
      <c r="F157" s="186"/>
      <c r="G157" s="186"/>
      <c r="H157" s="186"/>
      <c r="I157" s="186"/>
      <c r="J157" s="186"/>
      <c r="K157" s="186"/>
      <c r="L157" s="186"/>
      <c r="M157" s="186"/>
      <c r="N157" s="186"/>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c r="AS157" s="23"/>
      <c r="AT157" s="186"/>
      <c r="AU157" s="186"/>
      <c r="AV157" s="186"/>
      <c r="AW157" s="186"/>
      <c r="AX157" s="186"/>
      <c r="AY157" s="186"/>
      <c r="AZ157" s="186"/>
      <c r="BA157" s="186"/>
      <c r="BB157" s="23"/>
      <c r="BC157" s="23"/>
      <c r="BF157" s="23"/>
      <c r="BG157" s="23"/>
      <c r="BH157" s="23"/>
      <c r="BI157" s="23"/>
      <c r="BJ157" s="23"/>
      <c r="BK157" s="23"/>
      <c r="BM157" s="23"/>
      <c r="BN157" s="23"/>
      <c r="BO157" s="23"/>
      <c r="BP157" s="23"/>
      <c r="BQ157" s="23"/>
      <c r="BS157" s="23"/>
      <c r="BT157" s="23"/>
      <c r="BU157" s="23"/>
      <c r="BV157" s="23"/>
      <c r="BW157" s="23"/>
    </row>
    <row r="158" spans="5:75">
      <c r="E158" s="186"/>
      <c r="F158" s="186"/>
      <c r="G158" s="186"/>
      <c r="H158" s="186"/>
      <c r="I158" s="186"/>
      <c r="J158" s="186"/>
      <c r="K158" s="186"/>
      <c r="L158" s="186"/>
      <c r="M158" s="186"/>
      <c r="N158" s="186"/>
      <c r="O158" s="186"/>
      <c r="P158" s="186"/>
      <c r="Q158" s="186"/>
      <c r="R158" s="186"/>
      <c r="S158" s="186"/>
      <c r="T158" s="186"/>
      <c r="U158" s="186"/>
      <c r="V158" s="186"/>
      <c r="W158" s="186"/>
      <c r="X158" s="186"/>
      <c r="Y158" s="186"/>
      <c r="Z158" s="186"/>
      <c r="AA158" s="186"/>
      <c r="AB158" s="186"/>
      <c r="AC158" s="186"/>
      <c r="AD158" s="186"/>
      <c r="AE158" s="186"/>
      <c r="AF158" s="186"/>
      <c r="AG158" s="186"/>
      <c r="AH158" s="186"/>
      <c r="AI158" s="186"/>
      <c r="AJ158" s="186"/>
      <c r="AK158" s="186"/>
      <c r="AL158" s="186"/>
      <c r="AM158" s="186"/>
      <c r="AN158" s="186"/>
      <c r="AO158" s="186"/>
      <c r="AP158" s="186"/>
      <c r="AQ158" s="186"/>
      <c r="AR158" s="186"/>
      <c r="AS158" s="23"/>
      <c r="AT158" s="186"/>
      <c r="AU158" s="186"/>
      <c r="AV158" s="186"/>
      <c r="AW158" s="186"/>
      <c r="AX158" s="186"/>
      <c r="AY158" s="186"/>
      <c r="AZ158" s="186"/>
      <c r="BA158" s="186"/>
      <c r="BB158" s="23"/>
      <c r="BC158" s="23"/>
      <c r="BF158" s="23"/>
      <c r="BG158" s="23"/>
      <c r="BH158" s="23"/>
      <c r="BI158" s="23"/>
      <c r="BJ158" s="23"/>
      <c r="BK158" s="23"/>
      <c r="BM158" s="23"/>
      <c r="BN158" s="23"/>
      <c r="BO158" s="23"/>
      <c r="BP158" s="23"/>
      <c r="BQ158" s="23"/>
      <c r="BS158" s="23"/>
      <c r="BT158" s="23"/>
      <c r="BU158" s="23"/>
      <c r="BV158" s="23"/>
      <c r="BW158" s="23"/>
    </row>
    <row r="159" spans="5:75">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c r="AA159" s="186"/>
      <c r="AB159" s="186"/>
      <c r="AC159" s="186"/>
      <c r="AD159" s="186"/>
      <c r="AE159" s="186"/>
      <c r="AF159" s="186"/>
      <c r="AG159" s="186"/>
      <c r="AH159" s="186"/>
      <c r="AI159" s="186"/>
      <c r="AJ159" s="186"/>
      <c r="AK159" s="186"/>
      <c r="AL159" s="186"/>
      <c r="AM159" s="186"/>
      <c r="AN159" s="186"/>
      <c r="AO159" s="186"/>
      <c r="AP159" s="186"/>
      <c r="AQ159" s="186"/>
      <c r="AR159" s="186"/>
      <c r="AS159" s="23"/>
      <c r="AT159" s="186"/>
      <c r="AU159" s="186"/>
      <c r="AV159" s="186"/>
      <c r="AW159" s="186"/>
      <c r="AX159" s="186"/>
      <c r="AY159" s="186"/>
      <c r="AZ159" s="186"/>
      <c r="BA159" s="186"/>
      <c r="BB159" s="23"/>
      <c r="BC159" s="23"/>
      <c r="BF159" s="23"/>
      <c r="BG159" s="23"/>
      <c r="BH159" s="23"/>
      <c r="BI159" s="23"/>
      <c r="BJ159" s="23"/>
      <c r="BK159" s="23"/>
      <c r="BM159" s="23"/>
      <c r="BN159" s="23"/>
      <c r="BO159" s="23"/>
      <c r="BP159" s="23"/>
      <c r="BQ159" s="23"/>
      <c r="BS159" s="23"/>
      <c r="BT159" s="23"/>
      <c r="BU159" s="23"/>
      <c r="BV159" s="23"/>
      <c r="BW159" s="23"/>
    </row>
    <row r="160" spans="5:75">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c r="AA160" s="186"/>
      <c r="AB160" s="186"/>
      <c r="AC160" s="186"/>
      <c r="AD160" s="186"/>
      <c r="AE160" s="186"/>
      <c r="AF160" s="186"/>
      <c r="AG160" s="186"/>
      <c r="AH160" s="186"/>
      <c r="AI160" s="186"/>
      <c r="AJ160" s="186"/>
      <c r="AK160" s="186"/>
      <c r="AL160" s="186"/>
      <c r="AM160" s="186"/>
      <c r="AN160" s="186"/>
      <c r="AO160" s="186"/>
      <c r="AP160" s="186"/>
      <c r="AQ160" s="186"/>
      <c r="AR160" s="186"/>
      <c r="AS160" s="23"/>
      <c r="AT160" s="186"/>
      <c r="AU160" s="186"/>
      <c r="AV160" s="186"/>
      <c r="AW160" s="186"/>
      <c r="AX160" s="186"/>
      <c r="AY160" s="186"/>
      <c r="AZ160" s="186"/>
      <c r="BA160" s="186"/>
      <c r="BB160" s="23"/>
      <c r="BC160" s="23"/>
      <c r="BF160" s="23"/>
      <c r="BG160" s="23"/>
      <c r="BH160" s="23"/>
      <c r="BI160" s="23"/>
      <c r="BJ160" s="23"/>
      <c r="BK160" s="23"/>
      <c r="BM160" s="23"/>
      <c r="BN160" s="23"/>
      <c r="BO160" s="23"/>
      <c r="BP160" s="23"/>
      <c r="BQ160" s="23"/>
      <c r="BS160" s="23"/>
      <c r="BT160" s="23"/>
      <c r="BU160" s="23"/>
      <c r="BV160" s="23"/>
      <c r="BW160" s="23"/>
    </row>
    <row r="161" spans="5:75">
      <c r="E161" s="186"/>
      <c r="F161" s="186"/>
      <c r="G161" s="186"/>
      <c r="H161" s="186"/>
      <c r="I161" s="186"/>
      <c r="J161" s="186"/>
      <c r="K161" s="186"/>
      <c r="L161" s="186"/>
      <c r="M161" s="186"/>
      <c r="N161" s="186"/>
      <c r="O161" s="186"/>
      <c r="P161" s="186"/>
      <c r="Q161" s="186"/>
      <c r="R161" s="186"/>
      <c r="S161" s="186"/>
      <c r="T161" s="186"/>
      <c r="U161" s="186"/>
      <c r="V161" s="186"/>
      <c r="W161" s="186"/>
      <c r="X161" s="186"/>
      <c r="Y161" s="186"/>
      <c r="Z161" s="186"/>
      <c r="AA161" s="186"/>
      <c r="AB161" s="186"/>
      <c r="AC161" s="186"/>
      <c r="AD161" s="186"/>
      <c r="AE161" s="186"/>
      <c r="AF161" s="186"/>
      <c r="AG161" s="186"/>
      <c r="AH161" s="186"/>
      <c r="AI161" s="186"/>
      <c r="AJ161" s="186"/>
      <c r="AK161" s="186"/>
      <c r="AL161" s="186"/>
      <c r="AM161" s="186"/>
      <c r="AN161" s="186"/>
      <c r="AO161" s="186"/>
      <c r="AP161" s="186"/>
      <c r="AQ161" s="186"/>
      <c r="AR161" s="186"/>
      <c r="AS161" s="23"/>
      <c r="AT161" s="186"/>
      <c r="AU161" s="186"/>
      <c r="AV161" s="186"/>
      <c r="AW161" s="186"/>
      <c r="AX161" s="186"/>
      <c r="AY161" s="186"/>
      <c r="AZ161" s="186"/>
      <c r="BA161" s="186"/>
      <c r="BB161" s="23"/>
      <c r="BC161" s="23"/>
      <c r="BF161" s="23"/>
      <c r="BG161" s="23"/>
      <c r="BH161" s="23"/>
      <c r="BI161" s="23"/>
      <c r="BJ161" s="23"/>
      <c r="BK161" s="23"/>
      <c r="BM161" s="23"/>
      <c r="BN161" s="23"/>
      <c r="BO161" s="23"/>
      <c r="BP161" s="23"/>
      <c r="BQ161" s="23"/>
      <c r="BS161" s="23"/>
      <c r="BT161" s="23"/>
      <c r="BU161" s="23"/>
      <c r="BV161" s="23"/>
      <c r="BW161" s="23"/>
    </row>
    <row r="162" spans="5:75">
      <c r="E162" s="186"/>
      <c r="F162" s="186"/>
      <c r="G162" s="186"/>
      <c r="H162" s="186"/>
      <c r="I162" s="186"/>
      <c r="J162" s="186"/>
      <c r="K162" s="186"/>
      <c r="L162" s="186"/>
      <c r="M162" s="186"/>
      <c r="N162" s="186"/>
      <c r="O162" s="186"/>
      <c r="P162" s="186"/>
      <c r="Q162" s="186"/>
      <c r="R162" s="186"/>
      <c r="S162" s="186"/>
      <c r="T162" s="186"/>
      <c r="U162" s="186"/>
      <c r="V162" s="186"/>
      <c r="W162" s="186"/>
      <c r="X162" s="186"/>
      <c r="Y162" s="186"/>
      <c r="Z162" s="186"/>
      <c r="AA162" s="186"/>
      <c r="AB162" s="186"/>
      <c r="AC162" s="186"/>
      <c r="AD162" s="186"/>
      <c r="AE162" s="186"/>
      <c r="AF162" s="186"/>
      <c r="AG162" s="186"/>
      <c r="AH162" s="186"/>
      <c r="AI162" s="186"/>
      <c r="AJ162" s="186"/>
      <c r="AK162" s="186"/>
      <c r="AL162" s="186"/>
      <c r="AM162" s="186"/>
      <c r="AN162" s="186"/>
      <c r="AO162" s="186"/>
      <c r="AP162" s="186"/>
      <c r="AQ162" s="186"/>
      <c r="AR162" s="186"/>
      <c r="AS162" s="23"/>
      <c r="AT162" s="186"/>
      <c r="AU162" s="186"/>
      <c r="AV162" s="186"/>
      <c r="AW162" s="186"/>
      <c r="AX162" s="186"/>
      <c r="AY162" s="186"/>
      <c r="AZ162" s="186"/>
      <c r="BA162" s="186"/>
      <c r="BB162" s="23"/>
      <c r="BC162" s="23"/>
      <c r="BF162" s="23"/>
      <c r="BG162" s="23"/>
      <c r="BH162" s="23"/>
      <c r="BI162" s="23"/>
      <c r="BJ162" s="23"/>
      <c r="BK162" s="23"/>
      <c r="BM162" s="23"/>
      <c r="BN162" s="23"/>
      <c r="BO162" s="23"/>
      <c r="BP162" s="23"/>
      <c r="BQ162" s="23"/>
      <c r="BS162" s="23"/>
      <c r="BT162" s="23"/>
      <c r="BU162" s="23"/>
      <c r="BV162" s="23"/>
      <c r="BW162" s="23"/>
    </row>
    <row r="163" spans="5:75">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c r="AA163" s="186"/>
      <c r="AB163" s="186"/>
      <c r="AC163" s="186"/>
      <c r="AD163" s="186"/>
      <c r="AE163" s="186"/>
      <c r="AF163" s="186"/>
      <c r="AG163" s="186"/>
      <c r="AH163" s="186"/>
      <c r="AI163" s="186"/>
      <c r="AJ163" s="186"/>
      <c r="AK163" s="186"/>
      <c r="AL163" s="186"/>
      <c r="AM163" s="186"/>
      <c r="AN163" s="186"/>
      <c r="AO163" s="186"/>
      <c r="AP163" s="186"/>
      <c r="AQ163" s="186"/>
      <c r="AR163" s="186"/>
      <c r="AS163" s="23"/>
      <c r="AT163" s="186"/>
      <c r="AU163" s="186"/>
      <c r="AV163" s="186"/>
      <c r="AW163" s="186"/>
      <c r="AX163" s="186"/>
      <c r="AY163" s="186"/>
      <c r="AZ163" s="186"/>
      <c r="BA163" s="186"/>
      <c r="BB163" s="23"/>
      <c r="BC163" s="23"/>
      <c r="BF163" s="23"/>
      <c r="BG163" s="23"/>
      <c r="BH163" s="23"/>
      <c r="BI163" s="23"/>
      <c r="BJ163" s="23"/>
      <c r="BK163" s="23"/>
      <c r="BM163" s="23"/>
      <c r="BN163" s="23"/>
      <c r="BO163" s="23"/>
      <c r="BP163" s="23"/>
      <c r="BQ163" s="23"/>
      <c r="BS163" s="23"/>
      <c r="BT163" s="23"/>
      <c r="BU163" s="23"/>
      <c r="BV163" s="23"/>
      <c r="BW163" s="23"/>
    </row>
    <row r="164" spans="5:75">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c r="AA164" s="186"/>
      <c r="AB164" s="186"/>
      <c r="AC164" s="186"/>
      <c r="AD164" s="186"/>
      <c r="AE164" s="186"/>
      <c r="AF164" s="186"/>
      <c r="AG164" s="186"/>
      <c r="AH164" s="186"/>
      <c r="AI164" s="186"/>
      <c r="AJ164" s="186"/>
      <c r="AK164" s="186"/>
      <c r="AL164" s="186"/>
      <c r="AM164" s="186"/>
      <c r="AN164" s="186"/>
      <c r="AO164" s="186"/>
      <c r="AP164" s="186"/>
      <c r="AQ164" s="186"/>
      <c r="AR164" s="186"/>
      <c r="AS164" s="23"/>
      <c r="AT164" s="186"/>
      <c r="AU164" s="186"/>
      <c r="AV164" s="186"/>
      <c r="AW164" s="186"/>
      <c r="AX164" s="186"/>
      <c r="AY164" s="186"/>
      <c r="AZ164" s="186"/>
      <c r="BA164" s="186"/>
      <c r="BB164" s="23"/>
      <c r="BC164" s="23"/>
      <c r="BF164" s="23"/>
      <c r="BG164" s="23"/>
      <c r="BH164" s="23"/>
      <c r="BI164" s="23"/>
      <c r="BJ164" s="23"/>
      <c r="BK164" s="23"/>
      <c r="BM164" s="23"/>
      <c r="BN164" s="23"/>
      <c r="BO164" s="23"/>
      <c r="BP164" s="23"/>
      <c r="BQ164" s="23"/>
      <c r="BS164" s="23"/>
      <c r="BT164" s="23"/>
      <c r="BU164" s="23"/>
      <c r="BV164" s="23"/>
      <c r="BW164" s="23"/>
    </row>
    <row r="220" spans="47:47">
      <c r="AU220" s="24">
        <v>820.9</v>
      </c>
    </row>
    <row r="259" spans="47:47">
      <c r="AU259" s="24" t="e">
        <v>#DIV/0!</v>
      </c>
    </row>
  </sheetData>
  <mergeCells count="7">
    <mergeCell ref="BN2:BN3"/>
    <mergeCell ref="BT2:BT3"/>
    <mergeCell ref="BF2:BF3"/>
    <mergeCell ref="BG2:BG3"/>
    <mergeCell ref="AD2:AH3"/>
    <mergeCell ref="BJ2:BJ3"/>
    <mergeCell ref="AS2:AS3"/>
  </mergeCells>
  <phoneticPr fontId="212" type="noConversion"/>
  <hyperlinks>
    <hyperlink ref="A1" location="content!A1" display="back to content"/>
    <hyperlink ref="A1:C1" location="content!A1" display="back to content"/>
  </hyperlinks>
  <pageMargins left="0.25" right="0.25" top="0.75" bottom="0.75" header="0.3" footer="0.3"/>
  <pageSetup paperSize="9" scale="40"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AJ253"/>
  <sheetViews>
    <sheetView view="pageBreakPreview" zoomScale="70" zoomScaleNormal="90" zoomScaleSheetLayoutView="70" workbookViewId="0">
      <pane ySplit="4" topLeftCell="A5" activePane="bottomLeft" state="frozen"/>
      <selection activeCell="G104" sqref="G104"/>
      <selection pane="bottomLeft" activeCell="AC14" sqref="AC14"/>
    </sheetView>
  </sheetViews>
  <sheetFormatPr defaultColWidth="9.109375" defaultRowHeight="14.4" outlineLevelCol="1"/>
  <cols>
    <col min="1" max="1" width="2.6640625" style="25" customWidth="1"/>
    <col min="2" max="2" width="4.33203125" style="25" customWidth="1"/>
    <col min="3" max="3" width="74.6640625" style="25" customWidth="1"/>
    <col min="4" max="4" width="4.109375" style="190" customWidth="1"/>
    <col min="5" max="12" width="11.88671875" style="24" customWidth="1"/>
    <col min="13" max="13" width="4.33203125" style="190" customWidth="1"/>
    <col min="14" max="15" width="10.6640625" style="142" hidden="1" customWidth="1" outlineLevel="1"/>
    <col min="16" max="16" width="10.6640625" style="142" customWidth="1" collapsed="1"/>
    <col min="17" max="17" width="10.6640625" style="142" customWidth="1"/>
    <col min="18" max="18" width="4.109375" style="190" customWidth="1"/>
    <col min="19" max="20" width="12" style="24" hidden="1" customWidth="1" outlineLevel="1"/>
    <col min="21" max="21" width="4.109375" style="190" hidden="1" customWidth="1" outlineLevel="1"/>
    <col min="22" max="22" width="11" style="142" hidden="1" customWidth="1" outlineLevel="1"/>
    <col min="23" max="23" width="4.109375" style="190" customWidth="1" collapsed="1"/>
    <col min="24" max="25" width="11.88671875" style="24" hidden="1" customWidth="1" outlineLevel="1"/>
    <col min="26" max="26" width="4.109375" style="190" hidden="1" customWidth="1" outlineLevel="1"/>
    <col min="27" max="27" width="10.5546875" style="142" hidden="1" customWidth="1" outlineLevel="1"/>
    <col min="28" max="29" width="4.109375" style="190" customWidth="1" collapsed="1"/>
    <col min="30" max="31" width="11.88671875" style="24" customWidth="1"/>
    <col min="32" max="32" width="4.109375" style="190" customWidth="1"/>
    <col min="33" max="33" width="10.5546875" style="142" customWidth="1"/>
    <col min="34" max="34" width="12.5546875" style="190" customWidth="1"/>
    <col min="35" max="16384" width="9.109375" style="23"/>
  </cols>
  <sheetData>
    <row r="1" spans="1:34" ht="16.5" customHeight="1">
      <c r="A1" s="86" t="s">
        <v>201</v>
      </c>
      <c r="B1" s="86"/>
      <c r="C1" s="86"/>
    </row>
    <row r="2" spans="1:34" ht="29.4" customHeight="1">
      <c r="A2" s="885" t="s">
        <v>579</v>
      </c>
      <c r="E2" s="1579" t="s">
        <v>525</v>
      </c>
      <c r="F2" s="1579"/>
      <c r="G2" s="1579"/>
      <c r="H2" s="1579"/>
      <c r="I2" s="1579"/>
      <c r="J2" s="1579"/>
      <c r="S2" s="1579" t="s">
        <v>525</v>
      </c>
      <c r="T2" s="1579"/>
      <c r="X2" s="1579" t="s">
        <v>525</v>
      </c>
      <c r="AD2" s="1579" t="s">
        <v>525</v>
      </c>
    </row>
    <row r="3" spans="1:34" ht="28.2" customHeight="1">
      <c r="E3" s="1579"/>
      <c r="F3" s="1579"/>
      <c r="G3" s="1579"/>
      <c r="H3" s="1579"/>
      <c r="I3" s="1579"/>
      <c r="J3" s="1579"/>
      <c r="S3" s="1579"/>
      <c r="T3" s="1579"/>
      <c r="X3" s="1579"/>
      <c r="AD3" s="1579"/>
    </row>
    <row r="4" spans="1:34" ht="28.8">
      <c r="A4" s="28"/>
      <c r="B4" s="28"/>
      <c r="C4" s="28"/>
      <c r="D4" s="327"/>
      <c r="E4" s="28" t="s">
        <v>530</v>
      </c>
      <c r="F4" s="28" t="s">
        <v>538</v>
      </c>
      <c r="G4" s="28" t="s">
        <v>539</v>
      </c>
      <c r="H4" s="28" t="s">
        <v>540</v>
      </c>
      <c r="I4" s="28" t="s">
        <v>649</v>
      </c>
      <c r="J4" s="28" t="s">
        <v>653</v>
      </c>
      <c r="K4" s="28" t="s">
        <v>654</v>
      </c>
      <c r="L4" s="28" t="s">
        <v>648</v>
      </c>
      <c r="M4" s="327"/>
      <c r="N4" s="1331" t="s">
        <v>667</v>
      </c>
      <c r="O4" s="1331" t="s">
        <v>676</v>
      </c>
      <c r="P4" s="1331" t="s">
        <v>689</v>
      </c>
      <c r="Q4" s="1331" t="s">
        <v>701</v>
      </c>
      <c r="R4" s="327"/>
      <c r="S4" s="28" t="s">
        <v>548</v>
      </c>
      <c r="T4" s="28" t="s">
        <v>670</v>
      </c>
      <c r="U4" s="327"/>
      <c r="V4" s="1331" t="s">
        <v>675</v>
      </c>
      <c r="W4" s="327"/>
      <c r="X4" s="28" t="s">
        <v>562</v>
      </c>
      <c r="Y4" s="28" t="s">
        <v>684</v>
      </c>
      <c r="Z4" s="327"/>
      <c r="AA4" s="1380" t="s">
        <v>685</v>
      </c>
      <c r="AB4" s="327"/>
      <c r="AC4" s="327"/>
      <c r="AD4" s="28" t="s">
        <v>576</v>
      </c>
      <c r="AE4" s="28" t="s">
        <v>699</v>
      </c>
      <c r="AF4" s="327"/>
      <c r="AG4" s="1380" t="s">
        <v>700</v>
      </c>
      <c r="AH4" s="327"/>
    </row>
    <row r="5" spans="1:34">
      <c r="A5" s="95" t="s">
        <v>2</v>
      </c>
      <c r="B5" s="31"/>
      <c r="C5" s="31"/>
      <c r="D5" s="97"/>
      <c r="E5" s="32"/>
      <c r="F5" s="32"/>
      <c r="G5" s="32"/>
      <c r="H5" s="32"/>
      <c r="I5" s="32"/>
      <c r="J5" s="32"/>
      <c r="K5" s="32"/>
      <c r="L5" s="32"/>
      <c r="M5" s="97"/>
      <c r="N5" s="121"/>
      <c r="O5" s="121"/>
      <c r="P5" s="121"/>
      <c r="Q5" s="121"/>
      <c r="R5" s="97"/>
      <c r="S5" s="32"/>
      <c r="T5" s="32"/>
      <c r="U5" s="97"/>
      <c r="V5" s="121"/>
      <c r="W5" s="97"/>
      <c r="X5" s="32"/>
      <c r="Y5" s="32"/>
      <c r="Z5" s="97"/>
      <c r="AA5" s="121"/>
      <c r="AB5" s="97"/>
      <c r="AC5" s="97"/>
      <c r="AD5" s="32"/>
      <c r="AE5" s="32"/>
      <c r="AF5" s="97"/>
      <c r="AG5" s="121"/>
      <c r="AH5" s="97"/>
    </row>
    <row r="6" spans="1:34">
      <c r="A6" s="240" t="s">
        <v>583</v>
      </c>
      <c r="B6" s="124"/>
      <c r="C6" s="124"/>
      <c r="D6" s="97"/>
      <c r="E6" s="91"/>
      <c r="F6" s="91"/>
      <c r="G6" s="91"/>
      <c r="H6" s="91"/>
      <c r="I6" s="91"/>
      <c r="J6" s="91"/>
      <c r="K6" s="91"/>
      <c r="L6" s="91"/>
      <c r="M6" s="97"/>
      <c r="N6" s="1307"/>
      <c r="O6" s="1307"/>
      <c r="P6" s="1307"/>
      <c r="Q6" s="1307"/>
      <c r="R6" s="97"/>
      <c r="S6" s="91"/>
      <c r="T6" s="91"/>
      <c r="U6" s="97"/>
      <c r="V6" s="1307"/>
      <c r="W6" s="97"/>
      <c r="X6" s="91"/>
      <c r="Y6" s="91"/>
      <c r="Z6" s="97"/>
      <c r="AA6" s="1307"/>
      <c r="AB6" s="97"/>
      <c r="AC6" s="97"/>
      <c r="AD6" s="91"/>
      <c r="AE6" s="91"/>
      <c r="AF6" s="97"/>
      <c r="AG6" s="1307"/>
      <c r="AH6" s="97"/>
    </row>
    <row r="7" spans="1:34">
      <c r="A7" s="30"/>
      <c r="B7" s="30"/>
      <c r="C7" s="1300" t="s">
        <v>582</v>
      </c>
      <c r="D7" s="97"/>
      <c r="E7" s="348">
        <v>638.6</v>
      </c>
      <c r="F7" s="348">
        <v>634.99999999999989</v>
      </c>
      <c r="G7" s="348">
        <v>654.5</v>
      </c>
      <c r="H7" s="348">
        <v>678.6</v>
      </c>
      <c r="I7" s="348">
        <v>662.69999999999993</v>
      </c>
      <c r="J7" s="348">
        <v>703.5</v>
      </c>
      <c r="K7" s="348">
        <v>759.19999999999993</v>
      </c>
      <c r="L7" s="348">
        <v>806.5</v>
      </c>
      <c r="M7" s="97"/>
      <c r="N7" s="356">
        <v>3.7738803632946905E-2</v>
      </c>
      <c r="O7" s="356">
        <v>0.10787401574803179</v>
      </c>
      <c r="P7" s="356">
        <v>0.15996944232238341</v>
      </c>
      <c r="Q7" s="356">
        <v>0.18847627468317119</v>
      </c>
      <c r="R7" s="97"/>
      <c r="S7" s="348">
        <v>1273.5999999999999</v>
      </c>
      <c r="T7" s="348">
        <v>1366.1999999999998</v>
      </c>
      <c r="U7" s="97"/>
      <c r="V7" s="356">
        <v>7.2707286432160734E-2</v>
      </c>
      <c r="W7" s="97"/>
      <c r="X7" s="348">
        <v>1928.1</v>
      </c>
      <c r="Y7" s="348">
        <v>2125.3999999999996</v>
      </c>
      <c r="Z7" s="97"/>
      <c r="AA7" s="356">
        <v>0.10232871739017679</v>
      </c>
      <c r="AB7" s="97"/>
      <c r="AC7" s="97"/>
      <c r="AD7" s="348">
        <v>2606.6999999999998</v>
      </c>
      <c r="AE7" s="348">
        <v>2931.9</v>
      </c>
      <c r="AF7" s="97"/>
      <c r="AG7" s="356">
        <v>0.12475543791000132</v>
      </c>
      <c r="AH7" s="97"/>
    </row>
    <row r="8" spans="1:34">
      <c r="A8" s="30"/>
      <c r="B8" s="30"/>
      <c r="C8" s="1300" t="s">
        <v>581</v>
      </c>
      <c r="D8" s="97"/>
      <c r="E8" s="348">
        <v>9.3000000000000007</v>
      </c>
      <c r="F8" s="348">
        <v>9.3999999999999986</v>
      </c>
      <c r="G8" s="348">
        <v>12.3</v>
      </c>
      <c r="H8" s="348">
        <v>16.8</v>
      </c>
      <c r="I8" s="348">
        <v>11.6</v>
      </c>
      <c r="J8" s="348">
        <v>15.399999999999999</v>
      </c>
      <c r="K8" s="348">
        <v>19.8</v>
      </c>
      <c r="L8" s="348">
        <v>25.6</v>
      </c>
      <c r="M8" s="97"/>
      <c r="N8" s="356">
        <v>0.24731182795698903</v>
      </c>
      <c r="O8" s="356">
        <v>0.63829787234042556</v>
      </c>
      <c r="P8" s="356">
        <v>0.60975609756097549</v>
      </c>
      <c r="Q8" s="356">
        <v>0.52380952380952372</v>
      </c>
      <c r="R8" s="97"/>
      <c r="S8" s="348">
        <v>18.7</v>
      </c>
      <c r="T8" s="348">
        <v>27</v>
      </c>
      <c r="U8" s="97"/>
      <c r="V8" s="356">
        <v>0.44385026737967914</v>
      </c>
      <c r="W8" s="97"/>
      <c r="X8" s="348">
        <v>31</v>
      </c>
      <c r="Y8" s="348">
        <v>46.8</v>
      </c>
      <c r="Z8" s="97"/>
      <c r="AA8" s="356">
        <v>0.50967741935483857</v>
      </c>
      <c r="AB8" s="97"/>
      <c r="AC8" s="97"/>
      <c r="AD8" s="348">
        <v>47.8</v>
      </c>
      <c r="AE8" s="348">
        <v>72.400000000000006</v>
      </c>
      <c r="AF8" s="97"/>
      <c r="AG8" s="356">
        <v>0.51464435146443543</v>
      </c>
      <c r="AH8" s="97"/>
    </row>
    <row r="9" spans="1:34" s="87" customFormat="1">
      <c r="A9" s="245"/>
      <c r="B9" s="241" t="s">
        <v>580</v>
      </c>
      <c r="C9" s="242"/>
      <c r="D9" s="38"/>
      <c r="E9" s="339">
        <v>647.9</v>
      </c>
      <c r="F9" s="339">
        <v>644.39999999999986</v>
      </c>
      <c r="G9" s="339">
        <v>666.8</v>
      </c>
      <c r="H9" s="339">
        <v>695.4</v>
      </c>
      <c r="I9" s="339">
        <v>674.3</v>
      </c>
      <c r="J9" s="339">
        <v>718.9</v>
      </c>
      <c r="K9" s="339">
        <v>778.99999999999989</v>
      </c>
      <c r="L9" s="339">
        <v>832.1</v>
      </c>
      <c r="M9" s="38"/>
      <c r="N9" s="354">
        <v>4.0747028862478718E-2</v>
      </c>
      <c r="O9" s="354">
        <v>0.11561142147734338</v>
      </c>
      <c r="P9" s="354">
        <v>0.16826634673065377</v>
      </c>
      <c r="Q9" s="354">
        <v>0.19657750934713847</v>
      </c>
      <c r="R9" s="38"/>
      <c r="S9" s="339">
        <v>1292.2999999999997</v>
      </c>
      <c r="T9" s="339">
        <v>1393.1999999999998</v>
      </c>
      <c r="U9" s="38"/>
      <c r="V9" s="354">
        <v>7.8077845701462589E-2</v>
      </c>
      <c r="W9" s="38"/>
      <c r="X9" s="339">
        <v>1959.0999999999997</v>
      </c>
      <c r="Y9" s="339">
        <v>2172.1999999999998</v>
      </c>
      <c r="Z9" s="38"/>
      <c r="AA9" s="354">
        <v>0.10877443724159064</v>
      </c>
      <c r="AB9" s="38"/>
      <c r="AC9" s="38"/>
      <c r="AD9" s="339">
        <v>2654.5</v>
      </c>
      <c r="AE9" s="339">
        <v>3004.3</v>
      </c>
      <c r="AF9" s="38"/>
      <c r="AG9" s="354">
        <v>0.13177622904501796</v>
      </c>
      <c r="AH9" s="38"/>
    </row>
    <row r="10" spans="1:34">
      <c r="A10" s="30"/>
      <c r="B10" s="30"/>
      <c r="C10" s="30"/>
      <c r="D10" s="40"/>
      <c r="E10" s="1106"/>
      <c r="F10" s="1106"/>
      <c r="G10" s="1106"/>
      <c r="H10" s="1106"/>
      <c r="I10" s="1106"/>
      <c r="J10" s="1106"/>
      <c r="K10" s="1106"/>
      <c r="L10" s="1106"/>
      <c r="M10" s="40"/>
      <c r="N10" s="383"/>
      <c r="O10" s="383"/>
      <c r="P10" s="383"/>
      <c r="Q10" s="383"/>
      <c r="R10" s="40"/>
      <c r="S10" s="1106"/>
      <c r="T10" s="1106"/>
      <c r="U10" s="40"/>
      <c r="V10" s="383"/>
      <c r="W10" s="40"/>
      <c r="X10" s="1106"/>
      <c r="Y10" s="1106"/>
      <c r="Z10" s="40"/>
      <c r="AA10" s="383"/>
      <c r="AB10" s="40"/>
      <c r="AC10" s="40"/>
      <c r="AD10" s="1106"/>
      <c r="AE10" s="1106"/>
      <c r="AF10" s="40"/>
      <c r="AG10" s="383"/>
      <c r="AH10" s="40"/>
    </row>
    <row r="11" spans="1:34" s="87" customFormat="1" ht="19.95" customHeight="1">
      <c r="A11" s="245"/>
      <c r="B11" s="1329" t="s">
        <v>660</v>
      </c>
      <c r="C11" s="1306"/>
      <c r="D11" s="38"/>
      <c r="E11" s="1287"/>
      <c r="F11" s="1287"/>
      <c r="G11" s="1287"/>
      <c r="H11" s="1287"/>
      <c r="I11" s="1287"/>
      <c r="J11" s="1287"/>
      <c r="K11" s="1287"/>
      <c r="L11" s="1287"/>
      <c r="M11" s="38"/>
      <c r="N11" s="720"/>
      <c r="O11" s="720"/>
      <c r="P11" s="720"/>
      <c r="Q11" s="720"/>
      <c r="R11" s="38"/>
      <c r="S11" s="1287"/>
      <c r="T11" s="1287"/>
      <c r="U11" s="38"/>
      <c r="V11" s="720"/>
      <c r="W11" s="38"/>
      <c r="X11" s="1287"/>
      <c r="Y11" s="1287"/>
      <c r="Z11" s="38"/>
      <c r="AA11" s="720"/>
      <c r="AB11" s="38"/>
      <c r="AC11" s="38"/>
      <c r="AD11" s="1287"/>
      <c r="AE11" s="1287"/>
      <c r="AF11" s="38"/>
      <c r="AG11" s="720"/>
      <c r="AH11" s="38"/>
    </row>
    <row r="12" spans="1:34">
      <c r="A12" s="30"/>
      <c r="B12" s="30"/>
      <c r="C12" s="1300" t="s">
        <v>585</v>
      </c>
      <c r="D12" s="38"/>
      <c r="E12" s="348">
        <v>15.9</v>
      </c>
      <c r="F12" s="348">
        <v>18.600000000000001</v>
      </c>
      <c r="G12" s="348">
        <v>17.399999999999999</v>
      </c>
      <c r="H12" s="348">
        <v>13.8</v>
      </c>
      <c r="I12" s="348">
        <v>13.7</v>
      </c>
      <c r="J12" s="348">
        <v>16.7</v>
      </c>
      <c r="K12" s="348">
        <v>19.600000000000001</v>
      </c>
      <c r="L12" s="348">
        <v>17.100000000000001</v>
      </c>
      <c r="M12" s="38"/>
      <c r="N12" s="356">
        <v>-0.13836477987421392</v>
      </c>
      <c r="O12" s="356">
        <v>-0.10215053763440873</v>
      </c>
      <c r="P12" s="356">
        <v>0.12643678160919558</v>
      </c>
      <c r="Q12" s="356">
        <v>0.23913043478260865</v>
      </c>
      <c r="R12" s="38"/>
      <c r="S12" s="348">
        <v>34.5</v>
      </c>
      <c r="T12" s="348">
        <v>30.4</v>
      </c>
      <c r="U12" s="38"/>
      <c r="V12" s="356">
        <v>-0.11884057971014494</v>
      </c>
      <c r="W12" s="38"/>
      <c r="X12" s="348">
        <v>51.9</v>
      </c>
      <c r="Y12" s="348">
        <v>50</v>
      </c>
      <c r="Z12" s="38"/>
      <c r="AA12" s="356">
        <v>-3.6608863198458574E-2</v>
      </c>
      <c r="AB12" s="38"/>
      <c r="AC12" s="38"/>
      <c r="AD12" s="348">
        <v>65.7</v>
      </c>
      <c r="AE12" s="348">
        <v>67.099999999999994</v>
      </c>
      <c r="AF12" s="38"/>
      <c r="AG12" s="356">
        <v>2.130898021308969E-2</v>
      </c>
      <c r="AH12" s="38"/>
    </row>
    <row r="13" spans="1:34">
      <c r="A13" s="30"/>
      <c r="B13" s="30"/>
      <c r="C13" s="1300" t="s">
        <v>586</v>
      </c>
      <c r="D13" s="38"/>
      <c r="E13" s="348">
        <v>250.8</v>
      </c>
      <c r="F13" s="348">
        <v>251.5</v>
      </c>
      <c r="G13" s="348">
        <v>246.6</v>
      </c>
      <c r="H13" s="348">
        <v>247.29999999999998</v>
      </c>
      <c r="I13" s="348">
        <v>239.1</v>
      </c>
      <c r="J13" s="348">
        <v>248.9</v>
      </c>
      <c r="K13" s="348">
        <v>275.39999999999998</v>
      </c>
      <c r="L13" s="348">
        <v>305.3</v>
      </c>
      <c r="M13" s="38"/>
      <c r="N13" s="356">
        <v>-4.6650717703349387E-2</v>
      </c>
      <c r="O13" s="356">
        <v>-1.0337972166997944E-2</v>
      </c>
      <c r="P13" s="356">
        <v>0.11678832116788307</v>
      </c>
      <c r="Q13" s="356">
        <v>0.23453295592397905</v>
      </c>
      <c r="R13" s="38"/>
      <c r="S13" s="348">
        <v>502.3</v>
      </c>
      <c r="T13" s="348">
        <v>488</v>
      </c>
      <c r="U13" s="38"/>
      <c r="V13" s="356">
        <v>-2.8469042404937306E-2</v>
      </c>
      <c r="W13" s="38"/>
      <c r="X13" s="348">
        <v>748.9</v>
      </c>
      <c r="Y13" s="348">
        <v>763.4</v>
      </c>
      <c r="Z13" s="38"/>
      <c r="AA13" s="356">
        <v>1.9361730538122623E-2</v>
      </c>
      <c r="AB13" s="38"/>
      <c r="AC13" s="38"/>
      <c r="AD13" s="348">
        <v>996.2</v>
      </c>
      <c r="AE13" s="348">
        <v>1068.7</v>
      </c>
      <c r="AF13" s="38"/>
      <c r="AG13" s="356">
        <v>7.2776550893394854E-2</v>
      </c>
      <c r="AH13" s="38"/>
    </row>
    <row r="14" spans="1:34">
      <c r="A14" s="30"/>
      <c r="B14" s="30"/>
      <c r="C14" s="1300" t="s">
        <v>587</v>
      </c>
      <c r="D14" s="38"/>
      <c r="E14" s="348">
        <v>242.4</v>
      </c>
      <c r="F14" s="348">
        <v>242.7</v>
      </c>
      <c r="G14" s="348">
        <v>250</v>
      </c>
      <c r="H14" s="348">
        <v>260.7</v>
      </c>
      <c r="I14" s="348">
        <v>260.8</v>
      </c>
      <c r="J14" s="348">
        <v>273.5</v>
      </c>
      <c r="K14" s="348">
        <v>294.60000000000002</v>
      </c>
      <c r="L14" s="348">
        <v>311</v>
      </c>
      <c r="M14" s="38"/>
      <c r="N14" s="356">
        <v>7.5907590759075827E-2</v>
      </c>
      <c r="O14" s="356">
        <v>0.12690564482900712</v>
      </c>
      <c r="P14" s="356">
        <v>0.17840000000000011</v>
      </c>
      <c r="Q14" s="356">
        <v>0.19294207901802851</v>
      </c>
      <c r="R14" s="38"/>
      <c r="S14" s="348">
        <v>485.1</v>
      </c>
      <c r="T14" s="348">
        <v>534.29999999999995</v>
      </c>
      <c r="U14" s="38"/>
      <c r="V14" s="356">
        <v>0.10142238713667262</v>
      </c>
      <c r="W14" s="38"/>
      <c r="X14" s="348">
        <v>735.1</v>
      </c>
      <c r="Y14" s="348">
        <v>828.9</v>
      </c>
      <c r="Z14" s="38"/>
      <c r="AA14" s="356">
        <v>0.12760168684532713</v>
      </c>
      <c r="AB14" s="38"/>
      <c r="AC14" s="38"/>
      <c r="AD14" s="348">
        <v>995.8</v>
      </c>
      <c r="AE14" s="348">
        <v>1139.9000000000001</v>
      </c>
      <c r="AF14" s="38"/>
      <c r="AG14" s="356">
        <v>0.14470777264510959</v>
      </c>
      <c r="AH14" s="38"/>
    </row>
    <row r="15" spans="1:34" s="87" customFormat="1">
      <c r="A15" s="94"/>
      <c r="B15" s="30"/>
      <c r="C15" s="1300" t="s">
        <v>588</v>
      </c>
      <c r="D15" s="158"/>
      <c r="E15" s="348">
        <v>51.3</v>
      </c>
      <c r="F15" s="348">
        <v>54</v>
      </c>
      <c r="G15" s="348">
        <v>57.4</v>
      </c>
      <c r="H15" s="348">
        <v>69.3</v>
      </c>
      <c r="I15" s="348">
        <v>71.599999999999994</v>
      </c>
      <c r="J15" s="348">
        <v>75.599999999999994</v>
      </c>
      <c r="K15" s="348">
        <v>81.400000000000006</v>
      </c>
      <c r="L15" s="348">
        <v>86.4</v>
      </c>
      <c r="M15" s="158"/>
      <c r="N15" s="356">
        <v>0.39571150097465879</v>
      </c>
      <c r="O15" s="356">
        <v>0.39999999999999991</v>
      </c>
      <c r="P15" s="356">
        <v>0.41811846689895482</v>
      </c>
      <c r="Q15" s="356">
        <v>0.24675324675324695</v>
      </c>
      <c r="R15" s="158"/>
      <c r="S15" s="348">
        <v>105.3</v>
      </c>
      <c r="T15" s="348">
        <v>147.19999999999999</v>
      </c>
      <c r="U15" s="158"/>
      <c r="V15" s="356">
        <v>0.3979107312440644</v>
      </c>
      <c r="W15" s="158"/>
      <c r="X15" s="348">
        <v>162.69999999999999</v>
      </c>
      <c r="Y15" s="348">
        <v>228.6</v>
      </c>
      <c r="Z15" s="158"/>
      <c r="AA15" s="356">
        <v>0.40503995082974797</v>
      </c>
      <c r="AB15" s="158"/>
      <c r="AC15" s="158"/>
      <c r="AD15" s="348">
        <v>232</v>
      </c>
      <c r="AE15" s="348">
        <v>315</v>
      </c>
      <c r="AF15" s="158"/>
      <c r="AG15" s="356">
        <v>0.35775862068965525</v>
      </c>
      <c r="AH15" s="158"/>
    </row>
    <row r="16" spans="1:34">
      <c r="A16" s="30"/>
      <c r="B16" s="30"/>
      <c r="C16" s="1300" t="s">
        <v>110</v>
      </c>
      <c r="D16" s="38"/>
      <c r="E16" s="348">
        <v>1.1000000000000001</v>
      </c>
      <c r="F16" s="348">
        <v>0.4</v>
      </c>
      <c r="G16" s="348">
        <v>0.5</v>
      </c>
      <c r="H16" s="348">
        <v>0.8</v>
      </c>
      <c r="I16" s="348">
        <v>0.4</v>
      </c>
      <c r="J16" s="348">
        <v>0.3</v>
      </c>
      <c r="K16" s="348">
        <v>0.7</v>
      </c>
      <c r="L16" s="348">
        <v>-0.2</v>
      </c>
      <c r="M16" s="38"/>
      <c r="N16" s="356">
        <v>-0.63636363636363635</v>
      </c>
      <c r="O16" s="356"/>
      <c r="P16" s="356"/>
      <c r="Q16" s="356"/>
      <c r="R16" s="38"/>
      <c r="S16" s="348">
        <v>1.5</v>
      </c>
      <c r="T16" s="348">
        <v>0.7</v>
      </c>
      <c r="U16" s="38"/>
      <c r="V16" s="356">
        <v>-0.53333333333333344</v>
      </c>
      <c r="W16" s="38"/>
      <c r="X16" s="348">
        <v>2</v>
      </c>
      <c r="Y16" s="348">
        <v>1.4</v>
      </c>
      <c r="Z16" s="38"/>
      <c r="AA16" s="356">
        <v>-0.30000000000000004</v>
      </c>
      <c r="AB16" s="38"/>
      <c r="AC16" s="38"/>
      <c r="AD16" s="348">
        <v>2.8</v>
      </c>
      <c r="AE16" s="348">
        <v>1.2</v>
      </c>
      <c r="AF16" s="38"/>
      <c r="AG16" s="356">
        <v>-0.5714285714285714</v>
      </c>
      <c r="AH16" s="38"/>
    </row>
    <row r="17" spans="1:34" s="87" customFormat="1">
      <c r="A17" s="245"/>
      <c r="B17" s="241" t="s">
        <v>584</v>
      </c>
      <c r="C17" s="242"/>
      <c r="D17" s="38"/>
      <c r="E17" s="339">
        <v>561.5</v>
      </c>
      <c r="F17" s="339">
        <v>567.19999999999993</v>
      </c>
      <c r="G17" s="339">
        <v>571.9</v>
      </c>
      <c r="H17" s="339">
        <v>591.89999999999986</v>
      </c>
      <c r="I17" s="339">
        <v>585.6</v>
      </c>
      <c r="J17" s="339">
        <v>615</v>
      </c>
      <c r="K17" s="339">
        <v>671.7</v>
      </c>
      <c r="L17" s="339">
        <v>719.6</v>
      </c>
      <c r="M17" s="38"/>
      <c r="N17" s="354">
        <v>4.2920747996438191E-2</v>
      </c>
      <c r="O17" s="354">
        <v>8.4273624823695492E-2</v>
      </c>
      <c r="P17" s="354">
        <v>0.17450603252316843</v>
      </c>
      <c r="Q17" s="354">
        <v>0.21574590302415975</v>
      </c>
      <c r="R17" s="38"/>
      <c r="S17" s="339">
        <v>1128.6999999999998</v>
      </c>
      <c r="T17" s="339">
        <v>1200.5999999999999</v>
      </c>
      <c r="U17" s="38"/>
      <c r="V17" s="354">
        <v>6.3701603614778168E-2</v>
      </c>
      <c r="W17" s="38"/>
      <c r="X17" s="339">
        <v>1700.6</v>
      </c>
      <c r="Y17" s="339">
        <v>1872.3</v>
      </c>
      <c r="Z17" s="38"/>
      <c r="AA17" s="354">
        <v>0.10096436551805255</v>
      </c>
      <c r="AB17" s="38"/>
      <c r="AC17" s="38"/>
      <c r="AD17" s="339">
        <v>2292.5</v>
      </c>
      <c r="AE17" s="339">
        <v>2591.8999999999996</v>
      </c>
      <c r="AF17" s="38"/>
      <c r="AG17" s="354">
        <v>0.13059978189749177</v>
      </c>
      <c r="AH17" s="38"/>
    </row>
    <row r="18" spans="1:34" s="87" customFormat="1" ht="19.95" customHeight="1">
      <c r="A18" s="245"/>
      <c r="B18" s="1329" t="s">
        <v>659</v>
      </c>
      <c r="C18" s="1306"/>
      <c r="D18" s="38"/>
      <c r="E18" s="1287"/>
      <c r="F18" s="1287"/>
      <c r="G18" s="1287"/>
      <c r="H18" s="1287"/>
      <c r="I18" s="1287"/>
      <c r="J18" s="1287"/>
      <c r="K18" s="1287"/>
      <c r="L18" s="1287"/>
      <c r="M18" s="38"/>
      <c r="N18" s="720"/>
      <c r="O18" s="720"/>
      <c r="P18" s="720"/>
      <c r="Q18" s="720"/>
      <c r="R18" s="38"/>
      <c r="S18" s="1287"/>
      <c r="T18" s="1287"/>
      <c r="U18" s="38"/>
      <c r="V18" s="720"/>
      <c r="W18" s="38"/>
      <c r="X18" s="1287"/>
      <c r="Y18" s="1287"/>
      <c r="Z18" s="38"/>
      <c r="AA18" s="720"/>
      <c r="AB18" s="38"/>
      <c r="AC18" s="38"/>
      <c r="AD18" s="1287"/>
      <c r="AE18" s="1287"/>
      <c r="AF18" s="38"/>
      <c r="AG18" s="720"/>
      <c r="AH18" s="38"/>
    </row>
    <row r="19" spans="1:34">
      <c r="A19" s="30"/>
      <c r="B19" s="30"/>
      <c r="C19" s="1300" t="s">
        <v>286</v>
      </c>
      <c r="D19" s="38"/>
      <c r="E19" s="348">
        <v>-14.8</v>
      </c>
      <c r="F19" s="348">
        <v>-14.7</v>
      </c>
      <c r="G19" s="348">
        <v>-11.4</v>
      </c>
      <c r="H19" s="348">
        <v>-19.3</v>
      </c>
      <c r="I19" s="348">
        <v>-19.3</v>
      </c>
      <c r="J19" s="348">
        <v>-14.5</v>
      </c>
      <c r="K19" s="348">
        <v>-18.600000000000001</v>
      </c>
      <c r="L19" s="348">
        <v>-32.9</v>
      </c>
      <c r="M19" s="38"/>
      <c r="N19" s="356">
        <v>0.30405405405405395</v>
      </c>
      <c r="O19" s="356">
        <v>-1.3605442176870652E-2</v>
      </c>
      <c r="P19" s="356">
        <v>0.63157894736842102</v>
      </c>
      <c r="Q19" s="356">
        <v>0.704663212435233</v>
      </c>
      <c r="R19" s="38"/>
      <c r="S19" s="348">
        <v>-29.5</v>
      </c>
      <c r="T19" s="348">
        <v>-33.799999999999997</v>
      </c>
      <c r="U19" s="38"/>
      <c r="V19" s="356">
        <v>0.1457627118644067</v>
      </c>
      <c r="W19" s="38"/>
      <c r="X19" s="348">
        <v>-40.9</v>
      </c>
      <c r="Y19" s="348">
        <v>-52.4</v>
      </c>
      <c r="Z19" s="38"/>
      <c r="AA19" s="356">
        <v>0.28117359413202925</v>
      </c>
      <c r="AB19" s="38"/>
      <c r="AC19" s="38"/>
      <c r="AD19" s="348">
        <v>-60.199999999999996</v>
      </c>
      <c r="AE19" s="348">
        <v>-85.3</v>
      </c>
      <c r="AF19" s="38"/>
      <c r="AG19" s="356">
        <v>0.4169435215946844</v>
      </c>
      <c r="AH19" s="38"/>
    </row>
    <row r="20" spans="1:34">
      <c r="A20" s="30"/>
      <c r="B20" s="30"/>
      <c r="C20" s="1300" t="s">
        <v>589</v>
      </c>
      <c r="D20" s="38"/>
      <c r="E20" s="348">
        <v>-53.5</v>
      </c>
      <c r="F20" s="348">
        <v>-51.7</v>
      </c>
      <c r="G20" s="348">
        <v>-46.7</v>
      </c>
      <c r="H20" s="348">
        <v>-51</v>
      </c>
      <c r="I20" s="348">
        <v>-53.5</v>
      </c>
      <c r="J20" s="348">
        <v>-72.800000000000011</v>
      </c>
      <c r="K20" s="348">
        <v>-94.5</v>
      </c>
      <c r="L20" s="348">
        <v>-110.6</v>
      </c>
      <c r="M20" s="38"/>
      <c r="N20" s="356">
        <v>0</v>
      </c>
      <c r="O20" s="356">
        <v>0.40812379110251462</v>
      </c>
      <c r="P20" s="356">
        <v>1.0235546038543895</v>
      </c>
      <c r="Q20" s="356">
        <v>1.168627450980392</v>
      </c>
      <c r="R20" s="38"/>
      <c r="S20" s="348">
        <v>-105.2</v>
      </c>
      <c r="T20" s="348">
        <v>-126.30000000000001</v>
      </c>
      <c r="U20" s="38"/>
      <c r="V20" s="356">
        <v>0.20057034220532333</v>
      </c>
      <c r="W20" s="38"/>
      <c r="X20" s="348">
        <v>-151.9</v>
      </c>
      <c r="Y20" s="348">
        <v>-220.8</v>
      </c>
      <c r="Z20" s="38"/>
      <c r="AA20" s="356">
        <v>0.45358788676761019</v>
      </c>
      <c r="AB20" s="38"/>
      <c r="AC20" s="38"/>
      <c r="AD20" s="348">
        <v>-202.9</v>
      </c>
      <c r="AE20" s="348">
        <v>-331.4</v>
      </c>
      <c r="AF20" s="38"/>
      <c r="AG20" s="356">
        <v>0.63331690487925063</v>
      </c>
      <c r="AH20" s="38"/>
    </row>
    <row r="21" spans="1:34">
      <c r="A21" s="30"/>
      <c r="B21" s="30"/>
      <c r="C21" s="1300" t="s">
        <v>590</v>
      </c>
      <c r="D21" s="38"/>
      <c r="E21" s="348">
        <v>-107.7</v>
      </c>
      <c r="F21" s="348">
        <v>-101.9</v>
      </c>
      <c r="G21" s="348">
        <v>-94.9</v>
      </c>
      <c r="H21" s="348">
        <v>-84.5</v>
      </c>
      <c r="I21" s="348">
        <v>-81.2</v>
      </c>
      <c r="J21" s="348">
        <v>-80.5</v>
      </c>
      <c r="K21" s="348">
        <v>-82.5</v>
      </c>
      <c r="L21" s="348">
        <v>-86.3</v>
      </c>
      <c r="M21" s="38"/>
      <c r="N21" s="356">
        <v>-0.24605385329619311</v>
      </c>
      <c r="O21" s="356">
        <v>-0.21000981354268899</v>
      </c>
      <c r="P21" s="356">
        <v>-0.13066385669125402</v>
      </c>
      <c r="Q21" s="356">
        <v>2.130177514792897E-2</v>
      </c>
      <c r="R21" s="38"/>
      <c r="S21" s="348">
        <v>-209.60000000000002</v>
      </c>
      <c r="T21" s="348">
        <v>-161.69999999999999</v>
      </c>
      <c r="U21" s="38"/>
      <c r="V21" s="356">
        <v>-0.22853053435114523</v>
      </c>
      <c r="W21" s="38"/>
      <c r="X21" s="348">
        <v>-304.5</v>
      </c>
      <c r="Y21" s="348">
        <v>-244.2</v>
      </c>
      <c r="Z21" s="38"/>
      <c r="AA21" s="356">
        <v>-0.19802955665024635</v>
      </c>
      <c r="AB21" s="38"/>
      <c r="AC21" s="38"/>
      <c r="AD21" s="348">
        <v>-389</v>
      </c>
      <c r="AE21" s="348">
        <v>-330.5</v>
      </c>
      <c r="AF21" s="38"/>
      <c r="AG21" s="356">
        <v>-0.15038560411311053</v>
      </c>
      <c r="AH21" s="38"/>
    </row>
    <row r="22" spans="1:34">
      <c r="A22" s="30"/>
      <c r="B22" s="30"/>
      <c r="C22" s="1300" t="s">
        <v>43</v>
      </c>
      <c r="D22" s="38"/>
      <c r="E22" s="348">
        <v>-15</v>
      </c>
      <c r="F22" s="348">
        <v>-15.6</v>
      </c>
      <c r="G22" s="348">
        <v>-16.399999999999999</v>
      </c>
      <c r="H22" s="348">
        <v>-17.2</v>
      </c>
      <c r="I22" s="348">
        <v>-17</v>
      </c>
      <c r="J22" s="348">
        <v>-17.399999999999999</v>
      </c>
      <c r="K22" s="348">
        <v>-17.600000000000001</v>
      </c>
      <c r="L22" s="348">
        <v>-17.3</v>
      </c>
      <c r="M22" s="38"/>
      <c r="N22" s="356">
        <v>0.1333333333333333</v>
      </c>
      <c r="O22" s="356">
        <v>0.11538461538461542</v>
      </c>
      <c r="P22" s="356">
        <v>7.317073170731736E-2</v>
      </c>
      <c r="Q22" s="356">
        <v>5.8139534883721034E-3</v>
      </c>
      <c r="R22" s="38"/>
      <c r="S22" s="348">
        <v>-30.6</v>
      </c>
      <c r="T22" s="348">
        <v>-34.4</v>
      </c>
      <c r="U22" s="38"/>
      <c r="V22" s="356">
        <v>0.12418300653594772</v>
      </c>
      <c r="W22" s="38"/>
      <c r="X22" s="348">
        <v>-47</v>
      </c>
      <c r="Y22" s="348">
        <v>-52</v>
      </c>
      <c r="Z22" s="38"/>
      <c r="AA22" s="356">
        <v>0.1063829787234043</v>
      </c>
      <c r="AB22" s="38"/>
      <c r="AC22" s="38"/>
      <c r="AD22" s="348">
        <v>-64.2</v>
      </c>
      <c r="AE22" s="348">
        <v>-69.300000000000011</v>
      </c>
      <c r="AF22" s="38"/>
      <c r="AG22" s="356">
        <v>7.9439252336448662E-2</v>
      </c>
      <c r="AH22" s="38"/>
    </row>
    <row r="23" spans="1:34">
      <c r="A23" s="30"/>
      <c r="B23" s="30"/>
      <c r="C23" s="1300" t="s">
        <v>591</v>
      </c>
      <c r="D23" s="38"/>
      <c r="E23" s="348">
        <v>-22.2</v>
      </c>
      <c r="F23" s="348">
        <v>-7.9</v>
      </c>
      <c r="G23" s="348">
        <v>-15.8</v>
      </c>
      <c r="H23" s="348">
        <v>-16</v>
      </c>
      <c r="I23" s="348">
        <v>-16.5</v>
      </c>
      <c r="J23" s="348">
        <v>-16.399999999999999</v>
      </c>
      <c r="K23" s="348">
        <v>-19.899999999999999</v>
      </c>
      <c r="L23" s="348">
        <v>-19.899999999999999</v>
      </c>
      <c r="M23" s="38"/>
      <c r="N23" s="356">
        <v>-0.25675675675675669</v>
      </c>
      <c r="O23" s="356">
        <v>1.0759493670886071</v>
      </c>
      <c r="P23" s="356">
        <v>0.25949367088607578</v>
      </c>
      <c r="Q23" s="356">
        <v>0.24374999999999991</v>
      </c>
      <c r="R23" s="38"/>
      <c r="S23" s="348">
        <v>-30.1</v>
      </c>
      <c r="T23" s="348">
        <v>-32.9</v>
      </c>
      <c r="U23" s="38"/>
      <c r="V23" s="356">
        <v>9.3023255813953432E-2</v>
      </c>
      <c r="W23" s="38"/>
      <c r="X23" s="348">
        <v>-45.900000000000006</v>
      </c>
      <c r="Y23" s="348">
        <v>-52.8</v>
      </c>
      <c r="Z23" s="38"/>
      <c r="AA23" s="356">
        <v>0.1503267973856206</v>
      </c>
      <c r="AB23" s="38"/>
      <c r="AC23" s="38"/>
      <c r="AD23" s="348">
        <v>-61.9</v>
      </c>
      <c r="AE23" s="348">
        <v>-72.7</v>
      </c>
      <c r="AF23" s="38"/>
      <c r="AG23" s="356">
        <v>0.17447495961227788</v>
      </c>
      <c r="AH23" s="38"/>
    </row>
    <row r="24" spans="1:34">
      <c r="A24" s="30"/>
      <c r="B24" s="30"/>
      <c r="C24" s="1300" t="s">
        <v>110</v>
      </c>
      <c r="D24" s="38"/>
      <c r="E24" s="348">
        <v>-1</v>
      </c>
      <c r="F24" s="348">
        <v>-1</v>
      </c>
      <c r="G24" s="348">
        <v>-1</v>
      </c>
      <c r="H24" s="348">
        <v>-2.2000000000000002</v>
      </c>
      <c r="I24" s="348">
        <v>-1.5</v>
      </c>
      <c r="J24" s="348">
        <v>-1.7</v>
      </c>
      <c r="K24" s="348">
        <v>-1.4</v>
      </c>
      <c r="L24" s="348">
        <v>-1.4</v>
      </c>
      <c r="M24" s="38"/>
      <c r="N24" s="356">
        <v>0.5</v>
      </c>
      <c r="O24" s="356">
        <v>0.7</v>
      </c>
      <c r="P24" s="356">
        <v>0.39999999999999991</v>
      </c>
      <c r="Q24" s="356">
        <v>-0.36363636363636376</v>
      </c>
      <c r="R24" s="38"/>
      <c r="S24" s="348">
        <v>-2</v>
      </c>
      <c r="T24" s="348">
        <v>-3.2</v>
      </c>
      <c r="U24" s="38"/>
      <c r="V24" s="356">
        <v>0.60000000000000009</v>
      </c>
      <c r="W24" s="38"/>
      <c r="X24" s="348">
        <v>-3</v>
      </c>
      <c r="Y24" s="348">
        <v>-4.5999999999999996</v>
      </c>
      <c r="Z24" s="38"/>
      <c r="AA24" s="356">
        <v>0.53333333333333321</v>
      </c>
      <c r="AB24" s="38"/>
      <c r="AC24" s="38"/>
      <c r="AD24" s="348">
        <v>-5.2</v>
      </c>
      <c r="AE24" s="348">
        <v>-6</v>
      </c>
      <c r="AF24" s="38"/>
      <c r="AG24" s="356">
        <v>0.15384615384615374</v>
      </c>
      <c r="AH24" s="38"/>
    </row>
    <row r="25" spans="1:34" s="87" customFormat="1">
      <c r="A25" s="245"/>
      <c r="B25" s="241" t="s">
        <v>592</v>
      </c>
      <c r="C25" s="242"/>
      <c r="D25" s="38"/>
      <c r="E25" s="339">
        <v>-214.2</v>
      </c>
      <c r="F25" s="339">
        <v>-192.8</v>
      </c>
      <c r="G25" s="339">
        <v>-186.20000000000002</v>
      </c>
      <c r="H25" s="339">
        <v>-190.2</v>
      </c>
      <c r="I25" s="339">
        <v>-189</v>
      </c>
      <c r="J25" s="339">
        <v>-203.3</v>
      </c>
      <c r="K25" s="339">
        <v>-234.5</v>
      </c>
      <c r="L25" s="339">
        <v>-268.39999999999998</v>
      </c>
      <c r="M25" s="38"/>
      <c r="N25" s="354">
        <v>-0.11764705882352933</v>
      </c>
      <c r="O25" s="354">
        <v>5.4460580912863099E-2</v>
      </c>
      <c r="P25" s="354">
        <v>0.2593984962406013</v>
      </c>
      <c r="Q25" s="354">
        <v>0.41114616193480535</v>
      </c>
      <c r="R25" s="38"/>
      <c r="S25" s="339">
        <v>-407</v>
      </c>
      <c r="T25" s="339">
        <v>-392.3</v>
      </c>
      <c r="U25" s="38"/>
      <c r="V25" s="354">
        <v>-3.6117936117936122E-2</v>
      </c>
      <c r="W25" s="38"/>
      <c r="X25" s="339">
        <v>-593.20000000000005</v>
      </c>
      <c r="Y25" s="339">
        <v>-626.79999999999995</v>
      </c>
      <c r="Z25" s="38"/>
      <c r="AA25" s="354">
        <v>5.6641942009440172E-2</v>
      </c>
      <c r="AB25" s="38"/>
      <c r="AC25" s="38"/>
      <c r="AD25" s="339">
        <v>-783.40000000000009</v>
      </c>
      <c r="AE25" s="339">
        <v>-895.2</v>
      </c>
      <c r="AF25" s="38"/>
      <c r="AG25" s="354">
        <v>0.14271125861628797</v>
      </c>
      <c r="AH25" s="38"/>
    </row>
    <row r="26" spans="1:34" s="87" customFormat="1" ht="19.95" customHeight="1">
      <c r="A26" s="245"/>
      <c r="B26" s="1329" t="s">
        <v>661</v>
      </c>
      <c r="C26" s="1306"/>
      <c r="D26" s="38"/>
      <c r="E26" s="1287"/>
      <c r="F26" s="1287"/>
      <c r="G26" s="1287"/>
      <c r="H26" s="1287"/>
      <c r="I26" s="1287"/>
      <c r="J26" s="1287"/>
      <c r="K26" s="1287"/>
      <c r="L26" s="1287"/>
      <c r="M26" s="38"/>
      <c r="N26" s="720"/>
      <c r="O26" s="720"/>
      <c r="P26" s="720"/>
      <c r="Q26" s="720"/>
      <c r="R26" s="38"/>
      <c r="S26" s="1287"/>
      <c r="T26" s="1287"/>
      <c r="U26" s="38"/>
      <c r="V26" s="720"/>
      <c r="W26" s="38"/>
      <c r="X26" s="1287"/>
      <c r="Y26" s="1287"/>
      <c r="Z26" s="38"/>
      <c r="AA26" s="720"/>
      <c r="AB26" s="38"/>
      <c r="AC26" s="38"/>
      <c r="AD26" s="1287"/>
      <c r="AE26" s="1287"/>
      <c r="AF26" s="38"/>
      <c r="AG26" s="720"/>
      <c r="AH26" s="38"/>
    </row>
    <row r="27" spans="1:34">
      <c r="A27" s="30"/>
      <c r="B27" s="30"/>
      <c r="C27" s="1300" t="s">
        <v>658</v>
      </c>
      <c r="D27" s="38"/>
      <c r="E27" s="348">
        <v>26.5</v>
      </c>
      <c r="F27" s="348">
        <v>24</v>
      </c>
      <c r="G27" s="348">
        <v>27.9</v>
      </c>
      <c r="H27" s="348">
        <v>30</v>
      </c>
      <c r="I27" s="348">
        <v>26.4</v>
      </c>
      <c r="J27" s="348">
        <v>27.2</v>
      </c>
      <c r="K27" s="348">
        <v>30.6</v>
      </c>
      <c r="L27" s="348">
        <v>38.299999999999997</v>
      </c>
      <c r="M27" s="38"/>
      <c r="N27" s="356">
        <v>-3.7735849056603765E-3</v>
      </c>
      <c r="O27" s="356">
        <v>0.1333333333333333</v>
      </c>
      <c r="P27" s="356">
        <v>9.6774193548387233E-2</v>
      </c>
      <c r="Q27" s="356">
        <v>0.27666666666666662</v>
      </c>
      <c r="R27" s="38"/>
      <c r="S27" s="348">
        <v>50.5</v>
      </c>
      <c r="T27" s="348">
        <v>53.599999999999994</v>
      </c>
      <c r="U27" s="38"/>
      <c r="V27" s="356">
        <v>6.1386138613861219E-2</v>
      </c>
      <c r="W27" s="38"/>
      <c r="X27" s="348">
        <v>78.400000000000006</v>
      </c>
      <c r="Y27" s="348">
        <v>84.199999999999989</v>
      </c>
      <c r="Z27" s="38"/>
      <c r="AA27" s="356">
        <v>7.3979591836734526E-2</v>
      </c>
      <c r="AB27" s="38"/>
      <c r="AC27" s="38"/>
      <c r="AD27" s="348">
        <v>108.4</v>
      </c>
      <c r="AE27" s="348">
        <v>122.5</v>
      </c>
      <c r="AF27" s="38"/>
      <c r="AG27" s="356">
        <v>0.13007380073800734</v>
      </c>
      <c r="AH27" s="38"/>
    </row>
    <row r="28" spans="1:34">
      <c r="A28" s="30"/>
      <c r="B28" s="30"/>
      <c r="C28" s="1300" t="s">
        <v>657</v>
      </c>
      <c r="D28" s="38"/>
      <c r="E28" s="348">
        <v>53.2</v>
      </c>
      <c r="F28" s="348">
        <v>47.7</v>
      </c>
      <c r="G28" s="348">
        <v>60.9</v>
      </c>
      <c r="H28" s="348">
        <v>63.500000000000007</v>
      </c>
      <c r="I28" s="348">
        <v>54.7</v>
      </c>
      <c r="J28" s="348">
        <v>62.300000000000004</v>
      </c>
      <c r="K28" s="348">
        <v>67.100000000000009</v>
      </c>
      <c r="L28" s="348">
        <v>62.300000000000004</v>
      </c>
      <c r="M28" s="38"/>
      <c r="N28" s="356">
        <v>2.8195488721804551E-2</v>
      </c>
      <c r="O28" s="356">
        <v>0.30607966457023061</v>
      </c>
      <c r="P28" s="356">
        <v>0.10180623973727432</v>
      </c>
      <c r="Q28" s="356">
        <v>-1.8897637795275646E-2</v>
      </c>
      <c r="R28" s="38"/>
      <c r="S28" s="348">
        <v>100.9</v>
      </c>
      <c r="T28" s="348">
        <v>117</v>
      </c>
      <c r="U28" s="38"/>
      <c r="V28" s="356">
        <v>0.15956392467789882</v>
      </c>
      <c r="W28" s="38"/>
      <c r="X28" s="348">
        <v>161.80000000000001</v>
      </c>
      <c r="Y28" s="348">
        <v>184.10000000000002</v>
      </c>
      <c r="Z28" s="38"/>
      <c r="AA28" s="356">
        <v>0.1378244746600743</v>
      </c>
      <c r="AB28" s="38"/>
      <c r="AC28" s="38"/>
      <c r="AD28" s="348">
        <v>225.29999999999998</v>
      </c>
      <c r="AE28" s="348">
        <v>246.4</v>
      </c>
      <c r="AF28" s="38"/>
      <c r="AG28" s="356">
        <v>9.3652907234798244E-2</v>
      </c>
      <c r="AH28" s="38"/>
    </row>
    <row r="29" spans="1:34">
      <c r="A29" s="30"/>
      <c r="B29" s="30"/>
      <c r="C29" s="1300" t="s">
        <v>110</v>
      </c>
      <c r="D29" s="38"/>
      <c r="E29" s="348">
        <v>2.1</v>
      </c>
      <c r="F29" s="348">
        <v>0.6</v>
      </c>
      <c r="G29" s="348">
        <v>4.0999999999999996</v>
      </c>
      <c r="H29" s="348">
        <v>6.4</v>
      </c>
      <c r="I29" s="348">
        <v>2.9</v>
      </c>
      <c r="J29" s="348">
        <v>6.5</v>
      </c>
      <c r="K29" s="348">
        <v>4</v>
      </c>
      <c r="L29" s="348">
        <v>3.9999999999999996</v>
      </c>
      <c r="M29" s="38"/>
      <c r="N29" s="356">
        <v>0.38095238095238093</v>
      </c>
      <c r="O29" s="356">
        <v>9.8333333333333339</v>
      </c>
      <c r="P29" s="356">
        <v>-2.4390243902438935E-2</v>
      </c>
      <c r="Q29" s="356">
        <v>-0.37500000000000011</v>
      </c>
      <c r="R29" s="38"/>
      <c r="S29" s="348">
        <v>2.7</v>
      </c>
      <c r="T29" s="348">
        <v>9.4</v>
      </c>
      <c r="U29" s="38"/>
      <c r="V29" s="356">
        <v>2.4814814814814814</v>
      </c>
      <c r="W29" s="38"/>
      <c r="X29" s="348">
        <v>6.8</v>
      </c>
      <c r="Y29" s="348">
        <v>13.4</v>
      </c>
      <c r="Z29" s="38"/>
      <c r="AA29" s="356">
        <v>0.97058823529411775</v>
      </c>
      <c r="AB29" s="38"/>
      <c r="AC29" s="38"/>
      <c r="AD29" s="348">
        <v>13.2</v>
      </c>
      <c r="AE29" s="348">
        <v>17.400000000000002</v>
      </c>
      <c r="AF29" s="38"/>
      <c r="AG29" s="356">
        <v>0.31818181818181834</v>
      </c>
      <c r="AH29" s="38"/>
    </row>
    <row r="30" spans="1:34" s="87" customFormat="1">
      <c r="A30" s="245"/>
      <c r="B30" s="241" t="s">
        <v>595</v>
      </c>
      <c r="C30" s="242"/>
      <c r="D30" s="38"/>
      <c r="E30" s="339">
        <v>81.8</v>
      </c>
      <c r="F30" s="339">
        <v>72.3</v>
      </c>
      <c r="G30" s="339">
        <v>92.899999999999991</v>
      </c>
      <c r="H30" s="339">
        <v>99.9</v>
      </c>
      <c r="I30" s="339">
        <v>84</v>
      </c>
      <c r="J30" s="339">
        <v>96</v>
      </c>
      <c r="K30" s="339">
        <v>101.70000000000002</v>
      </c>
      <c r="L30" s="339">
        <v>104.6</v>
      </c>
      <c r="M30" s="38"/>
      <c r="N30" s="354">
        <v>2.689486552567244E-2</v>
      </c>
      <c r="O30" s="354">
        <v>0.32780082987551862</v>
      </c>
      <c r="P30" s="354">
        <v>9.4725511302476084E-2</v>
      </c>
      <c r="Q30" s="354">
        <v>4.7047047047046986E-2</v>
      </c>
      <c r="R30" s="38"/>
      <c r="S30" s="339">
        <v>154.1</v>
      </c>
      <c r="T30" s="339">
        <v>180</v>
      </c>
      <c r="U30" s="38"/>
      <c r="V30" s="354">
        <v>0.16807268007787157</v>
      </c>
      <c r="W30" s="38"/>
      <c r="X30" s="339">
        <v>247</v>
      </c>
      <c r="Y30" s="339">
        <v>281.70000000000005</v>
      </c>
      <c r="Z30" s="38"/>
      <c r="AA30" s="354">
        <v>0.14048582995951442</v>
      </c>
      <c r="AB30" s="38"/>
      <c r="AC30" s="38"/>
      <c r="AD30" s="339">
        <v>346.9</v>
      </c>
      <c r="AE30" s="339">
        <v>386.29999999999995</v>
      </c>
      <c r="AF30" s="38"/>
      <c r="AG30" s="354">
        <v>0.11357739982703952</v>
      </c>
      <c r="AH30" s="38"/>
    </row>
    <row r="31" spans="1:34" s="87" customFormat="1" ht="19.95" customHeight="1">
      <c r="A31" s="245"/>
      <c r="B31" s="1329" t="s">
        <v>662</v>
      </c>
      <c r="C31" s="1306"/>
      <c r="D31" s="38"/>
      <c r="E31" s="1287"/>
      <c r="F31" s="1287"/>
      <c r="G31" s="1287"/>
      <c r="H31" s="1287"/>
      <c r="I31" s="1287"/>
      <c r="J31" s="1287"/>
      <c r="K31" s="1287"/>
      <c r="L31" s="1287"/>
      <c r="M31" s="38"/>
      <c r="N31" s="720"/>
      <c r="O31" s="720"/>
      <c r="P31" s="720"/>
      <c r="Q31" s="720"/>
      <c r="R31" s="38"/>
      <c r="S31" s="1287"/>
      <c r="T31" s="1287"/>
      <c r="U31" s="38"/>
      <c r="V31" s="720"/>
      <c r="W31" s="38"/>
      <c r="X31" s="1287"/>
      <c r="Y31" s="1287"/>
      <c r="Z31" s="38"/>
      <c r="AA31" s="720"/>
      <c r="AB31" s="38"/>
      <c r="AC31" s="38"/>
      <c r="AD31" s="1287"/>
      <c r="AE31" s="1287"/>
      <c r="AF31" s="38"/>
      <c r="AG31" s="720"/>
      <c r="AH31" s="38"/>
    </row>
    <row r="32" spans="1:34">
      <c r="A32" s="30"/>
      <c r="B32" s="30"/>
      <c r="C32" s="1300" t="s">
        <v>593</v>
      </c>
      <c r="D32" s="38"/>
      <c r="E32" s="348">
        <v>-1.8</v>
      </c>
      <c r="F32" s="348">
        <v>-1.7</v>
      </c>
      <c r="G32" s="348">
        <v>-2.6</v>
      </c>
      <c r="H32" s="348">
        <v>-3</v>
      </c>
      <c r="I32" s="348">
        <v>-1.9</v>
      </c>
      <c r="J32" s="348">
        <v>-2.6</v>
      </c>
      <c r="K32" s="348">
        <v>-2.7</v>
      </c>
      <c r="L32" s="348">
        <v>-3.2</v>
      </c>
      <c r="M32" s="38"/>
      <c r="N32" s="356">
        <v>5.555555555555558E-2</v>
      </c>
      <c r="O32" s="356">
        <v>0.52941176470588247</v>
      </c>
      <c r="P32" s="356">
        <v>3.8461538461538547E-2</v>
      </c>
      <c r="Q32" s="356">
        <v>6.6666666666666652E-2</v>
      </c>
      <c r="R32" s="38"/>
      <c r="S32" s="348">
        <v>-3.5</v>
      </c>
      <c r="T32" s="348">
        <v>-4.5</v>
      </c>
      <c r="U32" s="38"/>
      <c r="V32" s="356">
        <v>0.28571428571428581</v>
      </c>
      <c r="W32" s="38"/>
      <c r="X32" s="348">
        <v>-6.1</v>
      </c>
      <c r="Y32" s="348">
        <v>-7.2</v>
      </c>
      <c r="Z32" s="38"/>
      <c r="AA32" s="356">
        <v>0.18032786885245922</v>
      </c>
      <c r="AB32" s="38"/>
      <c r="AC32" s="38"/>
      <c r="AD32" s="348">
        <v>-9.1</v>
      </c>
      <c r="AE32" s="348">
        <v>-10.399999999999999</v>
      </c>
      <c r="AF32" s="38"/>
      <c r="AG32" s="356">
        <v>0.14285714285714279</v>
      </c>
      <c r="AH32" s="38"/>
    </row>
    <row r="33" spans="1:34">
      <c r="A33" s="30"/>
      <c r="B33" s="30"/>
      <c r="C33" s="1300" t="s">
        <v>594</v>
      </c>
      <c r="D33" s="38"/>
      <c r="E33" s="348">
        <v>-28.5</v>
      </c>
      <c r="F33" s="348">
        <v>-26.8</v>
      </c>
      <c r="G33" s="348">
        <v>-31.5</v>
      </c>
      <c r="H33" s="348">
        <v>-36.1</v>
      </c>
      <c r="I33" s="348">
        <v>-33.9</v>
      </c>
      <c r="J33" s="348">
        <v>-37.700000000000003</v>
      </c>
      <c r="K33" s="348">
        <v>-43.1</v>
      </c>
      <c r="L33" s="348">
        <v>-46.1</v>
      </c>
      <c r="M33" s="38"/>
      <c r="N33" s="356">
        <v>0.18947368421052624</v>
      </c>
      <c r="O33" s="356">
        <v>0.40671641791044788</v>
      </c>
      <c r="P33" s="356">
        <v>0.36825396825396828</v>
      </c>
      <c r="Q33" s="356">
        <v>0.2770083102493075</v>
      </c>
      <c r="R33" s="38"/>
      <c r="S33" s="348">
        <v>-55.3</v>
      </c>
      <c r="T33" s="348">
        <v>-71.599999999999994</v>
      </c>
      <c r="U33" s="38"/>
      <c r="V33" s="356">
        <v>0.2947558770343579</v>
      </c>
      <c r="W33" s="38"/>
      <c r="X33" s="348">
        <v>-86.8</v>
      </c>
      <c r="Y33" s="348">
        <v>-114.69999999999999</v>
      </c>
      <c r="Z33" s="38"/>
      <c r="AA33" s="356">
        <v>0.3214285714285714</v>
      </c>
      <c r="AB33" s="38"/>
      <c r="AC33" s="38"/>
      <c r="AD33" s="348">
        <v>-122.89999999999999</v>
      </c>
      <c r="AE33" s="348">
        <v>-160.80000000000001</v>
      </c>
      <c r="AF33" s="38"/>
      <c r="AG33" s="356">
        <v>0.30838079739625734</v>
      </c>
      <c r="AH33" s="38"/>
    </row>
    <row r="34" spans="1:34">
      <c r="A34" s="30"/>
      <c r="B34" s="30"/>
      <c r="C34" s="1300" t="s">
        <v>110</v>
      </c>
      <c r="D34" s="38"/>
      <c r="E34" s="348">
        <v>-1.2</v>
      </c>
      <c r="F34" s="348">
        <v>-1.3</v>
      </c>
      <c r="G34" s="348">
        <v>-1.3</v>
      </c>
      <c r="H34" s="348">
        <v>-1.8000000000000003</v>
      </c>
      <c r="I34" s="348">
        <v>-1.3</v>
      </c>
      <c r="J34" s="348">
        <v>-1.8</v>
      </c>
      <c r="K34" s="348">
        <v>-1.9</v>
      </c>
      <c r="L34" s="348">
        <v>-2.9</v>
      </c>
      <c r="M34" s="38"/>
      <c r="N34" s="356">
        <v>8.3333333333333481E-2</v>
      </c>
      <c r="O34" s="356">
        <v>0.38461538461538458</v>
      </c>
      <c r="P34" s="356">
        <v>0.46153846153846145</v>
      </c>
      <c r="Q34" s="356">
        <v>0.61111111111111072</v>
      </c>
      <c r="R34" s="38"/>
      <c r="S34" s="348">
        <v>-2.5</v>
      </c>
      <c r="T34" s="348">
        <v>-3.1</v>
      </c>
      <c r="U34" s="38"/>
      <c r="V34" s="356">
        <v>0.24</v>
      </c>
      <c r="W34" s="38"/>
      <c r="X34" s="348">
        <v>-3.8</v>
      </c>
      <c r="Y34" s="348">
        <v>-5</v>
      </c>
      <c r="Z34" s="38"/>
      <c r="AA34" s="356">
        <v>0.31578947368421062</v>
      </c>
      <c r="AB34" s="38"/>
      <c r="AC34" s="38"/>
      <c r="AD34" s="348">
        <v>-5.6000000000000005</v>
      </c>
      <c r="AE34" s="348">
        <v>-7.8999999999999995</v>
      </c>
      <c r="AF34" s="38"/>
      <c r="AG34" s="356">
        <v>0.41071428571428559</v>
      </c>
      <c r="AH34" s="38"/>
    </row>
    <row r="35" spans="1:34" s="87" customFormat="1">
      <c r="A35" s="245"/>
      <c r="B35" s="241" t="s">
        <v>596</v>
      </c>
      <c r="C35" s="242"/>
      <c r="D35" s="38"/>
      <c r="E35" s="339">
        <v>-31.5</v>
      </c>
      <c r="F35" s="339">
        <v>-29.8</v>
      </c>
      <c r="G35" s="339">
        <v>-35.4</v>
      </c>
      <c r="H35" s="339">
        <v>-40.9</v>
      </c>
      <c r="I35" s="339">
        <v>-37.099999999999994</v>
      </c>
      <c r="J35" s="339">
        <v>-42.1</v>
      </c>
      <c r="K35" s="339">
        <v>-47.7</v>
      </c>
      <c r="L35" s="339">
        <v>-52.2</v>
      </c>
      <c r="M35" s="38"/>
      <c r="N35" s="354">
        <v>0.17777777777777759</v>
      </c>
      <c r="O35" s="354">
        <v>0.41275167785234901</v>
      </c>
      <c r="P35" s="354">
        <v>0.34745762711864425</v>
      </c>
      <c r="Q35" s="354">
        <v>0.27628361858190731</v>
      </c>
      <c r="R35" s="38"/>
      <c r="S35" s="339">
        <v>-61.3</v>
      </c>
      <c r="T35" s="339">
        <v>-79.199999999999989</v>
      </c>
      <c r="U35" s="38"/>
      <c r="V35" s="354">
        <v>0.2920065252854811</v>
      </c>
      <c r="W35" s="38"/>
      <c r="X35" s="339">
        <v>-96.699999999999989</v>
      </c>
      <c r="Y35" s="339">
        <v>-126.89999999999999</v>
      </c>
      <c r="Z35" s="38"/>
      <c r="AA35" s="354">
        <v>0.31230610134436398</v>
      </c>
      <c r="AB35" s="38"/>
      <c r="AC35" s="38"/>
      <c r="AD35" s="339">
        <v>-137.6</v>
      </c>
      <c r="AE35" s="339">
        <v>-179.10000000000002</v>
      </c>
      <c r="AF35" s="38"/>
      <c r="AG35" s="354">
        <v>0.30159883720930258</v>
      </c>
      <c r="AH35" s="38"/>
    </row>
    <row r="36" spans="1:34" s="87" customFormat="1" ht="19.95" customHeight="1">
      <c r="A36" s="245"/>
      <c r="B36" s="1329" t="s">
        <v>663</v>
      </c>
      <c r="C36" s="1306"/>
      <c r="D36" s="38"/>
      <c r="E36" s="1287"/>
      <c r="F36" s="1287"/>
      <c r="G36" s="1287"/>
      <c r="H36" s="1287"/>
      <c r="I36" s="1287"/>
      <c r="J36" s="1287"/>
      <c r="K36" s="1287"/>
      <c r="L36" s="1287"/>
      <c r="M36" s="38"/>
      <c r="N36" s="720"/>
      <c r="O36" s="720"/>
      <c r="P36" s="720"/>
      <c r="Q36" s="720"/>
      <c r="R36" s="38"/>
      <c r="S36" s="1287"/>
      <c r="T36" s="1287"/>
      <c r="U36" s="38"/>
      <c r="V36" s="720"/>
      <c r="W36" s="38"/>
      <c r="X36" s="1287"/>
      <c r="Y36" s="1287"/>
      <c r="Z36" s="38"/>
      <c r="AA36" s="720"/>
      <c r="AB36" s="38"/>
      <c r="AC36" s="38"/>
      <c r="AD36" s="1287"/>
      <c r="AE36" s="1287"/>
      <c r="AF36" s="38"/>
      <c r="AG36" s="720"/>
      <c r="AH36" s="38"/>
    </row>
    <row r="37" spans="1:34">
      <c r="A37" s="30"/>
      <c r="B37" s="30"/>
      <c r="C37" s="1300" t="s">
        <v>597</v>
      </c>
      <c r="D37" s="38"/>
      <c r="E37" s="348">
        <v>18.7</v>
      </c>
      <c r="F37" s="348">
        <v>25.5</v>
      </c>
      <c r="G37" s="348">
        <v>17.8</v>
      </c>
      <c r="H37" s="348">
        <v>5.3</v>
      </c>
      <c r="I37" s="348">
        <v>16.600000000000001</v>
      </c>
      <c r="J37" s="348">
        <v>6.7</v>
      </c>
      <c r="K37" s="348">
        <v>20.100000000000001</v>
      </c>
      <c r="L37" s="348">
        <v>-9.1999999999999993</v>
      </c>
      <c r="M37" s="38"/>
      <c r="N37" s="356">
        <v>-0.1122994652406416</v>
      </c>
      <c r="O37" s="356">
        <v>-0.73725490196078436</v>
      </c>
      <c r="P37" s="356">
        <v>0.1292134831460674</v>
      </c>
      <c r="Q37" s="356">
        <v>-2.7358490566037732</v>
      </c>
      <c r="R37" s="38"/>
      <c r="S37" s="348">
        <v>44.2</v>
      </c>
      <c r="T37" s="348">
        <v>23.3</v>
      </c>
      <c r="U37" s="38"/>
      <c r="V37" s="356">
        <v>-0.47285067873303166</v>
      </c>
      <c r="W37" s="38"/>
      <c r="X37" s="348">
        <v>62</v>
      </c>
      <c r="Y37" s="348">
        <v>43.400000000000006</v>
      </c>
      <c r="Z37" s="38"/>
      <c r="AA37" s="356">
        <v>-0.29999999999999993</v>
      </c>
      <c r="AB37" s="38"/>
      <c r="AC37" s="38"/>
      <c r="AD37" s="348">
        <v>67.3</v>
      </c>
      <c r="AE37" s="348">
        <v>34.200000000000003</v>
      </c>
      <c r="AF37" s="38"/>
      <c r="AG37" s="356">
        <v>-0.49182763744427926</v>
      </c>
      <c r="AH37" s="38"/>
    </row>
    <row r="38" spans="1:34">
      <c r="A38" s="30"/>
      <c r="B38" s="30"/>
      <c r="C38" s="1300" t="s">
        <v>598</v>
      </c>
      <c r="D38" s="38"/>
      <c r="E38" s="348">
        <v>0.29999999999999993</v>
      </c>
      <c r="F38" s="348">
        <v>-25.7</v>
      </c>
      <c r="G38" s="348">
        <v>-20.9</v>
      </c>
      <c r="H38" s="348">
        <v>-14.9</v>
      </c>
      <c r="I38" s="348">
        <v>0.5</v>
      </c>
      <c r="J38" s="348">
        <v>6.5</v>
      </c>
      <c r="K38" s="348">
        <v>0.1</v>
      </c>
      <c r="L38" s="348">
        <v>-5.8999999999999995</v>
      </c>
      <c r="M38" s="38"/>
      <c r="N38" s="356">
        <v>0.66666666666666696</v>
      </c>
      <c r="O38" s="356">
        <v>-1.2529182879377432</v>
      </c>
      <c r="P38" s="356">
        <v>-1.0047846889952152</v>
      </c>
      <c r="Q38" s="356">
        <v>-0.60402684563758391</v>
      </c>
      <c r="R38" s="38"/>
      <c r="S38" s="348">
        <v>-25.4</v>
      </c>
      <c r="T38" s="348">
        <v>7</v>
      </c>
      <c r="U38" s="38"/>
      <c r="V38" s="356">
        <v>-1.2755905511811023</v>
      </c>
      <c r="W38" s="38"/>
      <c r="X38" s="348">
        <v>-46.3</v>
      </c>
      <c r="Y38" s="348">
        <v>7.1</v>
      </c>
      <c r="Z38" s="38"/>
      <c r="AA38" s="356">
        <v>-1.1533477321814254</v>
      </c>
      <c r="AB38" s="38"/>
      <c r="AC38" s="38"/>
      <c r="AD38" s="348">
        <v>-61.2</v>
      </c>
      <c r="AE38" s="348">
        <v>1.2000000000000002</v>
      </c>
      <c r="AF38" s="38"/>
      <c r="AG38" s="356">
        <v>-1.0196078431372548</v>
      </c>
      <c r="AH38" s="38"/>
    </row>
    <row r="39" spans="1:34" s="87" customFormat="1">
      <c r="A39" s="245"/>
      <c r="B39" s="241" t="s">
        <v>23</v>
      </c>
      <c r="C39" s="242"/>
      <c r="D39" s="38"/>
      <c r="E39" s="339">
        <v>19</v>
      </c>
      <c r="F39" s="339">
        <v>-0.19999999999999929</v>
      </c>
      <c r="G39" s="339">
        <v>-3.0999999999999979</v>
      </c>
      <c r="H39" s="339">
        <v>-9.6000000000000014</v>
      </c>
      <c r="I39" s="339">
        <v>17.100000000000001</v>
      </c>
      <c r="J39" s="339">
        <v>13.2</v>
      </c>
      <c r="K39" s="339">
        <v>20.200000000000003</v>
      </c>
      <c r="L39" s="339">
        <v>-15.099999999999998</v>
      </c>
      <c r="M39" s="38"/>
      <c r="N39" s="354">
        <v>-9.9999999999999978E-2</v>
      </c>
      <c r="O39" s="354">
        <v>-67.000000000000227</v>
      </c>
      <c r="P39" s="354">
        <v>-7.5161290322580703</v>
      </c>
      <c r="Q39" s="354">
        <v>0.5729166666666663</v>
      </c>
      <c r="R39" s="38"/>
      <c r="S39" s="339">
        <v>18.8</v>
      </c>
      <c r="T39" s="339">
        <v>30.3</v>
      </c>
      <c r="U39" s="38"/>
      <c r="V39" s="354">
        <v>0.61170212765957444</v>
      </c>
      <c r="W39" s="38"/>
      <c r="X39" s="339">
        <v>15.700000000000003</v>
      </c>
      <c r="Y39" s="339">
        <v>50.5</v>
      </c>
      <c r="Z39" s="38"/>
      <c r="AA39" s="354">
        <v>2.2165605095541396</v>
      </c>
      <c r="AB39" s="38"/>
      <c r="AC39" s="38"/>
      <c r="AD39" s="339">
        <v>6.0999999999999943</v>
      </c>
      <c r="AE39" s="339">
        <v>35.400000000000006</v>
      </c>
      <c r="AF39" s="38"/>
      <c r="AG39" s="354">
        <v>4.8032786885245962</v>
      </c>
      <c r="AH39" s="38"/>
    </row>
    <row r="40" spans="1:34" s="87" customFormat="1">
      <c r="A40" s="245"/>
      <c r="B40" s="241" t="s">
        <v>599</v>
      </c>
      <c r="C40" s="242"/>
      <c r="D40" s="38"/>
      <c r="E40" s="339">
        <v>416.6</v>
      </c>
      <c r="F40" s="339">
        <v>416.69999999999993</v>
      </c>
      <c r="G40" s="339">
        <v>440.09999999999991</v>
      </c>
      <c r="H40" s="339">
        <v>451.09999999999997</v>
      </c>
      <c r="I40" s="339">
        <v>460.6</v>
      </c>
      <c r="J40" s="339">
        <v>478.79999999999995</v>
      </c>
      <c r="K40" s="339">
        <v>511.40000000000009</v>
      </c>
      <c r="L40" s="339">
        <v>488.50000000000011</v>
      </c>
      <c r="M40" s="38"/>
      <c r="N40" s="354">
        <v>0.10561689870379265</v>
      </c>
      <c r="O40" s="354">
        <v>0.1490280777537798</v>
      </c>
      <c r="P40" s="354">
        <v>0.16200863440127278</v>
      </c>
      <c r="Q40" s="354">
        <v>8.2908446020838245E-2</v>
      </c>
      <c r="R40" s="38"/>
      <c r="S40" s="339">
        <v>833.3</v>
      </c>
      <c r="T40" s="339">
        <v>939.4</v>
      </c>
      <c r="U40" s="38"/>
      <c r="V40" s="354">
        <v>0.12732509300372019</v>
      </c>
      <c r="W40" s="38"/>
      <c r="X40" s="339">
        <v>1273.3999999999999</v>
      </c>
      <c r="Y40" s="339">
        <v>1450.8000000000002</v>
      </c>
      <c r="Z40" s="38"/>
      <c r="AA40" s="354">
        <v>0.13931207790168076</v>
      </c>
      <c r="AB40" s="38"/>
      <c r="AC40" s="38"/>
      <c r="AD40" s="339">
        <v>1724.5</v>
      </c>
      <c r="AE40" s="339">
        <v>1939.2999999999997</v>
      </c>
      <c r="AF40" s="38"/>
      <c r="AG40" s="354">
        <v>0.12455784285300076</v>
      </c>
      <c r="AH40" s="38"/>
    </row>
    <row r="41" spans="1:34">
      <c r="A41" s="30"/>
      <c r="B41" s="30"/>
      <c r="C41" s="1300" t="s">
        <v>600</v>
      </c>
      <c r="D41" s="38"/>
      <c r="E41" s="348">
        <v>-115.7</v>
      </c>
      <c r="F41" s="348">
        <v>-204.6</v>
      </c>
      <c r="G41" s="348">
        <v>-87.6</v>
      </c>
      <c r="H41" s="348">
        <v>-80.100000000000009</v>
      </c>
      <c r="I41" s="348">
        <v>-38.6</v>
      </c>
      <c r="J41" s="348">
        <v>-34.9</v>
      </c>
      <c r="K41" s="348">
        <v>-83.4</v>
      </c>
      <c r="L41" s="348">
        <v>-17.400000000000002</v>
      </c>
      <c r="M41" s="38"/>
      <c r="N41" s="356">
        <v>-0.66637856525496975</v>
      </c>
      <c r="O41" s="356">
        <v>-0.82942326490713592</v>
      </c>
      <c r="P41" s="356">
        <v>-4.7945205479451913E-2</v>
      </c>
      <c r="Q41" s="356">
        <v>-0.78277153558052437</v>
      </c>
      <c r="R41" s="38"/>
      <c r="S41" s="348">
        <v>-320.3</v>
      </c>
      <c r="T41" s="348">
        <v>-73.5</v>
      </c>
      <c r="U41" s="38"/>
      <c r="V41" s="356">
        <v>-0.77052763034655014</v>
      </c>
      <c r="W41" s="38"/>
      <c r="X41" s="348">
        <v>-407.9</v>
      </c>
      <c r="Y41" s="348">
        <v>-156.9</v>
      </c>
      <c r="Z41" s="38"/>
      <c r="AA41" s="356">
        <v>-0.6153468987496935</v>
      </c>
      <c r="AB41" s="38"/>
      <c r="AC41" s="38"/>
      <c r="AD41" s="348">
        <v>-488</v>
      </c>
      <c r="AE41" s="348">
        <v>-174.3</v>
      </c>
      <c r="AF41" s="38"/>
      <c r="AG41" s="356">
        <v>-0.64282786885245902</v>
      </c>
      <c r="AH41" s="38"/>
    </row>
    <row r="42" spans="1:34">
      <c r="A42" s="30"/>
      <c r="B42" s="30"/>
      <c r="C42" s="1300" t="s">
        <v>517</v>
      </c>
      <c r="D42" s="38"/>
      <c r="E42" s="348">
        <v>-121.3</v>
      </c>
      <c r="F42" s="348">
        <v>-134.1</v>
      </c>
      <c r="G42" s="348">
        <v>-129.69999999999999</v>
      </c>
      <c r="H42" s="348">
        <v>-183.6</v>
      </c>
      <c r="I42" s="348">
        <v>-129.9</v>
      </c>
      <c r="J42" s="348">
        <v>-142.5</v>
      </c>
      <c r="K42" s="348">
        <v>-148.80000000000001</v>
      </c>
      <c r="L42" s="348">
        <v>-206.1</v>
      </c>
      <c r="M42" s="38"/>
      <c r="N42" s="356">
        <v>7.0898598516075939E-2</v>
      </c>
      <c r="O42" s="356">
        <v>6.2639821029082832E-2</v>
      </c>
      <c r="P42" s="356">
        <v>0.14726291441788764</v>
      </c>
      <c r="Q42" s="356">
        <v>0.12254901960784315</v>
      </c>
      <c r="R42" s="38"/>
      <c r="S42" s="348">
        <v>-255.39999999999998</v>
      </c>
      <c r="T42" s="348">
        <v>-272.39999999999998</v>
      </c>
      <c r="U42" s="38"/>
      <c r="V42" s="356">
        <v>6.6562255285826266E-2</v>
      </c>
      <c r="W42" s="38"/>
      <c r="X42" s="348">
        <v>-385.09999999999997</v>
      </c>
      <c r="Y42" s="348">
        <v>-421.2</v>
      </c>
      <c r="Z42" s="38"/>
      <c r="AA42" s="356">
        <v>9.3741885224617016E-2</v>
      </c>
      <c r="AB42" s="38"/>
      <c r="AC42" s="38"/>
      <c r="AD42" s="348">
        <v>-568.70000000000005</v>
      </c>
      <c r="AE42" s="348">
        <v>-627.29999999999995</v>
      </c>
      <c r="AF42" s="38"/>
      <c r="AG42" s="356">
        <v>0.10304202567258636</v>
      </c>
      <c r="AH42" s="38"/>
    </row>
    <row r="43" spans="1:34" s="87" customFormat="1">
      <c r="A43" s="245"/>
      <c r="B43" s="241" t="s">
        <v>15</v>
      </c>
      <c r="C43" s="242"/>
      <c r="D43" s="38"/>
      <c r="E43" s="339">
        <v>179.60000000000002</v>
      </c>
      <c r="F43" s="339">
        <v>77.999999999999943</v>
      </c>
      <c r="G43" s="339">
        <v>222.7999999999999</v>
      </c>
      <c r="H43" s="339">
        <v>187.39999999999998</v>
      </c>
      <c r="I43" s="339">
        <v>292.10000000000002</v>
      </c>
      <c r="J43" s="339">
        <v>301.39999999999998</v>
      </c>
      <c r="K43" s="339">
        <v>279.2000000000001</v>
      </c>
      <c r="L43" s="339">
        <v>265.00000000000011</v>
      </c>
      <c r="M43" s="38"/>
      <c r="N43" s="354">
        <v>0.62639198218262804</v>
      </c>
      <c r="O43" s="354">
        <v>2.8641025641025668</v>
      </c>
      <c r="P43" s="354">
        <v>0.25314183123878031</v>
      </c>
      <c r="Q43" s="354">
        <v>0.41408751334044891</v>
      </c>
      <c r="R43" s="38"/>
      <c r="S43" s="339">
        <v>257.59999999999997</v>
      </c>
      <c r="T43" s="339">
        <v>593.5</v>
      </c>
      <c r="U43" s="38"/>
      <c r="V43" s="354">
        <v>1.3039596273291929</v>
      </c>
      <c r="W43" s="38"/>
      <c r="X43" s="339">
        <v>480.39999999999986</v>
      </c>
      <c r="Y43" s="339">
        <v>872.7</v>
      </c>
      <c r="Z43" s="38"/>
      <c r="AA43" s="354">
        <v>0.81661115736885992</v>
      </c>
      <c r="AB43" s="38"/>
      <c r="AC43" s="38"/>
      <c r="AD43" s="339">
        <v>667.8</v>
      </c>
      <c r="AE43" s="339">
        <v>1137.6999999999998</v>
      </c>
      <c r="AF43" s="38"/>
      <c r="AG43" s="354">
        <v>0.70365378855944871</v>
      </c>
      <c r="AH43" s="38"/>
    </row>
    <row r="44" spans="1:34" s="184" customFormat="1">
      <c r="A44" s="122"/>
      <c r="B44" s="1372" t="s">
        <v>678</v>
      </c>
      <c r="C44" s="1373"/>
      <c r="D44" s="1374"/>
      <c r="E44" s="1375">
        <v>0.27720327210989354</v>
      </c>
      <c r="F44" s="1375">
        <v>0.12104283054003719</v>
      </c>
      <c r="G44" s="1375">
        <v>0.33413317336532683</v>
      </c>
      <c r="H44" s="1375">
        <v>0.269485188380788</v>
      </c>
      <c r="I44" s="1375">
        <v>0.43318997478866977</v>
      </c>
      <c r="J44" s="1375">
        <v>0.41925163444150781</v>
      </c>
      <c r="K44" s="1375">
        <v>0.35840821566110415</v>
      </c>
      <c r="L44" s="1375">
        <v>0.31847133757961799</v>
      </c>
      <c r="M44" s="1374"/>
      <c r="N44" s="1375"/>
      <c r="O44" s="1375"/>
      <c r="P44" s="1375"/>
      <c r="Q44" s="1375"/>
      <c r="R44" s="1374"/>
      <c r="S44" s="1375">
        <v>0.19933451984833245</v>
      </c>
      <c r="T44" s="1375">
        <v>0.42599770312948615</v>
      </c>
      <c r="U44" s="1374"/>
      <c r="V44" s="1375"/>
      <c r="W44" s="1374"/>
      <c r="X44" s="1375">
        <v>0.24521463937522328</v>
      </c>
      <c r="Y44" s="1375">
        <v>0.40175858576558332</v>
      </c>
      <c r="Z44" s="1374"/>
      <c r="AA44" s="1375"/>
      <c r="AB44" s="1374"/>
      <c r="AC44" s="1374"/>
      <c r="AD44" s="1375">
        <v>0.25157280090412504</v>
      </c>
      <c r="AE44" s="1375">
        <v>0.37869054355423887</v>
      </c>
      <c r="AF44" s="1374"/>
      <c r="AG44" s="1375"/>
      <c r="AH44" s="1374"/>
    </row>
    <row r="45" spans="1:34">
      <c r="A45" s="30"/>
      <c r="B45" s="30"/>
      <c r="C45" s="30"/>
      <c r="D45" s="40"/>
      <c r="E45" s="1106"/>
      <c r="F45" s="1106"/>
      <c r="G45" s="1106"/>
      <c r="H45" s="1106"/>
      <c r="I45" s="1106"/>
      <c r="J45" s="1106"/>
      <c r="K45" s="1106"/>
      <c r="L45" s="1106"/>
      <c r="M45" s="40"/>
      <c r="N45" s="383"/>
      <c r="O45" s="383"/>
      <c r="P45" s="383"/>
      <c r="Q45" s="383"/>
      <c r="R45" s="40"/>
      <c r="S45" s="1106"/>
      <c r="T45" s="1106"/>
      <c r="U45" s="40"/>
      <c r="V45" s="383"/>
      <c r="W45" s="40"/>
      <c r="X45" s="1106"/>
      <c r="Y45" s="1106"/>
      <c r="Z45" s="40"/>
      <c r="AA45" s="383"/>
      <c r="AB45" s="40"/>
      <c r="AC45" s="40"/>
      <c r="AD45" s="1106"/>
      <c r="AE45" s="1106"/>
      <c r="AF45" s="40"/>
      <c r="AG45" s="383"/>
      <c r="AH45" s="40"/>
    </row>
    <row r="46" spans="1:34" s="87" customFormat="1">
      <c r="A46" s="245"/>
      <c r="B46" s="241" t="s">
        <v>601</v>
      </c>
      <c r="C46" s="242"/>
      <c r="D46" s="38"/>
      <c r="E46" s="339"/>
      <c r="F46" s="339"/>
      <c r="G46" s="339"/>
      <c r="H46" s="339">
        <v>34506.400000000001</v>
      </c>
      <c r="I46" s="339">
        <v>35864.400000000001</v>
      </c>
      <c r="J46" s="339">
        <v>36211.1</v>
      </c>
      <c r="K46" s="339">
        <v>37810.300000000003</v>
      </c>
      <c r="L46" s="339">
        <v>39303.9</v>
      </c>
      <c r="M46" s="1330"/>
      <c r="N46" s="354"/>
      <c r="O46" s="354"/>
      <c r="P46" s="354"/>
      <c r="Q46" s="354"/>
      <c r="R46" s="38"/>
      <c r="S46" s="339"/>
      <c r="T46" s="339">
        <v>36211.1</v>
      </c>
      <c r="U46" s="38"/>
      <c r="V46" s="354"/>
      <c r="W46" s="38"/>
      <c r="X46" s="339"/>
      <c r="Y46" s="339">
        <v>37810.300000000003</v>
      </c>
      <c r="Z46" s="38"/>
      <c r="AA46" s="354"/>
      <c r="AB46" s="38"/>
      <c r="AC46" s="38"/>
      <c r="AD46" s="339">
        <v>34506.400000000001</v>
      </c>
      <c r="AE46" s="339">
        <v>39303.9</v>
      </c>
      <c r="AF46" s="38"/>
      <c r="AG46" s="354"/>
      <c r="AH46" s="38"/>
    </row>
    <row r="47" spans="1:34" s="87" customFormat="1">
      <c r="A47" s="245"/>
      <c r="B47" s="1345" t="s">
        <v>505</v>
      </c>
      <c r="C47" s="242"/>
      <c r="D47" s="38"/>
      <c r="E47" s="339"/>
      <c r="F47" s="339"/>
      <c r="G47" s="339"/>
      <c r="H47" s="339"/>
      <c r="I47" s="1346">
        <v>3.9355018199522362E-2</v>
      </c>
      <c r="J47" s="1346">
        <v>9.6669678009391191E-3</v>
      </c>
      <c r="K47" s="1346">
        <v>4.416325380891517E-2</v>
      </c>
      <c r="L47" s="1346">
        <v>3.9502463614411898E-2</v>
      </c>
      <c r="M47" s="1330"/>
      <c r="N47" s="354"/>
      <c r="O47" s="354"/>
      <c r="P47" s="354"/>
      <c r="Q47" s="354"/>
      <c r="R47" s="38"/>
      <c r="S47" s="339"/>
      <c r="T47" s="1346">
        <v>4.94024296942015E-2</v>
      </c>
      <c r="U47" s="38"/>
      <c r="V47" s="354"/>
      <c r="W47" s="38"/>
      <c r="X47" s="339"/>
      <c r="Y47" s="1346">
        <v>9.5747455544478832E-2</v>
      </c>
      <c r="Z47" s="38"/>
      <c r="AA47" s="354"/>
      <c r="AB47" s="38"/>
      <c r="AC47" s="38"/>
      <c r="AD47" s="339"/>
      <c r="AE47" s="1346">
        <v>0.13903217953770897</v>
      </c>
      <c r="AF47" s="38"/>
      <c r="AG47" s="354"/>
      <c r="AH47" s="38"/>
    </row>
    <row r="48" spans="1:34" s="87" customFormat="1">
      <c r="A48" s="245"/>
      <c r="B48" s="241" t="s">
        <v>602</v>
      </c>
      <c r="C48" s="242"/>
      <c r="D48" s="38"/>
      <c r="E48" s="339"/>
      <c r="F48" s="339"/>
      <c r="G48" s="339"/>
      <c r="H48" s="339">
        <v>29925.599999999999</v>
      </c>
      <c r="I48" s="339">
        <v>31154.5</v>
      </c>
      <c r="J48" s="339">
        <v>31701.9</v>
      </c>
      <c r="K48" s="339">
        <v>33027</v>
      </c>
      <c r="L48" s="339">
        <v>34371</v>
      </c>
      <c r="M48" s="1330"/>
      <c r="N48" s="354"/>
      <c r="O48" s="354"/>
      <c r="P48" s="354"/>
      <c r="Q48" s="354"/>
      <c r="R48" s="38"/>
      <c r="S48" s="339"/>
      <c r="T48" s="339">
        <v>31701.9</v>
      </c>
      <c r="U48" s="38"/>
      <c r="V48" s="354"/>
      <c r="W48" s="38"/>
      <c r="X48" s="339"/>
      <c r="Y48" s="339">
        <v>33027</v>
      </c>
      <c r="Z48" s="38"/>
      <c r="AA48" s="354"/>
      <c r="AB48" s="38"/>
      <c r="AC48" s="38"/>
      <c r="AD48" s="339">
        <v>29925.599999999999</v>
      </c>
      <c r="AE48" s="339">
        <v>34371</v>
      </c>
      <c r="AF48" s="38"/>
      <c r="AG48" s="354"/>
      <c r="AH48" s="38"/>
    </row>
    <row r="49" spans="1:36" s="87" customFormat="1">
      <c r="A49" s="245"/>
      <c r="B49" s="1347" t="s">
        <v>505</v>
      </c>
      <c r="C49" s="242"/>
      <c r="D49" s="38"/>
      <c r="E49" s="339"/>
      <c r="F49" s="339"/>
      <c r="G49" s="339"/>
      <c r="H49" s="339"/>
      <c r="I49" s="1346">
        <v>4.1065174967252149E-2</v>
      </c>
      <c r="J49" s="1346">
        <v>1.757049543404654E-2</v>
      </c>
      <c r="K49" s="1346">
        <v>4.1798756541405968E-2</v>
      </c>
      <c r="L49" s="1346">
        <v>4.0693977654646218E-2</v>
      </c>
      <c r="M49" s="1330"/>
      <c r="N49" s="354"/>
      <c r="O49" s="354"/>
      <c r="P49" s="354"/>
      <c r="Q49" s="354"/>
      <c r="R49" s="38"/>
      <c r="S49" s="339"/>
      <c r="T49" s="1346">
        <v>5.9357205870559149E-2</v>
      </c>
      <c r="U49" s="38"/>
      <c r="V49" s="354"/>
      <c r="W49" s="38"/>
      <c r="X49" s="339"/>
      <c r="Y49" s="1346">
        <v>0.10363701980912676</v>
      </c>
      <c r="Z49" s="38"/>
      <c r="AA49" s="354"/>
      <c r="AB49" s="38"/>
      <c r="AC49" s="38"/>
      <c r="AD49" s="339"/>
      <c r="AE49" s="1346">
        <v>0.14854840003207959</v>
      </c>
      <c r="AF49" s="38"/>
      <c r="AG49" s="354"/>
      <c r="AH49" s="38"/>
    </row>
    <row r="50" spans="1:36">
      <c r="A50" s="30"/>
      <c r="B50" s="30"/>
      <c r="C50" s="30"/>
      <c r="D50" s="40"/>
      <c r="E50" s="1106"/>
      <c r="F50" s="1106"/>
      <c r="G50" s="1106"/>
      <c r="H50" s="1106"/>
      <c r="I50" s="1106"/>
      <c r="J50" s="1106"/>
      <c r="K50" s="1106"/>
      <c r="L50" s="1106"/>
      <c r="M50" s="40"/>
      <c r="N50" s="383"/>
      <c r="O50" s="383"/>
      <c r="P50" s="383"/>
      <c r="Q50" s="383"/>
      <c r="R50" s="40"/>
      <c r="S50" s="1106"/>
      <c r="T50" s="1106"/>
      <c r="U50" s="40"/>
      <c r="V50" s="383"/>
      <c r="W50" s="40"/>
      <c r="X50" s="1106"/>
      <c r="Y50" s="1106"/>
      <c r="Z50" s="40"/>
      <c r="AA50" s="383"/>
      <c r="AB50" s="40"/>
      <c r="AC50" s="40"/>
      <c r="AD50" s="1106"/>
      <c r="AE50" s="1106"/>
      <c r="AF50" s="40"/>
      <c r="AG50" s="383"/>
      <c r="AH50" s="40"/>
    </row>
    <row r="51" spans="1:36">
      <c r="A51" s="30"/>
      <c r="B51" s="30"/>
      <c r="C51" s="30"/>
      <c r="D51" s="40"/>
      <c r="E51" s="1106"/>
      <c r="F51" s="1106"/>
      <c r="G51" s="1106"/>
      <c r="H51" s="1106"/>
      <c r="I51" s="1106"/>
      <c r="J51" s="1106"/>
      <c r="K51" s="1106"/>
      <c r="L51" s="1106"/>
      <c r="M51" s="40"/>
      <c r="N51" s="383"/>
      <c r="O51" s="383"/>
      <c r="P51" s="383"/>
      <c r="Q51" s="383"/>
      <c r="R51" s="40"/>
      <c r="S51" s="1106"/>
      <c r="T51" s="1106"/>
      <c r="U51" s="40"/>
      <c r="V51" s="383"/>
      <c r="W51" s="40"/>
      <c r="X51" s="1106"/>
      <c r="Y51" s="1106"/>
      <c r="Z51" s="40"/>
      <c r="AA51" s="383"/>
      <c r="AB51" s="40"/>
      <c r="AC51" s="40"/>
      <c r="AD51" s="1106"/>
      <c r="AE51" s="1106"/>
      <c r="AF51" s="40"/>
      <c r="AG51" s="383"/>
      <c r="AH51" s="40"/>
    </row>
    <row r="52" spans="1:36" ht="28.8">
      <c r="A52" s="28"/>
      <c r="B52" s="28"/>
      <c r="C52" s="28"/>
      <c r="D52" s="327"/>
      <c r="E52" s="28" t="s">
        <v>530</v>
      </c>
      <c r="F52" s="28" t="s">
        <v>538</v>
      </c>
      <c r="G52" s="28" t="s">
        <v>539</v>
      </c>
      <c r="H52" s="28" t="s">
        <v>540</v>
      </c>
      <c r="I52" s="28" t="s">
        <v>649</v>
      </c>
      <c r="J52" s="28" t="s">
        <v>653</v>
      </c>
      <c r="K52" s="28" t="s">
        <v>654</v>
      </c>
      <c r="L52" s="28" t="s">
        <v>648</v>
      </c>
      <c r="M52" s="327"/>
      <c r="N52" s="1331" t="s">
        <v>667</v>
      </c>
      <c r="O52" s="1331" t="s">
        <v>676</v>
      </c>
      <c r="P52" s="1331" t="s">
        <v>689</v>
      </c>
      <c r="Q52" s="1331" t="s">
        <v>701</v>
      </c>
      <c r="R52" s="327"/>
      <c r="S52" s="28" t="s">
        <v>548</v>
      </c>
      <c r="T52" s="28" t="s">
        <v>670</v>
      </c>
      <c r="U52" s="327"/>
      <c r="V52" s="1331" t="s">
        <v>675</v>
      </c>
      <c r="W52" s="327"/>
      <c r="X52" s="28" t="s">
        <v>562</v>
      </c>
      <c r="Y52" s="28" t="s">
        <v>684</v>
      </c>
      <c r="Z52" s="327"/>
      <c r="AA52" s="1380" t="s">
        <v>685</v>
      </c>
      <c r="AB52" s="327"/>
      <c r="AC52" s="327"/>
      <c r="AD52" s="28">
        <v>2020</v>
      </c>
      <c r="AE52" s="28">
        <v>2021</v>
      </c>
      <c r="AF52" s="327"/>
      <c r="AG52" s="1380" t="s">
        <v>700</v>
      </c>
      <c r="AH52" s="327"/>
    </row>
    <row r="53" spans="1:36">
      <c r="A53" s="95" t="s">
        <v>2</v>
      </c>
      <c r="B53" s="30"/>
      <c r="C53" s="30"/>
      <c r="D53" s="40"/>
      <c r="E53" s="1106"/>
      <c r="F53" s="1106"/>
      <c r="G53" s="1106"/>
      <c r="H53" s="1106"/>
      <c r="I53" s="1106"/>
      <c r="J53" s="1106"/>
      <c r="K53" s="1106"/>
      <c r="L53" s="1106"/>
      <c r="M53" s="40"/>
      <c r="N53" s="383"/>
      <c r="O53" s="383"/>
      <c r="P53" s="383"/>
      <c r="Q53" s="383"/>
      <c r="R53" s="40"/>
      <c r="S53" s="1106"/>
      <c r="T53" s="1106"/>
      <c r="U53" s="40"/>
      <c r="V53" s="383"/>
      <c r="W53" s="40"/>
      <c r="X53" s="1106"/>
      <c r="Y53" s="1106"/>
      <c r="Z53" s="40"/>
      <c r="AA53" s="383"/>
      <c r="AB53" s="40"/>
      <c r="AC53" s="40"/>
      <c r="AD53" s="1106"/>
      <c r="AE53" s="1106"/>
      <c r="AF53" s="40"/>
      <c r="AG53" s="383"/>
      <c r="AH53" s="40"/>
      <c r="AI53" s="87"/>
      <c r="AJ53" s="87"/>
    </row>
    <row r="54" spans="1:36">
      <c r="A54" s="240" t="s">
        <v>605</v>
      </c>
      <c r="B54" s="124"/>
      <c r="C54" s="124"/>
      <c r="D54" s="97"/>
      <c r="E54" s="91"/>
      <c r="F54" s="91"/>
      <c r="G54" s="91"/>
      <c r="H54" s="91"/>
      <c r="I54" s="91"/>
      <c r="J54" s="91"/>
      <c r="K54" s="91"/>
      <c r="L54" s="91"/>
      <c r="M54" s="97"/>
      <c r="N54" s="1307"/>
      <c r="O54" s="1307"/>
      <c r="P54" s="1307"/>
      <c r="Q54" s="1307"/>
      <c r="R54" s="97"/>
      <c r="S54" s="91"/>
      <c r="T54" s="91"/>
      <c r="U54" s="97"/>
      <c r="V54" s="1307"/>
      <c r="W54" s="97"/>
      <c r="X54" s="91"/>
      <c r="Y54" s="91"/>
      <c r="Z54" s="97"/>
      <c r="AA54" s="1307"/>
      <c r="AB54" s="97"/>
      <c r="AC54" s="97"/>
      <c r="AD54" s="91"/>
      <c r="AE54" s="91"/>
      <c r="AF54" s="97"/>
      <c r="AG54" s="1307"/>
      <c r="AH54" s="97"/>
    </row>
    <row r="55" spans="1:36">
      <c r="A55" s="30"/>
      <c r="B55" s="30"/>
      <c r="C55" s="1300" t="s">
        <v>582</v>
      </c>
      <c r="D55" s="97"/>
      <c r="E55" s="348">
        <v>91.800000000000011</v>
      </c>
      <c r="F55" s="348">
        <v>88.600000000000009</v>
      </c>
      <c r="G55" s="348">
        <v>108.6</v>
      </c>
      <c r="H55" s="348">
        <v>117.2</v>
      </c>
      <c r="I55" s="348">
        <v>108.39999999999999</v>
      </c>
      <c r="J55" s="348">
        <v>125.39999999999999</v>
      </c>
      <c r="K55" s="348">
        <v>134.6</v>
      </c>
      <c r="L55" s="348">
        <v>147.30000000000001</v>
      </c>
      <c r="M55" s="97"/>
      <c r="N55" s="356">
        <v>0.18082788671023931</v>
      </c>
      <c r="O55" s="356">
        <v>0.41534988713318266</v>
      </c>
      <c r="P55" s="356">
        <v>0.23941068139963173</v>
      </c>
      <c r="Q55" s="356">
        <v>0.256825938566553</v>
      </c>
      <c r="R55" s="97"/>
      <c r="S55" s="348">
        <v>180.40000000000003</v>
      </c>
      <c r="T55" s="348">
        <v>233.79999999999998</v>
      </c>
      <c r="U55" s="97"/>
      <c r="V55" s="356">
        <v>0.29600886917960056</v>
      </c>
      <c r="W55" s="97"/>
      <c r="X55" s="348">
        <v>289</v>
      </c>
      <c r="Y55" s="348">
        <v>368.4</v>
      </c>
      <c r="Z55" s="97"/>
      <c r="AA55" s="356">
        <v>0.27474048442906573</v>
      </c>
      <c r="AB55" s="97"/>
      <c r="AC55" s="97"/>
      <c r="AD55" s="348">
        <v>406.2</v>
      </c>
      <c r="AE55" s="348">
        <v>515.70000000000005</v>
      </c>
      <c r="AF55" s="97"/>
      <c r="AG55" s="356">
        <v>0.26957163958641073</v>
      </c>
      <c r="AH55" s="97"/>
      <c r="AI55" s="87"/>
      <c r="AJ55" s="87"/>
    </row>
    <row r="56" spans="1:36">
      <c r="A56" s="30"/>
      <c r="B56" s="30"/>
      <c r="C56" s="1300" t="s">
        <v>581</v>
      </c>
      <c r="D56" s="97"/>
      <c r="E56" s="348">
        <v>0</v>
      </c>
      <c r="F56" s="348">
        <v>0</v>
      </c>
      <c r="G56" s="348">
        <v>0</v>
      </c>
      <c r="H56" s="348">
        <v>0</v>
      </c>
      <c r="I56" s="348">
        <v>0</v>
      </c>
      <c r="J56" s="348">
        <v>0</v>
      </c>
      <c r="K56" s="348">
        <v>0</v>
      </c>
      <c r="L56" s="348">
        <v>0</v>
      </c>
      <c r="M56" s="97"/>
      <c r="N56" s="356"/>
      <c r="O56" s="356"/>
      <c r="P56" s="356"/>
      <c r="Q56" s="356"/>
      <c r="R56" s="97"/>
      <c r="S56" s="348">
        <v>0</v>
      </c>
      <c r="T56" s="348">
        <v>0</v>
      </c>
      <c r="U56" s="97"/>
      <c r="V56" s="356"/>
      <c r="W56" s="97"/>
      <c r="X56" s="348">
        <v>0</v>
      </c>
      <c r="Y56" s="348">
        <v>0</v>
      </c>
      <c r="Z56" s="97"/>
      <c r="AA56" s="356"/>
      <c r="AB56" s="97"/>
      <c r="AC56" s="97"/>
      <c r="AD56" s="348">
        <v>0</v>
      </c>
      <c r="AE56" s="348">
        <v>0</v>
      </c>
      <c r="AF56" s="97"/>
      <c r="AG56" s="356"/>
      <c r="AH56" s="97"/>
    </row>
    <row r="57" spans="1:36" s="87" customFormat="1">
      <c r="A57" s="245"/>
      <c r="B57" s="241" t="s">
        <v>580</v>
      </c>
      <c r="C57" s="242"/>
      <c r="D57" s="38"/>
      <c r="E57" s="339">
        <v>91.800000000000011</v>
      </c>
      <c r="F57" s="339">
        <v>88.600000000000009</v>
      </c>
      <c r="G57" s="339">
        <v>108.6</v>
      </c>
      <c r="H57" s="339">
        <v>117.2</v>
      </c>
      <c r="I57" s="339">
        <v>108.39999999999999</v>
      </c>
      <c r="J57" s="339">
        <v>125.39999999999999</v>
      </c>
      <c r="K57" s="339">
        <v>134.6</v>
      </c>
      <c r="L57" s="339">
        <v>147.30000000000001</v>
      </c>
      <c r="M57" s="38"/>
      <c r="N57" s="354">
        <v>0.18082788671023931</v>
      </c>
      <c r="O57" s="354">
        <v>0.41534988713318266</v>
      </c>
      <c r="P57" s="354">
        <v>0.23941068139963173</v>
      </c>
      <c r="Q57" s="354">
        <v>0.256825938566553</v>
      </c>
      <c r="R57" s="38"/>
      <c r="S57" s="339">
        <v>180.40000000000003</v>
      </c>
      <c r="T57" s="339">
        <v>233.79999999999998</v>
      </c>
      <c r="U57" s="38"/>
      <c r="V57" s="354">
        <v>0.29600886917960056</v>
      </c>
      <c r="W57" s="38"/>
      <c r="X57" s="339">
        <v>289</v>
      </c>
      <c r="Y57" s="339">
        <v>368.4</v>
      </c>
      <c r="Z57" s="38"/>
      <c r="AA57" s="354">
        <v>0.27474048442906573</v>
      </c>
      <c r="AB57" s="38"/>
      <c r="AC57" s="38"/>
      <c r="AD57" s="339">
        <v>406.2</v>
      </c>
      <c r="AE57" s="339">
        <v>515.70000000000005</v>
      </c>
      <c r="AF57" s="38"/>
      <c r="AG57" s="354">
        <v>0.26957163958641073</v>
      </c>
      <c r="AH57" s="38"/>
      <c r="AI57" s="23"/>
      <c r="AJ57" s="23"/>
    </row>
    <row r="58" spans="1:36">
      <c r="A58" s="30"/>
      <c r="B58" s="30"/>
      <c r="C58" s="30"/>
      <c r="D58" s="40"/>
      <c r="E58" s="1106"/>
      <c r="F58" s="1106"/>
      <c r="G58" s="1106"/>
      <c r="H58" s="1106"/>
      <c r="I58" s="1106"/>
      <c r="J58" s="1106"/>
      <c r="K58" s="1106"/>
      <c r="L58" s="1106"/>
      <c r="M58" s="40"/>
      <c r="N58" s="383"/>
      <c r="O58" s="383"/>
      <c r="P58" s="383"/>
      <c r="Q58" s="383"/>
      <c r="R58" s="40"/>
      <c r="S58" s="1106"/>
      <c r="T58" s="1106"/>
      <c r="U58" s="40"/>
      <c r="V58" s="383"/>
      <c r="W58" s="40"/>
      <c r="X58" s="1106"/>
      <c r="Y58" s="1106"/>
      <c r="Z58" s="40"/>
      <c r="AA58" s="383"/>
      <c r="AB58" s="40"/>
      <c r="AC58" s="40"/>
      <c r="AD58" s="1106"/>
      <c r="AE58" s="1106"/>
      <c r="AF58" s="40"/>
      <c r="AG58" s="383"/>
      <c r="AH58" s="40"/>
      <c r="AI58" s="87"/>
      <c r="AJ58" s="87"/>
    </row>
    <row r="59" spans="1:36" s="87" customFormat="1" ht="19.95" customHeight="1">
      <c r="A59" s="245"/>
      <c r="B59" s="1388" t="s">
        <v>694</v>
      </c>
      <c r="C59" s="1306"/>
      <c r="D59" s="38"/>
      <c r="E59" s="1287"/>
      <c r="F59" s="1287"/>
      <c r="G59" s="1287"/>
      <c r="H59" s="1287"/>
      <c r="I59" s="1287"/>
      <c r="J59" s="1287"/>
      <c r="K59" s="1287"/>
      <c r="L59" s="1287"/>
      <c r="M59" s="38"/>
      <c r="N59" s="720"/>
      <c r="O59" s="720"/>
      <c r="P59" s="720"/>
      <c r="Q59" s="720"/>
      <c r="R59" s="38"/>
      <c r="S59" s="1287"/>
      <c r="T59" s="1287"/>
      <c r="U59" s="38"/>
      <c r="V59" s="720"/>
      <c r="W59" s="38"/>
      <c r="X59" s="1287"/>
      <c r="Y59" s="1287"/>
      <c r="Z59" s="38"/>
      <c r="AA59" s="720"/>
      <c r="AB59" s="38"/>
      <c r="AC59" s="38"/>
      <c r="AD59" s="1287"/>
      <c r="AE59" s="1287"/>
      <c r="AF59" s="38"/>
      <c r="AG59" s="720"/>
      <c r="AH59" s="38"/>
      <c r="AI59" s="23"/>
      <c r="AJ59" s="23"/>
    </row>
    <row r="60" spans="1:36">
      <c r="A60" s="30"/>
      <c r="B60" s="30"/>
      <c r="C60" s="1300" t="s">
        <v>606</v>
      </c>
      <c r="D60" s="38"/>
      <c r="E60" s="348">
        <v>22.9</v>
      </c>
      <c r="F60" s="348">
        <v>23.5</v>
      </c>
      <c r="G60" s="348">
        <v>25.699999999999996</v>
      </c>
      <c r="H60" s="348">
        <v>26.900000000000002</v>
      </c>
      <c r="I60" s="348">
        <v>26.099999999999998</v>
      </c>
      <c r="J60" s="348">
        <v>28.799999999999997</v>
      </c>
      <c r="K60" s="348">
        <v>30</v>
      </c>
      <c r="L60" s="348">
        <v>31.700000000000003</v>
      </c>
      <c r="M60" s="38"/>
      <c r="N60" s="356">
        <v>0.13973799126637543</v>
      </c>
      <c r="O60" s="356">
        <v>0.22553191489361679</v>
      </c>
      <c r="P60" s="356">
        <v>0.16731517509727656</v>
      </c>
      <c r="Q60" s="356">
        <v>0.17843866171003708</v>
      </c>
      <c r="R60" s="38"/>
      <c r="S60" s="348">
        <v>46.4</v>
      </c>
      <c r="T60" s="348">
        <v>54.899999999999991</v>
      </c>
      <c r="U60" s="38"/>
      <c r="V60" s="356">
        <v>0.1831896551724137</v>
      </c>
      <c r="W60" s="38"/>
      <c r="X60" s="348">
        <v>72.099999999999994</v>
      </c>
      <c r="Y60" s="348">
        <v>84.899999999999991</v>
      </c>
      <c r="Z60" s="38"/>
      <c r="AA60" s="356">
        <v>0.17753120665742017</v>
      </c>
      <c r="AB60" s="38"/>
      <c r="AC60" s="38"/>
      <c r="AD60" s="348">
        <v>99</v>
      </c>
      <c r="AE60" s="348">
        <v>116.6</v>
      </c>
      <c r="AF60" s="38"/>
      <c r="AG60" s="356">
        <v>0.17777777777777781</v>
      </c>
      <c r="AH60" s="38"/>
      <c r="AI60" s="87"/>
      <c r="AJ60" s="87"/>
    </row>
    <row r="61" spans="1:36">
      <c r="A61" s="30"/>
      <c r="B61" s="30"/>
      <c r="C61" s="1300" t="s">
        <v>607</v>
      </c>
      <c r="D61" s="38"/>
      <c r="E61" s="348">
        <v>49.3</v>
      </c>
      <c r="F61" s="348">
        <v>48.4</v>
      </c>
      <c r="G61" s="348">
        <v>60.300000000000004</v>
      </c>
      <c r="H61" s="348">
        <v>63.599999999999994</v>
      </c>
      <c r="I61" s="348">
        <v>57.1</v>
      </c>
      <c r="J61" s="348">
        <v>65.999999999999986</v>
      </c>
      <c r="K61" s="348">
        <v>71.5</v>
      </c>
      <c r="L61" s="348">
        <v>78.8</v>
      </c>
      <c r="M61" s="38"/>
      <c r="N61" s="356">
        <v>0.15821501014198791</v>
      </c>
      <c r="O61" s="356">
        <v>0.36363636363636331</v>
      </c>
      <c r="P61" s="356">
        <v>0.18573797678275272</v>
      </c>
      <c r="Q61" s="356">
        <v>0.23899371069182407</v>
      </c>
      <c r="R61" s="38"/>
      <c r="S61" s="348">
        <v>97.699999999999989</v>
      </c>
      <c r="T61" s="348">
        <v>123.1</v>
      </c>
      <c r="U61" s="38"/>
      <c r="V61" s="356">
        <v>0.25997952917093148</v>
      </c>
      <c r="W61" s="38"/>
      <c r="X61" s="348">
        <v>158</v>
      </c>
      <c r="Y61" s="348">
        <v>194.6</v>
      </c>
      <c r="Z61" s="38"/>
      <c r="AA61" s="356">
        <v>0.23164556962025307</v>
      </c>
      <c r="AB61" s="38"/>
      <c r="AC61" s="38"/>
      <c r="AD61" s="348">
        <v>221.60000000000002</v>
      </c>
      <c r="AE61" s="348">
        <v>273.40000000000003</v>
      </c>
      <c r="AF61" s="38"/>
      <c r="AG61" s="356">
        <v>0.23375451263537905</v>
      </c>
      <c r="AH61" s="38"/>
      <c r="AI61" s="184"/>
      <c r="AJ61" s="184"/>
    </row>
    <row r="62" spans="1:36" s="87" customFormat="1">
      <c r="A62" s="245"/>
      <c r="B62" s="241" t="s">
        <v>599</v>
      </c>
      <c r="C62" s="242"/>
      <c r="D62" s="38"/>
      <c r="E62" s="339">
        <v>72.199999999999989</v>
      </c>
      <c r="F62" s="339">
        <v>71.900000000000006</v>
      </c>
      <c r="G62" s="339">
        <v>86</v>
      </c>
      <c r="H62" s="339">
        <v>90.5</v>
      </c>
      <c r="I62" s="339">
        <v>83.2</v>
      </c>
      <c r="J62" s="339">
        <v>94.799999999999983</v>
      </c>
      <c r="K62" s="339">
        <v>101.5</v>
      </c>
      <c r="L62" s="339">
        <v>110.5</v>
      </c>
      <c r="M62" s="38"/>
      <c r="N62" s="354">
        <v>0.15235457063711944</v>
      </c>
      <c r="O62" s="354">
        <v>0.31849791376912351</v>
      </c>
      <c r="P62" s="354">
        <v>0.18023255813953498</v>
      </c>
      <c r="Q62" s="354">
        <v>0.22099447513812165</v>
      </c>
      <c r="R62" s="38"/>
      <c r="S62" s="339">
        <v>144.1</v>
      </c>
      <c r="T62" s="339">
        <v>178</v>
      </c>
      <c r="U62" s="38"/>
      <c r="V62" s="354">
        <v>0.23525329632199865</v>
      </c>
      <c r="W62" s="38"/>
      <c r="X62" s="339">
        <v>230.1</v>
      </c>
      <c r="Y62" s="339">
        <v>279.5</v>
      </c>
      <c r="Z62" s="38"/>
      <c r="AA62" s="354">
        <v>0.21468926553672318</v>
      </c>
      <c r="AB62" s="38"/>
      <c r="AC62" s="38"/>
      <c r="AD62" s="339">
        <v>320.60000000000002</v>
      </c>
      <c r="AE62" s="339">
        <v>390</v>
      </c>
      <c r="AF62" s="38"/>
      <c r="AG62" s="354">
        <v>0.21646912039925126</v>
      </c>
      <c r="AH62" s="38"/>
      <c r="AI62" s="23"/>
      <c r="AJ62" s="23"/>
    </row>
    <row r="63" spans="1:36">
      <c r="A63" s="30"/>
      <c r="B63" s="30"/>
      <c r="C63" s="1300" t="s">
        <v>517</v>
      </c>
      <c r="D63" s="38"/>
      <c r="E63" s="348">
        <v>-24.3</v>
      </c>
      <c r="F63" s="348">
        <v>-25.900000000000002</v>
      </c>
      <c r="G63" s="348">
        <v>-26</v>
      </c>
      <c r="H63" s="348">
        <v>-33.4</v>
      </c>
      <c r="I63" s="348">
        <v>-25.3</v>
      </c>
      <c r="J63" s="348">
        <v>-28.099999999999998</v>
      </c>
      <c r="K63" s="348">
        <v>-30.1</v>
      </c>
      <c r="L63" s="348">
        <v>-37.9</v>
      </c>
      <c r="M63" s="38"/>
      <c r="N63" s="356">
        <v>4.1152263374485631E-2</v>
      </c>
      <c r="O63" s="356">
        <v>8.4942084942084772E-2</v>
      </c>
      <c r="P63" s="356">
        <v>0.1576923076923078</v>
      </c>
      <c r="Q63" s="356">
        <v>0.13473053892215558</v>
      </c>
      <c r="R63" s="38"/>
      <c r="S63" s="348">
        <v>-50.2</v>
      </c>
      <c r="T63" s="348">
        <v>-53.4</v>
      </c>
      <c r="U63" s="38"/>
      <c r="V63" s="356">
        <v>6.3745019920318668E-2</v>
      </c>
      <c r="W63" s="38"/>
      <c r="X63" s="348">
        <v>-76.2</v>
      </c>
      <c r="Y63" s="348">
        <v>-83.5</v>
      </c>
      <c r="Z63" s="38"/>
      <c r="AA63" s="356">
        <v>9.580052493438318E-2</v>
      </c>
      <c r="AB63" s="38"/>
      <c r="AC63" s="38"/>
      <c r="AD63" s="348">
        <v>-109.6</v>
      </c>
      <c r="AE63" s="348">
        <v>-121.4</v>
      </c>
      <c r="AF63" s="38"/>
      <c r="AG63" s="356">
        <v>0.10766423357664245</v>
      </c>
      <c r="AH63" s="38"/>
      <c r="AI63" s="87"/>
      <c r="AJ63" s="87"/>
    </row>
    <row r="64" spans="1:36" s="87" customFormat="1">
      <c r="A64" s="245"/>
      <c r="B64" s="241" t="s">
        <v>608</v>
      </c>
      <c r="C64" s="242"/>
      <c r="D64" s="38"/>
      <c r="E64" s="339">
        <v>47.899999999999991</v>
      </c>
      <c r="F64" s="339">
        <v>46</v>
      </c>
      <c r="G64" s="339">
        <v>60</v>
      </c>
      <c r="H64" s="339">
        <v>57.1</v>
      </c>
      <c r="I64" s="339">
        <v>57.900000000000006</v>
      </c>
      <c r="J64" s="339">
        <v>66.699999999999989</v>
      </c>
      <c r="K64" s="339">
        <v>71.400000000000006</v>
      </c>
      <c r="L64" s="339">
        <v>72.599999999999994</v>
      </c>
      <c r="M64" s="38"/>
      <c r="N64" s="354">
        <v>0.20876826722338238</v>
      </c>
      <c r="O64" s="354">
        <v>0.44999999999999973</v>
      </c>
      <c r="P64" s="354">
        <v>0.19000000000000017</v>
      </c>
      <c r="Q64" s="354">
        <v>0.27145359019264426</v>
      </c>
      <c r="R64" s="38"/>
      <c r="S64" s="339">
        <v>93.899999999999991</v>
      </c>
      <c r="T64" s="339">
        <v>124.6</v>
      </c>
      <c r="U64" s="38"/>
      <c r="V64" s="354">
        <v>0.32694355697550592</v>
      </c>
      <c r="W64" s="38"/>
      <c r="X64" s="339">
        <v>153.89999999999998</v>
      </c>
      <c r="Y64" s="339">
        <v>196</v>
      </c>
      <c r="Z64" s="38"/>
      <c r="AA64" s="354">
        <v>0.27355425601039651</v>
      </c>
      <c r="AB64" s="38"/>
      <c r="AC64" s="38"/>
      <c r="AD64" s="339">
        <v>211.00000000000003</v>
      </c>
      <c r="AE64" s="339">
        <v>268.60000000000002</v>
      </c>
      <c r="AF64" s="38"/>
      <c r="AG64" s="354">
        <v>0.27298578199052126</v>
      </c>
      <c r="AH64" s="38"/>
    </row>
    <row r="65" spans="1:36" s="184" customFormat="1">
      <c r="A65" s="122"/>
      <c r="B65" s="1372" t="s">
        <v>678</v>
      </c>
      <c r="C65" s="1373"/>
      <c r="D65" s="1374"/>
      <c r="E65" s="1375">
        <v>0.52178649237472752</v>
      </c>
      <c r="F65" s="1375">
        <v>0.51918735891647849</v>
      </c>
      <c r="G65" s="1375">
        <v>0.5524861878453039</v>
      </c>
      <c r="H65" s="1375">
        <v>0.48720136518771329</v>
      </c>
      <c r="I65" s="1375">
        <v>0.53413284132841343</v>
      </c>
      <c r="J65" s="1375">
        <v>0.53189792663476865</v>
      </c>
      <c r="K65" s="1375">
        <v>0.53046062407132255</v>
      </c>
      <c r="L65" s="1375">
        <v>0.49287169042769852</v>
      </c>
      <c r="M65" s="1374"/>
      <c r="N65" s="1375"/>
      <c r="O65" s="1375"/>
      <c r="P65" s="1375"/>
      <c r="Q65" s="1375"/>
      <c r="R65" s="1374"/>
      <c r="S65" s="1375">
        <v>0.52050997782705088</v>
      </c>
      <c r="T65" s="1375">
        <v>0.53293413173652693</v>
      </c>
      <c r="U65" s="1374"/>
      <c r="V65" s="1375"/>
      <c r="W65" s="1374"/>
      <c r="X65" s="1375">
        <v>0.53252595155709337</v>
      </c>
      <c r="Y65" s="1375">
        <v>0.53203040173724214</v>
      </c>
      <c r="Z65" s="1374"/>
      <c r="AA65" s="1375"/>
      <c r="AB65" s="1374"/>
      <c r="AC65" s="1374"/>
      <c r="AD65" s="1375">
        <v>0.51944854751354019</v>
      </c>
      <c r="AE65" s="1375">
        <v>0.52084545278262551</v>
      </c>
      <c r="AF65" s="1374"/>
      <c r="AG65" s="1375"/>
      <c r="AH65" s="1374"/>
      <c r="AI65" s="87"/>
      <c r="AJ65" s="87"/>
    </row>
    <row r="66" spans="1:36">
      <c r="A66" s="30"/>
      <c r="B66" s="30"/>
      <c r="C66" s="30"/>
      <c r="D66" s="40"/>
      <c r="E66" s="1106"/>
      <c r="F66" s="1106"/>
      <c r="G66" s="1106"/>
      <c r="H66" s="1106"/>
      <c r="I66" s="1106"/>
      <c r="J66" s="1106"/>
      <c r="K66" s="1106"/>
      <c r="L66" s="1106"/>
      <c r="M66" s="40"/>
      <c r="N66" s="383"/>
      <c r="O66" s="383"/>
      <c r="P66" s="383"/>
      <c r="Q66" s="383"/>
      <c r="R66" s="40"/>
      <c r="S66" s="1106"/>
      <c r="T66" s="1106"/>
      <c r="U66" s="40"/>
      <c r="V66" s="383"/>
      <c r="W66" s="40"/>
      <c r="X66" s="1106"/>
      <c r="Y66" s="1106"/>
      <c r="Z66" s="40"/>
      <c r="AA66" s="383"/>
      <c r="AB66" s="40"/>
      <c r="AC66" s="40"/>
      <c r="AD66" s="1106"/>
      <c r="AE66" s="1106"/>
      <c r="AF66" s="40"/>
      <c r="AG66" s="383"/>
      <c r="AH66" s="40"/>
      <c r="AI66" s="87"/>
      <c r="AJ66" s="87"/>
    </row>
    <row r="67" spans="1:36" s="87" customFormat="1">
      <c r="A67" s="245"/>
      <c r="B67" s="241" t="s">
        <v>601</v>
      </c>
      <c r="C67" s="242"/>
      <c r="D67" s="38"/>
      <c r="E67" s="339"/>
      <c r="F67" s="339"/>
      <c r="G67" s="339"/>
      <c r="H67" s="339">
        <v>71.099999999999994</v>
      </c>
      <c r="I67" s="339">
        <v>63.3</v>
      </c>
      <c r="J67" s="339">
        <v>46.9</v>
      </c>
      <c r="K67" s="339">
        <v>43.4</v>
      </c>
      <c r="L67" s="339">
        <v>71.2</v>
      </c>
      <c r="M67" s="38"/>
      <c r="N67" s="354"/>
      <c r="O67" s="354"/>
      <c r="P67" s="354"/>
      <c r="Q67" s="354"/>
      <c r="R67" s="38"/>
      <c r="S67" s="339"/>
      <c r="T67" s="339">
        <v>46.9</v>
      </c>
      <c r="U67" s="38"/>
      <c r="V67" s="354"/>
      <c r="W67" s="38"/>
      <c r="X67" s="339"/>
      <c r="Y67" s="339">
        <v>43.4</v>
      </c>
      <c r="Z67" s="38"/>
      <c r="AA67" s="354"/>
      <c r="AB67" s="38"/>
      <c r="AC67" s="38"/>
      <c r="AD67" s="339">
        <v>71.099999999999994</v>
      </c>
      <c r="AE67" s="339">
        <v>71.2</v>
      </c>
      <c r="AF67" s="38"/>
      <c r="AG67" s="354"/>
      <c r="AH67" s="38"/>
      <c r="AI67" s="23"/>
      <c r="AJ67" s="23"/>
    </row>
    <row r="68" spans="1:36" s="87" customFormat="1">
      <c r="A68" s="245"/>
      <c r="B68" s="1345" t="s">
        <v>505</v>
      </c>
      <c r="C68" s="242"/>
      <c r="D68" s="38"/>
      <c r="E68" s="339"/>
      <c r="F68" s="339"/>
      <c r="G68" s="339"/>
      <c r="H68" s="339"/>
      <c r="I68" s="1346">
        <v>-0.10970464135021096</v>
      </c>
      <c r="J68" s="1346">
        <v>-0.25908372827804105</v>
      </c>
      <c r="K68" s="1346">
        <v>-7.4626865671641784E-2</v>
      </c>
      <c r="L68" s="1346">
        <v>0.64055299539170529</v>
      </c>
      <c r="M68" s="1330"/>
      <c r="N68" s="354"/>
      <c r="O68" s="354"/>
      <c r="P68" s="354"/>
      <c r="Q68" s="354"/>
      <c r="R68" s="38"/>
      <c r="S68" s="339"/>
      <c r="T68" s="1346">
        <v>-0.34036568213783402</v>
      </c>
      <c r="U68" s="38"/>
      <c r="V68" s="354"/>
      <c r="W68" s="38"/>
      <c r="X68" s="339"/>
      <c r="Y68" s="1346">
        <v>-0.38959212376933894</v>
      </c>
      <c r="Z68" s="38"/>
      <c r="AA68" s="354"/>
      <c r="AB68" s="38"/>
      <c r="AC68" s="38"/>
      <c r="AD68" s="339"/>
      <c r="AE68" s="1346">
        <v>1.4064697609001975E-3</v>
      </c>
      <c r="AF68" s="38"/>
      <c r="AG68" s="354"/>
      <c r="AH68" s="38"/>
      <c r="AI68" s="23"/>
      <c r="AJ68" s="23"/>
    </row>
    <row r="69" spans="1:36" s="87" customFormat="1">
      <c r="A69" s="245"/>
      <c r="B69" s="241" t="s">
        <v>602</v>
      </c>
      <c r="C69" s="242"/>
      <c r="D69" s="38"/>
      <c r="E69" s="339"/>
      <c r="F69" s="339"/>
      <c r="G69" s="339"/>
      <c r="H69" s="339">
        <v>18.899999999999999</v>
      </c>
      <c r="I69" s="339">
        <v>10.199999999999999</v>
      </c>
      <c r="J69" s="339">
        <v>10.7</v>
      </c>
      <c r="K69" s="339">
        <v>10.9</v>
      </c>
      <c r="L69" s="339">
        <v>17.2</v>
      </c>
      <c r="M69" s="38"/>
      <c r="N69" s="354"/>
      <c r="O69" s="354"/>
      <c r="P69" s="354"/>
      <c r="Q69" s="354"/>
      <c r="R69" s="38"/>
      <c r="S69" s="339"/>
      <c r="T69" s="339">
        <v>10.7</v>
      </c>
      <c r="U69" s="38"/>
      <c r="V69" s="354"/>
      <c r="W69" s="38"/>
      <c r="X69" s="339"/>
      <c r="Y69" s="339">
        <v>10.9</v>
      </c>
      <c r="Z69" s="38"/>
      <c r="AA69" s="354"/>
      <c r="AB69" s="38"/>
      <c r="AC69" s="38"/>
      <c r="AD69" s="339">
        <v>18.899999999999999</v>
      </c>
      <c r="AE69" s="339">
        <v>17.2</v>
      </c>
      <c r="AF69" s="38"/>
      <c r="AG69" s="354"/>
      <c r="AH69" s="38"/>
      <c r="AI69" s="23"/>
      <c r="AJ69" s="23"/>
    </row>
    <row r="70" spans="1:36" s="87" customFormat="1">
      <c r="A70" s="245"/>
      <c r="B70" s="1347" t="s">
        <v>505</v>
      </c>
      <c r="C70" s="242"/>
      <c r="D70" s="38"/>
      <c r="E70" s="339"/>
      <c r="F70" s="339"/>
      <c r="G70" s="339"/>
      <c r="H70" s="339"/>
      <c r="I70" s="1346">
        <v>-0.46031746031746035</v>
      </c>
      <c r="J70" s="1346">
        <v>4.9019607843137303E-2</v>
      </c>
      <c r="K70" s="1346">
        <v>1.8691588785046731E-2</v>
      </c>
      <c r="L70" s="1346">
        <v>0.57798165137614665</v>
      </c>
      <c r="M70" s="1330"/>
      <c r="N70" s="354"/>
      <c r="O70" s="354"/>
      <c r="P70" s="354"/>
      <c r="Q70" s="354"/>
      <c r="R70" s="38"/>
      <c r="S70" s="339"/>
      <c r="T70" s="1346">
        <v>-0.43386243386243384</v>
      </c>
      <c r="U70" s="38"/>
      <c r="V70" s="354"/>
      <c r="W70" s="38"/>
      <c r="X70" s="339"/>
      <c r="Y70" s="1346">
        <v>-0.42328042328042326</v>
      </c>
      <c r="Z70" s="38"/>
      <c r="AA70" s="354"/>
      <c r="AB70" s="38"/>
      <c r="AC70" s="38"/>
      <c r="AD70" s="339"/>
      <c r="AE70" s="1346">
        <v>-8.9947089947089887E-2</v>
      </c>
      <c r="AF70" s="38"/>
      <c r="AG70" s="354"/>
      <c r="AH70" s="38"/>
      <c r="AI70" s="23"/>
      <c r="AJ70" s="23"/>
    </row>
    <row r="71" spans="1:36">
      <c r="A71" s="30"/>
      <c r="B71" s="30"/>
      <c r="C71" s="30"/>
      <c r="D71" s="40"/>
      <c r="E71" s="1106"/>
      <c r="F71" s="1106"/>
      <c r="G71" s="1106"/>
      <c r="H71" s="1106"/>
      <c r="I71" s="1106"/>
      <c r="J71" s="1106"/>
      <c r="K71" s="1106"/>
      <c r="L71" s="1106"/>
      <c r="M71" s="40"/>
      <c r="N71" s="383"/>
      <c r="O71" s="383"/>
      <c r="P71" s="383"/>
      <c r="Q71" s="383"/>
      <c r="R71" s="40"/>
      <c r="S71" s="1106"/>
      <c r="T71" s="1106"/>
      <c r="U71" s="40"/>
      <c r="V71" s="383"/>
      <c r="W71" s="40"/>
      <c r="X71" s="1106"/>
      <c r="Y71" s="1106"/>
      <c r="Z71" s="40"/>
      <c r="AA71" s="383"/>
      <c r="AB71" s="40"/>
      <c r="AC71" s="40"/>
      <c r="AD71" s="1106"/>
      <c r="AE71" s="1106"/>
      <c r="AF71" s="40"/>
      <c r="AG71" s="383"/>
      <c r="AH71" s="40"/>
    </row>
    <row r="72" spans="1:36">
      <c r="A72" s="30"/>
      <c r="B72" s="30"/>
      <c r="C72" s="30"/>
      <c r="D72" s="40"/>
      <c r="E72" s="1106"/>
      <c r="F72" s="1106"/>
      <c r="G72" s="1106"/>
      <c r="H72" s="1106"/>
      <c r="I72" s="1106"/>
      <c r="J72" s="1106"/>
      <c r="K72" s="1106"/>
      <c r="L72" s="1106"/>
      <c r="M72" s="40"/>
      <c r="N72" s="383"/>
      <c r="O72" s="383"/>
      <c r="P72" s="383"/>
      <c r="Q72" s="383"/>
      <c r="R72" s="40"/>
      <c r="S72" s="1106"/>
      <c r="T72" s="1106"/>
      <c r="U72" s="40"/>
      <c r="V72" s="383"/>
      <c r="W72" s="40"/>
      <c r="X72" s="1106"/>
      <c r="Y72" s="1106"/>
      <c r="Z72" s="40"/>
      <c r="AA72" s="383"/>
      <c r="AB72" s="40"/>
      <c r="AC72" s="40"/>
      <c r="AD72" s="1106"/>
      <c r="AE72" s="1106"/>
      <c r="AF72" s="40"/>
      <c r="AG72" s="383"/>
      <c r="AH72" s="40"/>
    </row>
    <row r="73" spans="1:36" ht="28.8">
      <c r="A73" s="28"/>
      <c r="B73" s="28"/>
      <c r="C73" s="28"/>
      <c r="D73" s="327"/>
      <c r="E73" s="28" t="s">
        <v>530</v>
      </c>
      <c r="F73" s="28" t="s">
        <v>538</v>
      </c>
      <c r="G73" s="28" t="s">
        <v>539</v>
      </c>
      <c r="H73" s="28" t="s">
        <v>540</v>
      </c>
      <c r="I73" s="28" t="s">
        <v>649</v>
      </c>
      <c r="J73" s="28" t="s">
        <v>653</v>
      </c>
      <c r="K73" s="28" t="s">
        <v>654</v>
      </c>
      <c r="L73" s="28" t="s">
        <v>648</v>
      </c>
      <c r="M73" s="327"/>
      <c r="N73" s="1331" t="s">
        <v>667</v>
      </c>
      <c r="O73" s="1331" t="s">
        <v>676</v>
      </c>
      <c r="P73" s="1331" t="s">
        <v>689</v>
      </c>
      <c r="Q73" s="1331" t="s">
        <v>701</v>
      </c>
      <c r="R73" s="327"/>
      <c r="S73" s="28" t="s">
        <v>548</v>
      </c>
      <c r="T73" s="28" t="s">
        <v>670</v>
      </c>
      <c r="U73" s="327"/>
      <c r="V73" s="1331" t="s">
        <v>675</v>
      </c>
      <c r="W73" s="327"/>
      <c r="X73" s="28" t="s">
        <v>562</v>
      </c>
      <c r="Y73" s="28" t="s">
        <v>684</v>
      </c>
      <c r="Z73" s="327"/>
      <c r="AA73" s="1380" t="s">
        <v>685</v>
      </c>
      <c r="AB73" s="327"/>
      <c r="AC73" s="327"/>
      <c r="AD73" s="28">
        <v>2020</v>
      </c>
      <c r="AE73" s="28">
        <v>2021</v>
      </c>
      <c r="AF73" s="327"/>
      <c r="AG73" s="1380" t="s">
        <v>700</v>
      </c>
      <c r="AH73" s="327"/>
    </row>
    <row r="74" spans="1:36">
      <c r="A74" s="95" t="s">
        <v>2</v>
      </c>
      <c r="B74" s="30"/>
      <c r="C74" s="30"/>
      <c r="D74" s="40"/>
      <c r="E74" s="1106"/>
      <c r="F74" s="1106"/>
      <c r="G74" s="1106"/>
      <c r="H74" s="1106"/>
      <c r="I74" s="1106"/>
      <c r="J74" s="1106"/>
      <c r="K74" s="1106"/>
      <c r="L74" s="1106"/>
      <c r="M74" s="40"/>
      <c r="N74" s="383"/>
      <c r="O74" s="383"/>
      <c r="P74" s="383"/>
      <c r="Q74" s="383"/>
      <c r="R74" s="40"/>
      <c r="S74" s="1106"/>
      <c r="T74" s="1106"/>
      <c r="U74" s="40"/>
      <c r="V74" s="383"/>
      <c r="W74" s="40"/>
      <c r="X74" s="1106"/>
      <c r="Y74" s="1106"/>
      <c r="Z74" s="40"/>
      <c r="AA74" s="383"/>
      <c r="AB74" s="40"/>
      <c r="AC74" s="40"/>
      <c r="AD74" s="1106"/>
      <c r="AE74" s="1106"/>
      <c r="AF74" s="40"/>
      <c r="AG74" s="383"/>
      <c r="AH74" s="40"/>
      <c r="AI74" s="87"/>
      <c r="AJ74" s="87"/>
    </row>
    <row r="75" spans="1:36">
      <c r="A75" s="240" t="s">
        <v>617</v>
      </c>
      <c r="B75" s="124"/>
      <c r="C75" s="124"/>
      <c r="D75" s="97"/>
      <c r="E75" s="91"/>
      <c r="F75" s="91"/>
      <c r="G75" s="91"/>
      <c r="H75" s="91"/>
      <c r="I75" s="91"/>
      <c r="J75" s="91"/>
      <c r="K75" s="91"/>
      <c r="L75" s="91"/>
      <c r="M75" s="97"/>
      <c r="N75" s="1307"/>
      <c r="O75" s="1307"/>
      <c r="P75" s="1307"/>
      <c r="Q75" s="1307"/>
      <c r="R75" s="97"/>
      <c r="S75" s="91"/>
      <c r="T75" s="91"/>
      <c r="U75" s="97"/>
      <c r="V75" s="1307"/>
      <c r="W75" s="97"/>
      <c r="X75" s="91"/>
      <c r="Y75" s="91"/>
      <c r="Z75" s="97"/>
      <c r="AA75" s="1307"/>
      <c r="AB75" s="97"/>
      <c r="AC75" s="97"/>
      <c r="AD75" s="91"/>
      <c r="AE75" s="91"/>
      <c r="AF75" s="97"/>
      <c r="AG75" s="1307"/>
      <c r="AH75" s="97"/>
    </row>
    <row r="76" spans="1:36">
      <c r="A76" s="30"/>
      <c r="B76" s="30"/>
      <c r="C76" s="1300" t="s">
        <v>582</v>
      </c>
      <c r="D76" s="97"/>
      <c r="E76" s="348">
        <v>30.400000000000002</v>
      </c>
      <c r="F76" s="348">
        <v>15.399999999999999</v>
      </c>
      <c r="G76" s="348">
        <v>25.8</v>
      </c>
      <c r="H76" s="348">
        <v>32.700000000000003</v>
      </c>
      <c r="I76" s="348">
        <v>29.499999999999993</v>
      </c>
      <c r="J76" s="348">
        <v>34.6</v>
      </c>
      <c r="K76" s="348">
        <v>42.300000000000004</v>
      </c>
      <c r="L76" s="348">
        <v>40.799999999999997</v>
      </c>
      <c r="M76" s="97"/>
      <c r="N76" s="356">
        <v>-2.9605263157895023E-2</v>
      </c>
      <c r="O76" s="356">
        <v>1.2467532467532472</v>
      </c>
      <c r="P76" s="356">
        <v>0.63953488372093026</v>
      </c>
      <c r="Q76" s="356">
        <v>0.24770642201834847</v>
      </c>
      <c r="R76" s="97"/>
      <c r="S76" s="348">
        <v>45.8</v>
      </c>
      <c r="T76" s="348">
        <v>64.099999999999994</v>
      </c>
      <c r="U76" s="97"/>
      <c r="V76" s="356">
        <v>0.39956331877729245</v>
      </c>
      <c r="W76" s="97"/>
      <c r="X76" s="348">
        <v>71.599999999999994</v>
      </c>
      <c r="Y76" s="348">
        <v>106.4</v>
      </c>
      <c r="Z76" s="97"/>
      <c r="AA76" s="356">
        <v>0.48603351955307272</v>
      </c>
      <c r="AB76" s="97"/>
      <c r="AC76" s="97"/>
      <c r="AD76" s="348">
        <v>104.3</v>
      </c>
      <c r="AE76" s="348">
        <v>147.19999999999999</v>
      </c>
      <c r="AF76" s="97"/>
      <c r="AG76" s="356">
        <v>0.41131351869606902</v>
      </c>
      <c r="AH76" s="97"/>
    </row>
    <row r="77" spans="1:36">
      <c r="A77" s="30"/>
      <c r="B77" s="30"/>
      <c r="C77" s="1300" t="s">
        <v>581</v>
      </c>
      <c r="D77" s="97"/>
      <c r="E77" s="348">
        <v>1.3</v>
      </c>
      <c r="F77" s="348">
        <v>1.5</v>
      </c>
      <c r="G77" s="348">
        <v>1.5</v>
      </c>
      <c r="H77" s="348">
        <v>1.8</v>
      </c>
      <c r="I77" s="348">
        <v>2.1</v>
      </c>
      <c r="J77" s="348">
        <v>2</v>
      </c>
      <c r="K77" s="348">
        <v>2</v>
      </c>
      <c r="L77" s="348">
        <v>1.9</v>
      </c>
      <c r="M77" s="97"/>
      <c r="N77" s="356">
        <v>0.61538461538461542</v>
      </c>
      <c r="O77" s="356">
        <v>0.33333333333333326</v>
      </c>
      <c r="P77" s="356">
        <v>0.33333333333333326</v>
      </c>
      <c r="Q77" s="356">
        <v>5.555555555555558E-2</v>
      </c>
      <c r="R77" s="97"/>
      <c r="S77" s="348">
        <v>2.8</v>
      </c>
      <c r="T77" s="348">
        <v>4.0999999999999996</v>
      </c>
      <c r="U77" s="97"/>
      <c r="V77" s="356">
        <v>0.46428571428571419</v>
      </c>
      <c r="W77" s="97"/>
      <c r="X77" s="348">
        <v>4.3</v>
      </c>
      <c r="Y77" s="348">
        <v>6.1</v>
      </c>
      <c r="Z77" s="97"/>
      <c r="AA77" s="356">
        <v>0.41860465116279078</v>
      </c>
      <c r="AB77" s="97"/>
      <c r="AC77" s="97"/>
      <c r="AD77" s="348">
        <v>6.1</v>
      </c>
      <c r="AE77" s="348">
        <v>8</v>
      </c>
      <c r="AF77" s="97"/>
      <c r="AG77" s="356">
        <v>0.3114754098360657</v>
      </c>
      <c r="AH77" s="97"/>
    </row>
    <row r="78" spans="1:36" s="87" customFormat="1">
      <c r="A78" s="245"/>
      <c r="B78" s="241" t="s">
        <v>580</v>
      </c>
      <c r="C78" s="242"/>
      <c r="D78" s="97"/>
      <c r="E78" s="339">
        <v>31.700000000000003</v>
      </c>
      <c r="F78" s="339">
        <v>16.899999999999999</v>
      </c>
      <c r="G78" s="339">
        <v>27.3</v>
      </c>
      <c r="H78" s="339">
        <v>34.5</v>
      </c>
      <c r="I78" s="339">
        <v>31.599999999999994</v>
      </c>
      <c r="J78" s="339">
        <v>36.6</v>
      </c>
      <c r="K78" s="339">
        <v>44.300000000000004</v>
      </c>
      <c r="L78" s="339">
        <v>42.699999999999996</v>
      </c>
      <c r="M78" s="38"/>
      <c r="N78" s="354">
        <v>-3.154574132492427E-3</v>
      </c>
      <c r="O78" s="354">
        <v>1.1656804733727815</v>
      </c>
      <c r="P78" s="354">
        <v>0.62271062271062272</v>
      </c>
      <c r="Q78" s="354">
        <v>0.23768115942028967</v>
      </c>
      <c r="R78" s="38"/>
      <c r="S78" s="339">
        <v>48.6</v>
      </c>
      <c r="T78" s="339">
        <v>68.199999999999989</v>
      </c>
      <c r="U78" s="38"/>
      <c r="V78" s="354">
        <v>0.40329218106995857</v>
      </c>
      <c r="W78" s="38"/>
      <c r="X78" s="339">
        <v>75.900000000000006</v>
      </c>
      <c r="Y78" s="339">
        <v>112.5</v>
      </c>
      <c r="Z78" s="38"/>
      <c r="AA78" s="354">
        <v>0.48221343873517775</v>
      </c>
      <c r="AB78" s="38"/>
      <c r="AC78" s="38"/>
      <c r="AD78" s="339">
        <v>110.39999999999999</v>
      </c>
      <c r="AE78" s="339">
        <v>155.19999999999999</v>
      </c>
      <c r="AF78" s="38"/>
      <c r="AG78" s="354">
        <v>0.40579710144927539</v>
      </c>
      <c r="AH78" s="38"/>
      <c r="AI78" s="23"/>
      <c r="AJ78" s="23"/>
    </row>
    <row r="79" spans="1:36">
      <c r="A79" s="30"/>
      <c r="B79" s="30"/>
      <c r="C79" s="30"/>
      <c r="D79" s="97"/>
      <c r="E79" s="1106"/>
      <c r="F79" s="1106"/>
      <c r="G79" s="1106"/>
      <c r="H79" s="1106"/>
      <c r="I79" s="1106"/>
      <c r="J79" s="1106"/>
      <c r="K79" s="1106"/>
      <c r="L79" s="1106"/>
      <c r="M79" s="40"/>
      <c r="N79" s="383"/>
      <c r="O79" s="383"/>
      <c r="P79" s="383"/>
      <c r="Q79" s="383"/>
      <c r="R79" s="40"/>
      <c r="S79" s="1106"/>
      <c r="T79" s="1106"/>
      <c r="U79" s="40"/>
      <c r="V79" s="383"/>
      <c r="W79" s="40"/>
      <c r="X79" s="1106"/>
      <c r="Y79" s="1106"/>
      <c r="Z79" s="40"/>
      <c r="AA79" s="383"/>
      <c r="AB79" s="40"/>
      <c r="AC79" s="40"/>
      <c r="AD79" s="1106"/>
      <c r="AE79" s="1106"/>
      <c r="AF79" s="40"/>
      <c r="AG79" s="383"/>
      <c r="AH79" s="40"/>
    </row>
    <row r="80" spans="1:36">
      <c r="A80" s="30"/>
      <c r="B80" s="30"/>
      <c r="C80" s="1300" t="s">
        <v>610</v>
      </c>
      <c r="D80" s="38"/>
      <c r="E80" s="348">
        <v>25.599999999999998</v>
      </c>
      <c r="F80" s="348">
        <v>11.3</v>
      </c>
      <c r="G80" s="348">
        <v>20.6</v>
      </c>
      <c r="H80" s="348">
        <v>26</v>
      </c>
      <c r="I80" s="348">
        <v>24.5</v>
      </c>
      <c r="J80" s="348">
        <v>28.9</v>
      </c>
      <c r="K80" s="348">
        <v>35.9</v>
      </c>
      <c r="L80" s="348">
        <v>33.4</v>
      </c>
      <c r="M80" s="38"/>
      <c r="N80" s="356">
        <v>-4.2968749999999889E-2</v>
      </c>
      <c r="O80" s="356">
        <v>1.5575221238938051</v>
      </c>
      <c r="P80" s="356">
        <v>0.74271844660194164</v>
      </c>
      <c r="Q80" s="356">
        <v>0.28461538461538449</v>
      </c>
      <c r="R80" s="38"/>
      <c r="S80" s="348">
        <v>36.9</v>
      </c>
      <c r="T80" s="348">
        <v>53.4</v>
      </c>
      <c r="U80" s="38"/>
      <c r="V80" s="356">
        <v>0.44715447154471555</v>
      </c>
      <c r="W80" s="38"/>
      <c r="X80" s="348">
        <v>57.5</v>
      </c>
      <c r="Y80" s="348">
        <v>89.3</v>
      </c>
      <c r="Z80" s="38"/>
      <c r="AA80" s="356">
        <v>0.55304347826086953</v>
      </c>
      <c r="AB80" s="38"/>
      <c r="AC80" s="38"/>
      <c r="AD80" s="348">
        <v>83.5</v>
      </c>
      <c r="AE80" s="348">
        <v>122.7</v>
      </c>
      <c r="AF80" s="38"/>
      <c r="AG80" s="356">
        <v>0.46946107784431135</v>
      </c>
      <c r="AH80" s="38"/>
    </row>
    <row r="81" spans="1:36">
      <c r="A81" s="30"/>
      <c r="B81" s="30"/>
      <c r="C81" s="1300" t="s">
        <v>6</v>
      </c>
      <c r="D81" s="38"/>
      <c r="E81" s="348">
        <v>20.9</v>
      </c>
      <c r="F81" s="348">
        <v>21.6</v>
      </c>
      <c r="G81" s="348">
        <v>21.7</v>
      </c>
      <c r="H81" s="348">
        <v>20.9</v>
      </c>
      <c r="I81" s="348">
        <v>22.1</v>
      </c>
      <c r="J81" s="348">
        <v>21.299999999999997</v>
      </c>
      <c r="K81" s="348">
        <v>23.9</v>
      </c>
      <c r="L81" s="348">
        <v>24.3</v>
      </c>
      <c r="M81" s="38"/>
      <c r="N81" s="356">
        <v>5.741626794258381E-2</v>
      </c>
      <c r="O81" s="356">
        <v>-1.3888888888889062E-2</v>
      </c>
      <c r="P81" s="356">
        <v>0.10138248847926268</v>
      </c>
      <c r="Q81" s="356">
        <v>0.16267942583732076</v>
      </c>
      <c r="R81" s="38"/>
      <c r="S81" s="348">
        <v>42.5</v>
      </c>
      <c r="T81" s="348">
        <v>43.4</v>
      </c>
      <c r="U81" s="38"/>
      <c r="V81" s="356">
        <v>2.1176470588235352E-2</v>
      </c>
      <c r="W81" s="38"/>
      <c r="X81" s="348">
        <v>64.2</v>
      </c>
      <c r="Y81" s="348">
        <v>67.3</v>
      </c>
      <c r="Z81" s="38"/>
      <c r="AA81" s="356">
        <v>4.8286604361370555E-2</v>
      </c>
      <c r="AB81" s="38"/>
      <c r="AC81" s="38"/>
      <c r="AD81" s="348">
        <v>85.1</v>
      </c>
      <c r="AE81" s="348">
        <v>91.6</v>
      </c>
      <c r="AF81" s="38"/>
      <c r="AG81" s="356">
        <v>7.6380728554641619E-2</v>
      </c>
      <c r="AH81" s="38"/>
    </row>
    <row r="82" spans="1:36">
      <c r="A82" s="30"/>
      <c r="B82" s="30"/>
      <c r="C82" s="1300" t="s">
        <v>597</v>
      </c>
      <c r="D82" s="38"/>
      <c r="E82" s="348">
        <v>-7.4</v>
      </c>
      <c r="F82" s="348">
        <v>14.5</v>
      </c>
      <c r="G82" s="348">
        <v>27.7</v>
      </c>
      <c r="H82" s="348">
        <v>16.899999999999999</v>
      </c>
      <c r="I82" s="348">
        <v>7.2</v>
      </c>
      <c r="J82" s="348">
        <v>7.4</v>
      </c>
      <c r="K82" s="348">
        <v>7</v>
      </c>
      <c r="L82" s="348">
        <v>6.5</v>
      </c>
      <c r="M82" s="38"/>
      <c r="N82" s="356">
        <v>-1.9729729729729728</v>
      </c>
      <c r="O82" s="356">
        <v>-0.48965517241379308</v>
      </c>
      <c r="P82" s="356">
        <v>-0.74729241877256314</v>
      </c>
      <c r="Q82" s="356">
        <v>-0.61538461538461542</v>
      </c>
      <c r="R82" s="38"/>
      <c r="S82" s="348">
        <v>7.1</v>
      </c>
      <c r="T82" s="348">
        <v>14.600000000000001</v>
      </c>
      <c r="U82" s="38"/>
      <c r="V82" s="356">
        <v>1.0563380281690145</v>
      </c>
      <c r="W82" s="38"/>
      <c r="X82" s="348">
        <v>34.799999999999997</v>
      </c>
      <c r="Y82" s="348">
        <v>21.6</v>
      </c>
      <c r="Z82" s="38"/>
      <c r="AA82" s="356">
        <v>-0.37931034482758608</v>
      </c>
      <c r="AB82" s="38"/>
      <c r="AC82" s="38"/>
      <c r="AD82" s="348">
        <v>51.7</v>
      </c>
      <c r="AE82" s="348">
        <v>28.1</v>
      </c>
      <c r="AF82" s="38"/>
      <c r="AG82" s="356">
        <v>-0.45647969052224369</v>
      </c>
      <c r="AH82" s="38"/>
    </row>
    <row r="83" spans="1:36">
      <c r="A83" s="30"/>
      <c r="B83" s="30"/>
      <c r="C83" s="1300" t="s">
        <v>611</v>
      </c>
      <c r="D83" s="38"/>
      <c r="E83" s="348">
        <v>3.2</v>
      </c>
      <c r="F83" s="348">
        <v>3</v>
      </c>
      <c r="G83" s="348">
        <v>3.2</v>
      </c>
      <c r="H83" s="348">
        <v>4.8</v>
      </c>
      <c r="I83" s="348">
        <v>3.7</v>
      </c>
      <c r="J83" s="348">
        <v>3.8</v>
      </c>
      <c r="K83" s="348">
        <v>4.3</v>
      </c>
      <c r="L83" s="348">
        <v>5.2</v>
      </c>
      <c r="M83" s="38"/>
      <c r="N83" s="356">
        <v>0.15625</v>
      </c>
      <c r="O83" s="356">
        <v>0.26666666666666661</v>
      </c>
      <c r="P83" s="356">
        <v>0.34374999999999978</v>
      </c>
      <c r="Q83" s="356">
        <v>8.3333333333333481E-2</v>
      </c>
      <c r="R83" s="38"/>
      <c r="S83" s="348">
        <v>6.2</v>
      </c>
      <c r="T83" s="348">
        <v>7.5</v>
      </c>
      <c r="U83" s="38"/>
      <c r="V83" s="356">
        <v>0.20967741935483875</v>
      </c>
      <c r="W83" s="38"/>
      <c r="X83" s="348">
        <v>9.4</v>
      </c>
      <c r="Y83" s="348">
        <v>11.8</v>
      </c>
      <c r="Z83" s="38"/>
      <c r="AA83" s="356">
        <v>0.25531914893617014</v>
      </c>
      <c r="AB83" s="38"/>
      <c r="AC83" s="38"/>
      <c r="AD83" s="348">
        <v>14.2</v>
      </c>
      <c r="AE83" s="348">
        <v>17</v>
      </c>
      <c r="AF83" s="38"/>
      <c r="AG83" s="356">
        <v>0.19718309859154926</v>
      </c>
      <c r="AH83" s="38"/>
    </row>
    <row r="84" spans="1:36">
      <c r="A84" s="30"/>
      <c r="B84" s="30"/>
      <c r="C84" s="1300" t="s">
        <v>612</v>
      </c>
      <c r="D84" s="38"/>
      <c r="E84" s="348">
        <v>-14.7</v>
      </c>
      <c r="F84" s="348">
        <v>-26.2</v>
      </c>
      <c r="G84" s="348">
        <v>-44.3</v>
      </c>
      <c r="H84" s="348">
        <v>-30.4</v>
      </c>
      <c r="I84" s="348">
        <v>-23.099999999999998</v>
      </c>
      <c r="J84" s="348">
        <v>-29.7</v>
      </c>
      <c r="K84" s="348">
        <v>-31.400000000000002</v>
      </c>
      <c r="L84" s="348">
        <v>-23.1</v>
      </c>
      <c r="M84" s="38"/>
      <c r="N84" s="356">
        <v>0.5714285714285714</v>
      </c>
      <c r="O84" s="356">
        <v>0.13358778625954204</v>
      </c>
      <c r="P84" s="356">
        <v>-0.2911963882618509</v>
      </c>
      <c r="Q84" s="356">
        <v>-0.24013157894736836</v>
      </c>
      <c r="R84" s="38"/>
      <c r="S84" s="348">
        <v>-40.9</v>
      </c>
      <c r="T84" s="348">
        <v>-52.8</v>
      </c>
      <c r="U84" s="38"/>
      <c r="V84" s="356">
        <v>0.29095354523227379</v>
      </c>
      <c r="W84" s="38"/>
      <c r="X84" s="348">
        <v>-85.199999999999989</v>
      </c>
      <c r="Y84" s="348">
        <v>-84.2</v>
      </c>
      <c r="Z84" s="38"/>
      <c r="AA84" s="356">
        <v>-1.1737089201877771E-2</v>
      </c>
      <c r="AB84" s="38"/>
      <c r="AC84" s="38"/>
      <c r="AD84" s="348">
        <v>-115.6</v>
      </c>
      <c r="AE84" s="348">
        <v>-107.3</v>
      </c>
      <c r="AF84" s="38"/>
      <c r="AG84" s="356">
        <v>-7.1799307958477443E-2</v>
      </c>
      <c r="AH84" s="38"/>
    </row>
    <row r="85" spans="1:36">
      <c r="A85" s="30"/>
      <c r="B85" s="30"/>
      <c r="C85" s="1300" t="s">
        <v>613</v>
      </c>
      <c r="D85" s="38"/>
      <c r="E85" s="348">
        <v>-11.899999999999999</v>
      </c>
      <c r="F85" s="348">
        <v>-8</v>
      </c>
      <c r="G85" s="348">
        <v>-11.799999999999999</v>
      </c>
      <c r="H85" s="348">
        <v>-16.899999999999999</v>
      </c>
      <c r="I85" s="348">
        <v>-18</v>
      </c>
      <c r="J85" s="348">
        <v>-15.6</v>
      </c>
      <c r="K85" s="348">
        <v>-19.5</v>
      </c>
      <c r="L85" s="348">
        <v>-28.8</v>
      </c>
      <c r="M85" s="38"/>
      <c r="N85" s="356">
        <v>0.5126050420168069</v>
      </c>
      <c r="O85" s="356">
        <v>0.95</v>
      </c>
      <c r="P85" s="356">
        <v>0.65254237288135619</v>
      </c>
      <c r="Q85" s="356">
        <v>0.70414201183431979</v>
      </c>
      <c r="R85" s="38"/>
      <c r="S85" s="348">
        <v>-19.899999999999999</v>
      </c>
      <c r="T85" s="348">
        <v>-33.6</v>
      </c>
      <c r="U85" s="38"/>
      <c r="V85" s="356">
        <v>0.68844221105527659</v>
      </c>
      <c r="W85" s="38"/>
      <c r="X85" s="348">
        <v>-31.699999999999996</v>
      </c>
      <c r="Y85" s="348">
        <v>-53.1</v>
      </c>
      <c r="Z85" s="38"/>
      <c r="AA85" s="356">
        <v>0.67507886435331255</v>
      </c>
      <c r="AB85" s="38"/>
      <c r="AC85" s="38"/>
      <c r="AD85" s="348">
        <v>-48.6</v>
      </c>
      <c r="AE85" s="348">
        <v>-81.900000000000006</v>
      </c>
      <c r="AF85" s="38"/>
      <c r="AG85" s="356">
        <v>0.68518518518518534</v>
      </c>
      <c r="AH85" s="38"/>
      <c r="AI85" s="87"/>
      <c r="AJ85" s="87"/>
    </row>
    <row r="86" spans="1:36">
      <c r="A86" s="30"/>
      <c r="B86" s="30"/>
      <c r="C86" s="1300" t="s">
        <v>614</v>
      </c>
      <c r="D86" s="38"/>
      <c r="E86" s="348">
        <v>-0.5</v>
      </c>
      <c r="F86" s="348">
        <v>-0.29999999999999982</v>
      </c>
      <c r="G86" s="348">
        <v>-0.5</v>
      </c>
      <c r="H86" s="348">
        <v>-0.8</v>
      </c>
      <c r="I86" s="348">
        <v>-0.60000000000000009</v>
      </c>
      <c r="J86" s="348">
        <v>-0.79999999999999982</v>
      </c>
      <c r="K86" s="348">
        <v>-0.6</v>
      </c>
      <c r="L86" s="348">
        <v>-0.6</v>
      </c>
      <c r="M86" s="38"/>
      <c r="N86" s="356">
        <v>0.20000000000000018</v>
      </c>
      <c r="O86" s="356">
        <v>1.6666666666666679</v>
      </c>
      <c r="P86" s="356">
        <v>0.19999999999999996</v>
      </c>
      <c r="Q86" s="356">
        <v>-0.25000000000000011</v>
      </c>
      <c r="R86" s="38"/>
      <c r="S86" s="348">
        <v>-0.79999999999999982</v>
      </c>
      <c r="T86" s="348">
        <v>-1.4</v>
      </c>
      <c r="U86" s="38"/>
      <c r="V86" s="356">
        <v>0.75000000000000022</v>
      </c>
      <c r="W86" s="38"/>
      <c r="X86" s="348">
        <v>-1.2999999999999998</v>
      </c>
      <c r="Y86" s="348">
        <v>-2</v>
      </c>
      <c r="Z86" s="38"/>
      <c r="AA86" s="356">
        <v>0.53846153846153877</v>
      </c>
      <c r="AB86" s="38"/>
      <c r="AC86" s="38"/>
      <c r="AD86" s="348">
        <v>-2.1</v>
      </c>
      <c r="AE86" s="348">
        <v>-2.6</v>
      </c>
      <c r="AF86" s="38"/>
      <c r="AG86" s="356">
        <v>0.23809523809523814</v>
      </c>
      <c r="AH86" s="38"/>
    </row>
    <row r="87" spans="1:36">
      <c r="A87" s="30"/>
      <c r="B87" s="30"/>
      <c r="C87" s="1300" t="s">
        <v>615</v>
      </c>
      <c r="D87" s="38"/>
      <c r="E87" s="348">
        <v>-0.1</v>
      </c>
      <c r="F87" s="348">
        <v>-0.2</v>
      </c>
      <c r="G87" s="348">
        <v>-0.2</v>
      </c>
      <c r="H87" s="348">
        <v>-0.8</v>
      </c>
      <c r="I87" s="348">
        <v>-0.2</v>
      </c>
      <c r="J87" s="348">
        <v>-0.2</v>
      </c>
      <c r="K87" s="348">
        <v>-0.2</v>
      </c>
      <c r="L87" s="348">
        <v>-0.9</v>
      </c>
      <c r="M87" s="38"/>
      <c r="N87" s="356">
        <v>1</v>
      </c>
      <c r="O87" s="356">
        <v>0</v>
      </c>
      <c r="P87" s="356">
        <v>0</v>
      </c>
      <c r="Q87" s="356">
        <v>0.125</v>
      </c>
      <c r="R87" s="38"/>
      <c r="S87" s="348">
        <v>-0.30000000000000004</v>
      </c>
      <c r="T87" s="348">
        <v>-0.4</v>
      </c>
      <c r="U87" s="38"/>
      <c r="V87" s="356">
        <v>0.33333333333333326</v>
      </c>
      <c r="W87" s="38"/>
      <c r="X87" s="348">
        <v>-0.5</v>
      </c>
      <c r="Y87" s="348">
        <v>-0.60000000000000009</v>
      </c>
      <c r="Z87" s="38"/>
      <c r="AA87" s="356">
        <v>0.20000000000000018</v>
      </c>
      <c r="AB87" s="38"/>
      <c r="AC87" s="38"/>
      <c r="AD87" s="348">
        <v>-1.3</v>
      </c>
      <c r="AE87" s="348">
        <v>-1.5</v>
      </c>
      <c r="AF87" s="38"/>
      <c r="AG87" s="356">
        <v>0.15384615384615374</v>
      </c>
      <c r="AH87" s="38"/>
    </row>
    <row r="88" spans="1:36">
      <c r="A88" s="30"/>
      <c r="B88" s="30"/>
      <c r="C88" s="1300" t="s">
        <v>616</v>
      </c>
      <c r="D88" s="38"/>
      <c r="E88" s="348">
        <v>-0.6</v>
      </c>
      <c r="F88" s="348">
        <v>-0.1</v>
      </c>
      <c r="G88" s="348">
        <v>0.1</v>
      </c>
      <c r="H88" s="348">
        <v>0.2</v>
      </c>
      <c r="I88" s="348">
        <v>0.39999999999999997</v>
      </c>
      <c r="J88" s="348">
        <v>0.2</v>
      </c>
      <c r="K88" s="348">
        <v>-0.1</v>
      </c>
      <c r="L88" s="348">
        <v>0.7</v>
      </c>
      <c r="M88" s="38"/>
      <c r="N88" s="356">
        <v>-1.6666666666666665</v>
      </c>
      <c r="O88" s="356">
        <v>-3</v>
      </c>
      <c r="P88" s="356">
        <v>-2</v>
      </c>
      <c r="Q88" s="356">
        <v>2.4999999999999996</v>
      </c>
      <c r="R88" s="38"/>
      <c r="S88" s="348">
        <v>-0.7</v>
      </c>
      <c r="T88" s="348">
        <v>0.6</v>
      </c>
      <c r="U88" s="38"/>
      <c r="V88" s="356">
        <v>-1.8571428571428572</v>
      </c>
      <c r="W88" s="38"/>
      <c r="X88" s="348">
        <v>-0.6</v>
      </c>
      <c r="Y88" s="348">
        <v>0.5</v>
      </c>
      <c r="Z88" s="38"/>
      <c r="AA88" s="356">
        <v>-1.8333333333333335</v>
      </c>
      <c r="AB88" s="38"/>
      <c r="AC88" s="38"/>
      <c r="AD88" s="348">
        <v>-0.4</v>
      </c>
      <c r="AE88" s="348">
        <v>1.2</v>
      </c>
      <c r="AF88" s="38"/>
      <c r="AG88" s="356">
        <v>-3.9999999999999996</v>
      </c>
      <c r="AH88" s="38"/>
      <c r="AI88" s="87"/>
      <c r="AJ88" s="87"/>
    </row>
    <row r="89" spans="1:36" s="87" customFormat="1">
      <c r="A89" s="245"/>
      <c r="B89" s="241" t="s">
        <v>599</v>
      </c>
      <c r="C89" s="242"/>
      <c r="D89" s="38"/>
      <c r="E89" s="339">
        <v>14.500000000000007</v>
      </c>
      <c r="F89" s="339">
        <v>15.600000000000007</v>
      </c>
      <c r="G89" s="339">
        <v>16.500000000000011</v>
      </c>
      <c r="H89" s="339">
        <v>19.900000000000002</v>
      </c>
      <c r="I89" s="339">
        <v>16.000000000000007</v>
      </c>
      <c r="J89" s="339">
        <v>15.299999999999994</v>
      </c>
      <c r="K89" s="339">
        <v>19.299999999999986</v>
      </c>
      <c r="L89" s="339">
        <v>16.700000000000003</v>
      </c>
      <c r="M89" s="38"/>
      <c r="N89" s="354">
        <v>0.10344827586206895</v>
      </c>
      <c r="O89" s="354">
        <v>-1.9230769230770051E-2</v>
      </c>
      <c r="P89" s="354">
        <v>0.16969696969696813</v>
      </c>
      <c r="Q89" s="354">
        <v>-0.16080402010050243</v>
      </c>
      <c r="R89" s="38"/>
      <c r="S89" s="339">
        <v>30.100000000000016</v>
      </c>
      <c r="T89" s="339">
        <v>31.3</v>
      </c>
      <c r="U89" s="38"/>
      <c r="V89" s="354">
        <v>3.9867109634550868E-2</v>
      </c>
      <c r="W89" s="38"/>
      <c r="X89" s="339">
        <v>46.600000000000023</v>
      </c>
      <c r="Y89" s="339">
        <v>50.599999999999987</v>
      </c>
      <c r="Z89" s="38"/>
      <c r="AA89" s="354">
        <v>8.5836909871243927E-2</v>
      </c>
      <c r="AB89" s="38"/>
      <c r="AC89" s="38"/>
      <c r="AD89" s="339">
        <v>66.5</v>
      </c>
      <c r="AE89" s="339">
        <v>67.3</v>
      </c>
      <c r="AF89" s="38"/>
      <c r="AG89" s="354">
        <v>1.2030075187969835E-2</v>
      </c>
      <c r="AH89" s="38"/>
      <c r="AI89" s="184"/>
      <c r="AJ89" s="184"/>
    </row>
    <row r="90" spans="1:36">
      <c r="A90" s="30"/>
      <c r="B90" s="30"/>
      <c r="C90" s="1300" t="s">
        <v>600</v>
      </c>
      <c r="D90" s="38"/>
      <c r="E90" s="348">
        <v>0</v>
      </c>
      <c r="F90" s="348">
        <v>-0.2</v>
      </c>
      <c r="G90" s="348">
        <v>-0.9</v>
      </c>
      <c r="H90" s="348">
        <v>0</v>
      </c>
      <c r="I90" s="348">
        <v>0</v>
      </c>
      <c r="J90" s="348">
        <v>-0.30000000000000004</v>
      </c>
      <c r="K90" s="348">
        <v>0</v>
      </c>
      <c r="L90" s="348">
        <v>0.2</v>
      </c>
      <c r="M90" s="38"/>
      <c r="N90" s="356"/>
      <c r="O90" s="356"/>
      <c r="P90" s="356"/>
      <c r="Q90" s="356"/>
      <c r="R90" s="38"/>
      <c r="S90" s="348">
        <v>-0.2</v>
      </c>
      <c r="T90" s="348">
        <v>-0.30000000000000004</v>
      </c>
      <c r="U90" s="38"/>
      <c r="V90" s="356">
        <v>0.50000000000000022</v>
      </c>
      <c r="W90" s="38"/>
      <c r="X90" s="348">
        <v>-1.1000000000000001</v>
      </c>
      <c r="Y90" s="348">
        <v>-0.30000000000000004</v>
      </c>
      <c r="Z90" s="38"/>
      <c r="AA90" s="356">
        <v>-0.72727272727272729</v>
      </c>
      <c r="AB90" s="38"/>
      <c r="AC90" s="38"/>
      <c r="AD90" s="348">
        <v>-1.1000000000000001</v>
      </c>
      <c r="AE90" s="348">
        <v>-0.1</v>
      </c>
      <c r="AF90" s="38"/>
      <c r="AG90" s="356">
        <v>-0.90909090909090906</v>
      </c>
      <c r="AH90" s="38"/>
    </row>
    <row r="91" spans="1:36">
      <c r="A91" s="30"/>
      <c r="B91" s="30"/>
      <c r="C91" s="1300" t="s">
        <v>517</v>
      </c>
      <c r="D91" s="38"/>
      <c r="E91" s="348">
        <v>-4.5999999999999996</v>
      </c>
      <c r="F91" s="348">
        <v>-4.4000000000000004</v>
      </c>
      <c r="G91" s="348">
        <v>-5.5</v>
      </c>
      <c r="H91" s="348">
        <v>-6.7</v>
      </c>
      <c r="I91" s="348">
        <v>-6.3</v>
      </c>
      <c r="J91" s="348">
        <v>-6</v>
      </c>
      <c r="K91" s="348">
        <v>-6.6</v>
      </c>
      <c r="L91" s="348">
        <v>-9.1999999999999993</v>
      </c>
      <c r="M91" s="38"/>
      <c r="N91" s="356">
        <v>0.36956521739130443</v>
      </c>
      <c r="O91" s="356">
        <v>0.36363636363636354</v>
      </c>
      <c r="P91" s="356">
        <v>0.19999999999999996</v>
      </c>
      <c r="Q91" s="356">
        <v>0.37313432835820892</v>
      </c>
      <c r="R91" s="38"/>
      <c r="S91" s="348">
        <v>-9</v>
      </c>
      <c r="T91" s="348">
        <v>-12.3</v>
      </c>
      <c r="U91" s="38"/>
      <c r="V91" s="356">
        <v>0.3666666666666667</v>
      </c>
      <c r="W91" s="38"/>
      <c r="X91" s="348">
        <v>-14.5</v>
      </c>
      <c r="Y91" s="348">
        <v>-18.899999999999999</v>
      </c>
      <c r="Z91" s="38"/>
      <c r="AA91" s="356">
        <v>0.30344827586206891</v>
      </c>
      <c r="AB91" s="38"/>
      <c r="AC91" s="38"/>
      <c r="AD91" s="348">
        <v>-21.2</v>
      </c>
      <c r="AE91" s="348">
        <v>-28.1</v>
      </c>
      <c r="AF91" s="38"/>
      <c r="AG91" s="356">
        <v>0.32547169811320775</v>
      </c>
      <c r="AH91" s="38"/>
      <c r="AI91" s="87"/>
      <c r="AJ91" s="87"/>
    </row>
    <row r="92" spans="1:36" s="87" customFormat="1">
      <c r="A92" s="245"/>
      <c r="B92" s="241" t="s">
        <v>608</v>
      </c>
      <c r="C92" s="242"/>
      <c r="D92" s="38"/>
      <c r="E92" s="339">
        <v>9.9000000000000075</v>
      </c>
      <c r="F92" s="339">
        <v>11.000000000000007</v>
      </c>
      <c r="G92" s="339">
        <v>10.10000000000001</v>
      </c>
      <c r="H92" s="339">
        <v>13.200000000000003</v>
      </c>
      <c r="I92" s="339">
        <v>9.7000000000000064</v>
      </c>
      <c r="J92" s="339">
        <v>8.9999999999999929</v>
      </c>
      <c r="K92" s="339">
        <v>12.699999999999987</v>
      </c>
      <c r="L92" s="339">
        <v>7.7000000000000028</v>
      </c>
      <c r="M92" s="38"/>
      <c r="N92" s="354">
        <v>-2.0202020202020332E-2</v>
      </c>
      <c r="O92" s="354">
        <v>-0.18181818181818299</v>
      </c>
      <c r="P92" s="354">
        <v>0.25742574257425477</v>
      </c>
      <c r="Q92" s="354">
        <v>-0.41666666666666663</v>
      </c>
      <c r="R92" s="38"/>
      <c r="S92" s="339">
        <v>20.900000000000013</v>
      </c>
      <c r="T92" s="339">
        <v>18.7</v>
      </c>
      <c r="U92" s="38"/>
      <c r="V92" s="354">
        <v>-0.10526315789473739</v>
      </c>
      <c r="W92" s="38"/>
      <c r="X92" s="339">
        <v>31.000000000000021</v>
      </c>
      <c r="Y92" s="339">
        <v>31.399999999999984</v>
      </c>
      <c r="Z92" s="38"/>
      <c r="AA92" s="354">
        <v>1.2903225806450314E-2</v>
      </c>
      <c r="AB92" s="38"/>
      <c r="AC92" s="38"/>
      <c r="AD92" s="339">
        <v>44.2</v>
      </c>
      <c r="AE92" s="339">
        <v>39.1</v>
      </c>
      <c r="AF92" s="38"/>
      <c r="AG92" s="354">
        <v>-0.11538461538461542</v>
      </c>
      <c r="AH92" s="38"/>
    </row>
    <row r="93" spans="1:36" s="184" customFormat="1">
      <c r="A93" s="122"/>
      <c r="B93" s="1372" t="s">
        <v>678</v>
      </c>
      <c r="C93" s="1373"/>
      <c r="D93" s="1374"/>
      <c r="E93" s="1375">
        <v>0.31230283911671947</v>
      </c>
      <c r="F93" s="1375">
        <v>0.65088757396449748</v>
      </c>
      <c r="G93" s="1375">
        <v>0.36996336996337031</v>
      </c>
      <c r="H93" s="1375">
        <v>0.38260869565217398</v>
      </c>
      <c r="I93" s="1375">
        <v>0.30696202531645594</v>
      </c>
      <c r="J93" s="1375">
        <v>0.2459016393442621</v>
      </c>
      <c r="K93" s="1375">
        <v>0.28668171557562044</v>
      </c>
      <c r="L93" s="1375">
        <v>0.18032786885245911</v>
      </c>
      <c r="M93" s="1374"/>
      <c r="N93" s="1375"/>
      <c r="O93" s="1375"/>
      <c r="P93" s="1375"/>
      <c r="Q93" s="1375"/>
      <c r="R93" s="1374"/>
      <c r="S93" s="1375">
        <v>0.43004115226337475</v>
      </c>
      <c r="T93" s="1375">
        <v>0.27419354838709681</v>
      </c>
      <c r="U93" s="1374"/>
      <c r="V93" s="1375"/>
      <c r="W93" s="1374"/>
      <c r="X93" s="1375">
        <v>0.40843214756258261</v>
      </c>
      <c r="Y93" s="1375">
        <v>0.27911111111111098</v>
      </c>
      <c r="Z93" s="1374"/>
      <c r="AA93" s="1375"/>
      <c r="AB93" s="1374"/>
      <c r="AC93" s="1374"/>
      <c r="AD93" s="1375">
        <v>0.40036231884057977</v>
      </c>
      <c r="AE93" s="1375">
        <v>0.2519329896907217</v>
      </c>
      <c r="AF93" s="1374"/>
      <c r="AG93" s="1375"/>
      <c r="AH93" s="1374"/>
      <c r="AI93" s="87"/>
      <c r="AJ93" s="87"/>
    </row>
    <row r="94" spans="1:36">
      <c r="A94" s="30"/>
      <c r="B94" s="30"/>
      <c r="C94" s="30"/>
      <c r="D94" s="40"/>
      <c r="E94" s="1106"/>
      <c r="F94" s="1106"/>
      <c r="G94" s="1106"/>
      <c r="H94" s="1106"/>
      <c r="I94" s="1106"/>
      <c r="J94" s="1106"/>
      <c r="K94" s="1106"/>
      <c r="L94" s="1106"/>
      <c r="M94" s="40"/>
      <c r="N94" s="383"/>
      <c r="O94" s="383"/>
      <c r="P94" s="383"/>
      <c r="Q94" s="383"/>
      <c r="R94" s="40"/>
      <c r="S94" s="1106"/>
      <c r="T94" s="1106"/>
      <c r="U94" s="40"/>
      <c r="V94" s="383"/>
      <c r="W94" s="40"/>
      <c r="X94" s="1106"/>
      <c r="Y94" s="1106"/>
      <c r="Z94" s="40"/>
      <c r="AA94" s="383"/>
      <c r="AB94" s="40"/>
      <c r="AC94" s="40"/>
      <c r="AD94" s="1106"/>
      <c r="AE94" s="1106"/>
      <c r="AF94" s="40"/>
      <c r="AG94" s="383"/>
      <c r="AH94" s="40"/>
      <c r="AI94" s="87"/>
      <c r="AJ94" s="87"/>
    </row>
    <row r="95" spans="1:36" s="87" customFormat="1">
      <c r="A95" s="245"/>
      <c r="B95" s="241" t="s">
        <v>601</v>
      </c>
      <c r="C95" s="242"/>
      <c r="D95" s="38"/>
      <c r="E95" s="339"/>
      <c r="F95" s="339"/>
      <c r="G95" s="339"/>
      <c r="H95" s="339">
        <v>1623.4</v>
      </c>
      <c r="I95" s="339">
        <v>1646.7</v>
      </c>
      <c r="J95" s="339">
        <v>1662.7</v>
      </c>
      <c r="K95" s="339">
        <v>1734.2</v>
      </c>
      <c r="L95" s="339">
        <v>1743.5</v>
      </c>
      <c r="M95" s="38"/>
      <c r="N95" s="354"/>
      <c r="O95" s="354"/>
      <c r="P95" s="354"/>
      <c r="Q95" s="354"/>
      <c r="R95" s="38"/>
      <c r="S95" s="339"/>
      <c r="T95" s="339">
        <v>1662.7</v>
      </c>
      <c r="U95" s="38"/>
      <c r="V95" s="354"/>
      <c r="W95" s="38"/>
      <c r="X95" s="339"/>
      <c r="Y95" s="339">
        <v>1734.2</v>
      </c>
      <c r="Z95" s="38"/>
      <c r="AA95" s="354"/>
      <c r="AB95" s="38"/>
      <c r="AC95" s="38"/>
      <c r="AD95" s="339">
        <v>1623.4</v>
      </c>
      <c r="AE95" s="339">
        <v>1743.5</v>
      </c>
      <c r="AF95" s="38"/>
      <c r="AG95" s="354"/>
      <c r="AH95" s="38"/>
      <c r="AI95" s="23"/>
      <c r="AJ95" s="23"/>
    </row>
    <row r="96" spans="1:36" s="87" customFormat="1">
      <c r="A96" s="245"/>
      <c r="B96" s="1345" t="s">
        <v>505</v>
      </c>
      <c r="C96" s="242"/>
      <c r="D96" s="38"/>
      <c r="E96" s="339"/>
      <c r="F96" s="339"/>
      <c r="G96" s="339"/>
      <c r="H96" s="339"/>
      <c r="I96" s="1346">
        <v>1.4352593322656038E-2</v>
      </c>
      <c r="J96" s="1346">
        <v>9.7164025019735867E-3</v>
      </c>
      <c r="K96" s="1346">
        <v>4.300234558248639E-2</v>
      </c>
      <c r="L96" s="1346">
        <v>5.362703263752655E-3</v>
      </c>
      <c r="M96" s="1330"/>
      <c r="N96" s="354"/>
      <c r="O96" s="354"/>
      <c r="P96" s="354"/>
      <c r="Q96" s="354"/>
      <c r="R96" s="38"/>
      <c r="S96" s="339"/>
      <c r="T96" s="1346">
        <v>2.4208451398299857E-2</v>
      </c>
      <c r="U96" s="38"/>
      <c r="V96" s="354"/>
      <c r="W96" s="38"/>
      <c r="X96" s="339"/>
      <c r="Y96" s="1346">
        <v>6.8251817173832663E-2</v>
      </c>
      <c r="Z96" s="38"/>
      <c r="AA96" s="354"/>
      <c r="AB96" s="38"/>
      <c r="AC96" s="38"/>
      <c r="AD96" s="339"/>
      <c r="AE96" s="1346">
        <v>7.3980534680300636E-2</v>
      </c>
      <c r="AF96" s="38"/>
      <c r="AG96" s="354"/>
      <c r="AH96" s="38"/>
      <c r="AI96" s="23"/>
      <c r="AJ96" s="23"/>
    </row>
    <row r="97" spans="1:36" s="87" customFormat="1">
      <c r="A97" s="245"/>
      <c r="B97" s="241" t="s">
        <v>602</v>
      </c>
      <c r="C97" s="242"/>
      <c r="D97" s="38"/>
      <c r="E97" s="339"/>
      <c r="F97" s="339"/>
      <c r="G97" s="339"/>
      <c r="H97" s="339">
        <v>1518.6</v>
      </c>
      <c r="I97" s="339">
        <v>1524.2</v>
      </c>
      <c r="J97" s="339">
        <v>1540.9</v>
      </c>
      <c r="K97" s="339">
        <v>1589.3</v>
      </c>
      <c r="L97" s="339">
        <v>1595.2</v>
      </c>
      <c r="M97" s="1330"/>
      <c r="N97" s="354"/>
      <c r="O97" s="354"/>
      <c r="P97" s="354"/>
      <c r="Q97" s="354"/>
      <c r="R97" s="38"/>
      <c r="S97" s="339"/>
      <c r="T97" s="339">
        <v>1540.9</v>
      </c>
      <c r="U97" s="38"/>
      <c r="V97" s="354"/>
      <c r="W97" s="38"/>
      <c r="X97" s="339"/>
      <c r="Y97" s="339">
        <v>1589.3</v>
      </c>
      <c r="Z97" s="38"/>
      <c r="AA97" s="354"/>
      <c r="AB97" s="38"/>
      <c r="AC97" s="38"/>
      <c r="AD97" s="339">
        <v>1518.6</v>
      </c>
      <c r="AE97" s="339">
        <v>1595.2</v>
      </c>
      <c r="AF97" s="38"/>
      <c r="AG97" s="354"/>
      <c r="AH97" s="38"/>
      <c r="AI97" s="23"/>
      <c r="AJ97" s="23"/>
    </row>
    <row r="98" spans="1:36" s="87" customFormat="1">
      <c r="A98" s="245"/>
      <c r="B98" s="1347" t="s">
        <v>505</v>
      </c>
      <c r="C98" s="242"/>
      <c r="D98" s="38"/>
      <c r="E98" s="339"/>
      <c r="F98" s="339"/>
      <c r="G98" s="339"/>
      <c r="H98" s="339"/>
      <c r="I98" s="1346">
        <v>3.6876070064533195E-3</v>
      </c>
      <c r="J98" s="1346">
        <v>1.0956567379609039E-2</v>
      </c>
      <c r="K98" s="1346">
        <v>3.1410214809526771E-2</v>
      </c>
      <c r="L98" s="1346">
        <v>3.7123261813376551E-3</v>
      </c>
      <c r="M98" s="1330"/>
      <c r="N98" s="354"/>
      <c r="O98" s="354"/>
      <c r="P98" s="354"/>
      <c r="Q98" s="354"/>
      <c r="R98" s="38"/>
      <c r="S98" s="339"/>
      <c r="T98" s="1346">
        <v>1.4684577900698104E-2</v>
      </c>
      <c r="U98" s="38"/>
      <c r="V98" s="354"/>
      <c r="W98" s="38"/>
      <c r="X98" s="339"/>
      <c r="Y98" s="1346">
        <v>4.6556038456473159E-2</v>
      </c>
      <c r="Z98" s="38"/>
      <c r="AA98" s="354"/>
      <c r="AB98" s="38"/>
      <c r="AC98" s="38"/>
      <c r="AD98" s="339"/>
      <c r="AE98" s="1346">
        <v>5.0441195838272224E-2</v>
      </c>
      <c r="AF98" s="38"/>
      <c r="AG98" s="354"/>
      <c r="AH98" s="38"/>
      <c r="AI98" s="23"/>
      <c r="AJ98" s="23"/>
    </row>
    <row r="99" spans="1:36">
      <c r="A99" s="30"/>
      <c r="B99" s="30"/>
      <c r="C99" s="30"/>
      <c r="D99" s="40"/>
      <c r="E99" s="1106"/>
      <c r="F99" s="1106"/>
      <c r="G99" s="1106"/>
      <c r="H99" s="1106"/>
      <c r="I99" s="1106"/>
      <c r="J99" s="1106"/>
      <c r="K99" s="1106"/>
      <c r="L99" s="1106"/>
      <c r="M99" s="40"/>
      <c r="N99" s="383"/>
      <c r="O99" s="383"/>
      <c r="P99" s="383"/>
      <c r="Q99" s="383"/>
      <c r="R99" s="40"/>
      <c r="S99" s="1106"/>
      <c r="T99" s="1106"/>
      <c r="U99" s="40"/>
      <c r="V99" s="383"/>
      <c r="W99" s="40"/>
      <c r="X99" s="1106"/>
      <c r="Y99" s="1106"/>
      <c r="Z99" s="40"/>
      <c r="AA99" s="383"/>
      <c r="AB99" s="40"/>
      <c r="AC99" s="40"/>
      <c r="AD99" s="1106"/>
      <c r="AE99" s="1106"/>
      <c r="AF99" s="40"/>
      <c r="AG99" s="383"/>
      <c r="AH99" s="40"/>
    </row>
    <row r="100" spans="1:36">
      <c r="A100" s="30"/>
      <c r="B100" s="30"/>
      <c r="C100" s="30"/>
      <c r="D100" s="40"/>
      <c r="E100" s="1106"/>
      <c r="F100" s="1106"/>
      <c r="G100" s="1106"/>
      <c r="H100" s="1106"/>
      <c r="I100" s="1106"/>
      <c r="J100" s="1106"/>
      <c r="K100" s="1106"/>
      <c r="L100" s="1106"/>
      <c r="M100" s="40"/>
      <c r="N100" s="383"/>
      <c r="O100" s="383"/>
      <c r="P100" s="383"/>
      <c r="Q100" s="383"/>
      <c r="R100" s="40"/>
      <c r="S100" s="1106"/>
      <c r="T100" s="1106"/>
      <c r="U100" s="40"/>
      <c r="V100" s="383"/>
      <c r="W100" s="40"/>
      <c r="X100" s="1106"/>
      <c r="Y100" s="1106"/>
      <c r="Z100" s="40"/>
      <c r="AA100" s="383"/>
      <c r="AB100" s="40"/>
      <c r="AC100" s="40"/>
      <c r="AD100" s="1106"/>
      <c r="AE100" s="1106"/>
      <c r="AF100" s="40"/>
      <c r="AG100" s="383"/>
      <c r="AH100" s="40"/>
    </row>
    <row r="101" spans="1:36" ht="28.8">
      <c r="A101" s="28"/>
      <c r="B101" s="28"/>
      <c r="C101" s="28"/>
      <c r="D101" s="327"/>
      <c r="E101" s="28" t="s">
        <v>530</v>
      </c>
      <c r="F101" s="28" t="s">
        <v>538</v>
      </c>
      <c r="G101" s="28" t="s">
        <v>539</v>
      </c>
      <c r="H101" s="28" t="s">
        <v>540</v>
      </c>
      <c r="I101" s="28" t="s">
        <v>649</v>
      </c>
      <c r="J101" s="28" t="s">
        <v>653</v>
      </c>
      <c r="K101" s="28" t="s">
        <v>654</v>
      </c>
      <c r="L101" s="28" t="s">
        <v>648</v>
      </c>
      <c r="M101" s="327"/>
      <c r="N101" s="1331" t="s">
        <v>667</v>
      </c>
      <c r="O101" s="1331" t="s">
        <v>676</v>
      </c>
      <c r="P101" s="1331" t="s">
        <v>689</v>
      </c>
      <c r="Q101" s="1331" t="s">
        <v>701</v>
      </c>
      <c r="R101" s="327"/>
      <c r="S101" s="28" t="s">
        <v>548</v>
      </c>
      <c r="T101" s="28" t="s">
        <v>670</v>
      </c>
      <c r="U101" s="327"/>
      <c r="V101" s="1331" t="s">
        <v>675</v>
      </c>
      <c r="W101" s="327"/>
      <c r="X101" s="28" t="s">
        <v>562</v>
      </c>
      <c r="Y101" s="28" t="s">
        <v>684</v>
      </c>
      <c r="Z101" s="327"/>
      <c r="AA101" s="1380" t="s">
        <v>685</v>
      </c>
      <c r="AB101" s="327"/>
      <c r="AC101" s="327"/>
      <c r="AD101" s="28">
        <v>2020</v>
      </c>
      <c r="AE101" s="28">
        <v>2021</v>
      </c>
      <c r="AF101" s="327"/>
      <c r="AG101" s="1380" t="s">
        <v>700</v>
      </c>
      <c r="AH101" s="327"/>
    </row>
    <row r="102" spans="1:36">
      <c r="A102" s="95" t="s">
        <v>2</v>
      </c>
      <c r="B102" s="30"/>
      <c r="C102" s="30"/>
      <c r="D102" s="40"/>
      <c r="E102" s="1106"/>
      <c r="F102" s="1106"/>
      <c r="G102" s="1106"/>
      <c r="H102" s="1106"/>
      <c r="I102" s="1106"/>
      <c r="J102" s="1106"/>
      <c r="K102" s="1106"/>
      <c r="L102" s="1106"/>
      <c r="M102" s="40"/>
      <c r="N102" s="383"/>
      <c r="O102" s="383"/>
      <c r="P102" s="383"/>
      <c r="Q102" s="383"/>
      <c r="R102" s="40"/>
      <c r="S102" s="1106"/>
      <c r="T102" s="1106"/>
      <c r="U102" s="40"/>
      <c r="V102" s="383"/>
      <c r="W102" s="40"/>
      <c r="X102" s="1106"/>
      <c r="Y102" s="1106"/>
      <c r="Z102" s="40"/>
      <c r="AA102" s="383"/>
      <c r="AB102" s="40"/>
      <c r="AC102" s="40"/>
      <c r="AD102" s="1106"/>
      <c r="AE102" s="1106"/>
      <c r="AF102" s="40"/>
      <c r="AG102" s="383"/>
      <c r="AH102" s="40"/>
      <c r="AI102" s="87"/>
      <c r="AJ102" s="87"/>
    </row>
    <row r="103" spans="1:36">
      <c r="A103" s="240" t="s">
        <v>618</v>
      </c>
      <c r="B103" s="124"/>
      <c r="C103" s="124"/>
      <c r="D103" s="97"/>
      <c r="E103" s="91"/>
      <c r="F103" s="91"/>
      <c r="G103" s="91"/>
      <c r="H103" s="91"/>
      <c r="I103" s="91"/>
      <c r="J103" s="91"/>
      <c r="K103" s="91"/>
      <c r="L103" s="91"/>
      <c r="M103" s="97"/>
      <c r="N103" s="1307"/>
      <c r="O103" s="1307"/>
      <c r="P103" s="1307"/>
      <c r="Q103" s="1307"/>
      <c r="R103" s="97"/>
      <c r="S103" s="91"/>
      <c r="T103" s="91"/>
      <c r="U103" s="97"/>
      <c r="V103" s="1307"/>
      <c r="W103" s="97"/>
      <c r="X103" s="91"/>
      <c r="Y103" s="91"/>
      <c r="Z103" s="97"/>
      <c r="AA103" s="1307"/>
      <c r="AB103" s="97"/>
      <c r="AC103" s="97"/>
      <c r="AD103" s="91"/>
      <c r="AE103" s="91"/>
      <c r="AF103" s="97"/>
      <c r="AG103" s="1307"/>
      <c r="AH103" s="97"/>
    </row>
    <row r="104" spans="1:36">
      <c r="A104" s="30"/>
      <c r="B104" s="30"/>
      <c r="C104" s="1300" t="s">
        <v>582</v>
      </c>
      <c r="D104" s="97"/>
      <c r="E104" s="348">
        <v>25.200000000000003</v>
      </c>
      <c r="F104" s="348">
        <v>20</v>
      </c>
      <c r="G104" s="348">
        <v>25</v>
      </c>
      <c r="H104" s="348">
        <v>28.2</v>
      </c>
      <c r="I104" s="348">
        <v>24.200000000000003</v>
      </c>
      <c r="J104" s="348">
        <v>31</v>
      </c>
      <c r="K104" s="348">
        <v>35.799999999999997</v>
      </c>
      <c r="L104" s="348">
        <v>37.4</v>
      </c>
      <c r="M104" s="97"/>
      <c r="N104" s="356">
        <v>-3.9682539682539653E-2</v>
      </c>
      <c r="O104" s="356">
        <v>0.55000000000000004</v>
      </c>
      <c r="P104" s="356">
        <v>0.43199999999999994</v>
      </c>
      <c r="Q104" s="356">
        <v>0.32624113475177308</v>
      </c>
      <c r="R104" s="97"/>
      <c r="S104" s="348">
        <v>45.2</v>
      </c>
      <c r="T104" s="348">
        <v>55.2</v>
      </c>
      <c r="U104" s="97"/>
      <c r="V104" s="356">
        <v>0.22123893805309724</v>
      </c>
      <c r="W104" s="97"/>
      <c r="X104" s="348">
        <v>70.2</v>
      </c>
      <c r="Y104" s="348">
        <v>91</v>
      </c>
      <c r="Z104" s="97"/>
      <c r="AA104" s="356">
        <v>0.29629629629629628</v>
      </c>
      <c r="AB104" s="97"/>
      <c r="AC104" s="97"/>
      <c r="AD104" s="348">
        <v>98.4</v>
      </c>
      <c r="AE104" s="348">
        <v>128.4</v>
      </c>
      <c r="AF104" s="97"/>
      <c r="AG104" s="356">
        <v>0.30487804878048785</v>
      </c>
      <c r="AH104" s="97"/>
    </row>
    <row r="105" spans="1:36">
      <c r="A105" s="30"/>
      <c r="B105" s="30"/>
      <c r="C105" s="1300" t="s">
        <v>581</v>
      </c>
      <c r="D105" s="97"/>
      <c r="E105" s="348">
        <v>0</v>
      </c>
      <c r="F105" s="348">
        <v>0</v>
      </c>
      <c r="G105" s="348">
        <v>0</v>
      </c>
      <c r="H105" s="348">
        <v>0</v>
      </c>
      <c r="I105" s="348">
        <v>0</v>
      </c>
      <c r="J105" s="348">
        <v>0</v>
      </c>
      <c r="K105" s="348">
        <v>0</v>
      </c>
      <c r="L105" s="348">
        <v>0</v>
      </c>
      <c r="M105" s="97"/>
      <c r="N105" s="356"/>
      <c r="O105" s="356"/>
      <c r="P105" s="356"/>
      <c r="Q105" s="356"/>
      <c r="R105" s="97"/>
      <c r="S105" s="348">
        <v>0</v>
      </c>
      <c r="T105" s="348">
        <v>0</v>
      </c>
      <c r="U105" s="97"/>
      <c r="V105" s="356"/>
      <c r="W105" s="97"/>
      <c r="X105" s="348"/>
      <c r="Y105" s="348"/>
      <c r="Z105" s="97"/>
      <c r="AA105" s="356"/>
      <c r="AB105" s="97"/>
      <c r="AC105" s="97"/>
      <c r="AD105" s="348">
        <v>0</v>
      </c>
      <c r="AE105" s="348">
        <v>0</v>
      </c>
      <c r="AF105" s="97"/>
      <c r="AG105" s="356"/>
      <c r="AH105" s="97"/>
    </row>
    <row r="106" spans="1:36" s="87" customFormat="1">
      <c r="A106" s="245"/>
      <c r="B106" s="241" t="s">
        <v>580</v>
      </c>
      <c r="C106" s="242"/>
      <c r="D106" s="38"/>
      <c r="E106" s="339">
        <v>25.200000000000003</v>
      </c>
      <c r="F106" s="339">
        <v>20</v>
      </c>
      <c r="G106" s="339">
        <v>25</v>
      </c>
      <c r="H106" s="339">
        <v>28.2</v>
      </c>
      <c r="I106" s="339">
        <v>24.200000000000003</v>
      </c>
      <c r="J106" s="339">
        <v>31</v>
      </c>
      <c r="K106" s="339">
        <v>35.799999999999997</v>
      </c>
      <c r="L106" s="339">
        <v>37.4</v>
      </c>
      <c r="M106" s="38"/>
      <c r="N106" s="354">
        <v>-3.9682539682539653E-2</v>
      </c>
      <c r="O106" s="354">
        <v>0.55000000000000004</v>
      </c>
      <c r="P106" s="354">
        <v>0.43199999999999994</v>
      </c>
      <c r="Q106" s="354">
        <v>0.32624113475177308</v>
      </c>
      <c r="R106" s="38"/>
      <c r="S106" s="339">
        <v>45.2</v>
      </c>
      <c r="T106" s="339">
        <v>55.2</v>
      </c>
      <c r="U106" s="38"/>
      <c r="V106" s="354">
        <v>0.22123893805309724</v>
      </c>
      <c r="W106" s="38"/>
      <c r="X106" s="339">
        <v>70.2</v>
      </c>
      <c r="Y106" s="339">
        <v>91</v>
      </c>
      <c r="Z106" s="38"/>
      <c r="AA106" s="354">
        <v>0.29629629629629628</v>
      </c>
      <c r="AB106" s="38"/>
      <c r="AC106" s="38"/>
      <c r="AD106" s="339">
        <v>98.4</v>
      </c>
      <c r="AE106" s="339">
        <v>128.4</v>
      </c>
      <c r="AF106" s="38"/>
      <c r="AG106" s="354">
        <v>0.30487804878048785</v>
      </c>
      <c r="AH106" s="38"/>
      <c r="AI106" s="23"/>
      <c r="AJ106" s="23"/>
    </row>
    <row r="107" spans="1:36">
      <c r="A107" s="30"/>
      <c r="B107" s="30"/>
      <c r="C107" s="30"/>
      <c r="D107" s="40"/>
      <c r="E107" s="1106"/>
      <c r="F107" s="1106"/>
      <c r="G107" s="1106"/>
      <c r="H107" s="1106"/>
      <c r="I107" s="1106"/>
      <c r="J107" s="1106"/>
      <c r="K107" s="1106"/>
      <c r="L107" s="1106"/>
      <c r="M107" s="40"/>
      <c r="N107" s="383"/>
      <c r="O107" s="383"/>
      <c r="P107" s="383"/>
      <c r="Q107" s="383"/>
      <c r="R107" s="40"/>
      <c r="S107" s="1106"/>
      <c r="T107" s="1106"/>
      <c r="U107" s="40"/>
      <c r="V107" s="383"/>
      <c r="W107" s="40"/>
      <c r="X107" s="1106"/>
      <c r="Y107" s="1106"/>
      <c r="Z107" s="40"/>
      <c r="AA107" s="383"/>
      <c r="AB107" s="40"/>
      <c r="AC107" s="40"/>
      <c r="AD107" s="1106"/>
      <c r="AE107" s="1106"/>
      <c r="AF107" s="40"/>
      <c r="AG107" s="383"/>
      <c r="AH107" s="40"/>
    </row>
    <row r="108" spans="1:36">
      <c r="A108" s="30"/>
      <c r="B108" s="30"/>
      <c r="C108" s="1300" t="s">
        <v>610</v>
      </c>
      <c r="D108" s="38"/>
      <c r="E108" s="348">
        <v>23.7</v>
      </c>
      <c r="F108" s="348">
        <v>18.5</v>
      </c>
      <c r="G108" s="348">
        <v>23.3</v>
      </c>
      <c r="H108" s="348">
        <v>26.1</v>
      </c>
      <c r="I108" s="348">
        <v>22.400000000000002</v>
      </c>
      <c r="J108" s="348">
        <v>29.2</v>
      </c>
      <c r="K108" s="348">
        <v>33.299999999999997</v>
      </c>
      <c r="L108" s="348">
        <v>34.5</v>
      </c>
      <c r="M108" s="38"/>
      <c r="N108" s="356">
        <v>-5.485232067510537E-2</v>
      </c>
      <c r="O108" s="356">
        <v>0.57837837837837824</v>
      </c>
      <c r="P108" s="356">
        <v>0.42918454935622297</v>
      </c>
      <c r="Q108" s="356">
        <v>0.32183908045976994</v>
      </c>
      <c r="R108" s="38"/>
      <c r="S108" s="348">
        <v>42.2</v>
      </c>
      <c r="T108" s="348">
        <v>51.6</v>
      </c>
      <c r="U108" s="38"/>
      <c r="V108" s="356">
        <v>0.22274881516587675</v>
      </c>
      <c r="W108" s="38"/>
      <c r="X108" s="348">
        <v>65.5</v>
      </c>
      <c r="Y108" s="348">
        <v>84.9</v>
      </c>
      <c r="Z108" s="38"/>
      <c r="AA108" s="356">
        <v>0.29618320610687032</v>
      </c>
      <c r="AB108" s="38"/>
      <c r="AC108" s="38"/>
      <c r="AD108" s="348">
        <v>91.6</v>
      </c>
      <c r="AE108" s="348">
        <v>119.4</v>
      </c>
      <c r="AF108" s="38"/>
      <c r="AG108" s="356">
        <v>0.30349344978165949</v>
      </c>
      <c r="AH108" s="38"/>
    </row>
    <row r="109" spans="1:36">
      <c r="A109" s="30"/>
      <c r="B109" s="30"/>
      <c r="C109" s="1300" t="s">
        <v>619</v>
      </c>
      <c r="D109" s="38"/>
      <c r="E109" s="348">
        <v>0.2</v>
      </c>
      <c r="F109" s="348">
        <v>-0.30000000000000004</v>
      </c>
      <c r="G109" s="348">
        <v>0.8</v>
      </c>
      <c r="H109" s="348">
        <v>-2</v>
      </c>
      <c r="I109" s="348">
        <v>-0.1</v>
      </c>
      <c r="J109" s="348">
        <v>-2.2999999999999998</v>
      </c>
      <c r="K109" s="348">
        <v>-4.7</v>
      </c>
      <c r="L109" s="348">
        <v>-4</v>
      </c>
      <c r="M109" s="38"/>
      <c r="N109" s="356">
        <v>-1.5</v>
      </c>
      <c r="O109" s="356">
        <v>6.6666666666666652</v>
      </c>
      <c r="P109" s="356">
        <v>-6.875</v>
      </c>
      <c r="Q109" s="356">
        <v>1</v>
      </c>
      <c r="R109" s="38"/>
      <c r="S109" s="348">
        <v>-0.10000000000000003</v>
      </c>
      <c r="T109" s="348">
        <v>-2.4</v>
      </c>
      <c r="U109" s="38"/>
      <c r="V109" s="356">
        <v>22.999999999999993</v>
      </c>
      <c r="W109" s="38"/>
      <c r="X109" s="348">
        <v>0.7</v>
      </c>
      <c r="Y109" s="348">
        <v>-7.1</v>
      </c>
      <c r="Z109" s="38"/>
      <c r="AA109" s="356">
        <v>-11.142857142857142</v>
      </c>
      <c r="AB109" s="38"/>
      <c r="AC109" s="38"/>
      <c r="AD109" s="348">
        <v>-1.3</v>
      </c>
      <c r="AE109" s="348">
        <v>-11.1</v>
      </c>
      <c r="AF109" s="38"/>
      <c r="AG109" s="356">
        <v>7.5384615384615383</v>
      </c>
      <c r="AH109" s="38"/>
    </row>
    <row r="110" spans="1:36">
      <c r="A110" s="30"/>
      <c r="B110" s="30"/>
      <c r="C110" s="1300" t="s">
        <v>620</v>
      </c>
      <c r="D110" s="38"/>
      <c r="E110" s="348">
        <v>-3.8000000000000003</v>
      </c>
      <c r="F110" s="348">
        <v>-2.7</v>
      </c>
      <c r="G110" s="348">
        <v>-3.3</v>
      </c>
      <c r="H110" s="348">
        <v>-3.2</v>
      </c>
      <c r="I110" s="348">
        <v>-4.2</v>
      </c>
      <c r="J110" s="348">
        <v>-3</v>
      </c>
      <c r="K110" s="348">
        <v>-4.4000000000000004</v>
      </c>
      <c r="L110" s="348">
        <v>-7.2</v>
      </c>
      <c r="M110" s="38"/>
      <c r="N110" s="356">
        <v>0.10526315789473673</v>
      </c>
      <c r="O110" s="356">
        <v>0.11111111111111094</v>
      </c>
      <c r="P110" s="356">
        <v>0.33333333333333348</v>
      </c>
      <c r="Q110" s="356">
        <v>1.25</v>
      </c>
      <c r="R110" s="38"/>
      <c r="S110" s="348">
        <v>-6.5</v>
      </c>
      <c r="T110" s="348">
        <v>-7.2</v>
      </c>
      <c r="U110" s="38"/>
      <c r="V110" s="356">
        <v>0.10769230769230775</v>
      </c>
      <c r="W110" s="38"/>
      <c r="X110" s="348">
        <v>-9.8000000000000007</v>
      </c>
      <c r="Y110" s="348">
        <v>-11.600000000000001</v>
      </c>
      <c r="Z110" s="38"/>
      <c r="AA110" s="356">
        <v>0.18367346938775508</v>
      </c>
      <c r="AB110" s="38"/>
      <c r="AC110" s="38"/>
      <c r="AD110" s="348">
        <v>-13</v>
      </c>
      <c r="AE110" s="348">
        <v>-18.8</v>
      </c>
      <c r="AF110" s="38"/>
      <c r="AG110" s="356">
        <v>0.44615384615384612</v>
      </c>
      <c r="AH110" s="38"/>
    </row>
    <row r="111" spans="1:36">
      <c r="A111" s="30"/>
      <c r="B111" s="30"/>
      <c r="C111" s="1300" t="s">
        <v>614</v>
      </c>
      <c r="D111" s="38"/>
      <c r="E111" s="348">
        <v>-1.9000000000000004</v>
      </c>
      <c r="F111" s="348">
        <v>-0.8</v>
      </c>
      <c r="G111" s="348">
        <v>-1.2</v>
      </c>
      <c r="H111" s="348">
        <v>-1.7999999999999998</v>
      </c>
      <c r="I111" s="348">
        <v>-0.89999999999999991</v>
      </c>
      <c r="J111" s="348">
        <v>-1.0999999999999999</v>
      </c>
      <c r="K111" s="348">
        <v>-1.3</v>
      </c>
      <c r="L111" s="348">
        <v>-2.4</v>
      </c>
      <c r="M111" s="38"/>
      <c r="N111" s="356">
        <v>-0.52631578947368429</v>
      </c>
      <c r="O111" s="356">
        <v>0.37499999999999978</v>
      </c>
      <c r="P111" s="356">
        <v>8.3333333333333481E-2</v>
      </c>
      <c r="Q111" s="356">
        <v>0.33333333333333348</v>
      </c>
      <c r="R111" s="38"/>
      <c r="S111" s="348">
        <v>-2.7</v>
      </c>
      <c r="T111" s="348">
        <v>-1.9999999999999998</v>
      </c>
      <c r="U111" s="38"/>
      <c r="V111" s="356">
        <v>-0.25925925925925941</v>
      </c>
      <c r="W111" s="38"/>
      <c r="X111" s="348">
        <v>-3.9000000000000004</v>
      </c>
      <c r="Y111" s="348">
        <v>-3.3</v>
      </c>
      <c r="Z111" s="38"/>
      <c r="AA111" s="356">
        <v>-0.15384615384615397</v>
      </c>
      <c r="AB111" s="38"/>
      <c r="AC111" s="38"/>
      <c r="AD111" s="348">
        <v>-5.7</v>
      </c>
      <c r="AE111" s="348">
        <v>-5.7</v>
      </c>
      <c r="AF111" s="38"/>
      <c r="AG111" s="356">
        <v>0</v>
      </c>
      <c r="AH111" s="38"/>
      <c r="AI111" s="87"/>
      <c r="AJ111" s="87"/>
    </row>
    <row r="112" spans="1:36">
      <c r="A112" s="30"/>
      <c r="B112" s="30"/>
      <c r="C112" s="1300" t="s">
        <v>611</v>
      </c>
      <c r="D112" s="38"/>
      <c r="E112" s="348">
        <v>0.5</v>
      </c>
      <c r="F112" s="348">
        <v>0.59999999999999987</v>
      </c>
      <c r="G112" s="348">
        <v>0.7</v>
      </c>
      <c r="H112" s="348">
        <v>1</v>
      </c>
      <c r="I112" s="348">
        <v>0.60000000000000009</v>
      </c>
      <c r="J112" s="348">
        <v>0.8</v>
      </c>
      <c r="K112" s="348">
        <v>1.3</v>
      </c>
      <c r="L112" s="348">
        <v>1.6</v>
      </c>
      <c r="M112" s="38"/>
      <c r="N112" s="356">
        <v>0.20000000000000018</v>
      </c>
      <c r="O112" s="356">
        <v>0.3333333333333337</v>
      </c>
      <c r="P112" s="356">
        <v>0.85714285714285743</v>
      </c>
      <c r="Q112" s="356">
        <v>0.60000000000000009</v>
      </c>
      <c r="R112" s="38"/>
      <c r="S112" s="348">
        <v>1.0999999999999999</v>
      </c>
      <c r="T112" s="348">
        <v>1.4000000000000001</v>
      </c>
      <c r="U112" s="38"/>
      <c r="V112" s="356">
        <v>0.27272727272727293</v>
      </c>
      <c r="W112" s="38"/>
      <c r="X112" s="348">
        <v>1.7999999999999998</v>
      </c>
      <c r="Y112" s="348">
        <v>2.7</v>
      </c>
      <c r="Z112" s="38"/>
      <c r="AA112" s="356">
        <v>0.50000000000000022</v>
      </c>
      <c r="AB112" s="38"/>
      <c r="AC112" s="38"/>
      <c r="AD112" s="348">
        <v>2.8</v>
      </c>
      <c r="AE112" s="348">
        <v>4.3</v>
      </c>
      <c r="AF112" s="38"/>
      <c r="AG112" s="356">
        <v>0.53571428571428581</v>
      </c>
      <c r="AH112" s="38"/>
    </row>
    <row r="113" spans="1:36">
      <c r="A113" s="30"/>
      <c r="B113" s="30"/>
      <c r="C113" s="1300" t="s">
        <v>621</v>
      </c>
      <c r="D113" s="38"/>
      <c r="E113" s="348">
        <v>1</v>
      </c>
      <c r="F113" s="348">
        <v>1</v>
      </c>
      <c r="G113" s="348">
        <v>1.1000000000000001</v>
      </c>
      <c r="H113" s="348">
        <v>1</v>
      </c>
      <c r="I113" s="348">
        <v>1</v>
      </c>
      <c r="J113" s="348">
        <v>0.9</v>
      </c>
      <c r="K113" s="348">
        <v>1.0999999999999999</v>
      </c>
      <c r="L113" s="348">
        <v>1.2999999999999998</v>
      </c>
      <c r="M113" s="38"/>
      <c r="N113" s="356">
        <v>0</v>
      </c>
      <c r="O113" s="356">
        <v>-9.9999999999999978E-2</v>
      </c>
      <c r="P113" s="356">
        <v>0</v>
      </c>
      <c r="Q113" s="356">
        <v>0.29999999999999982</v>
      </c>
      <c r="R113" s="38"/>
      <c r="S113" s="348">
        <v>2</v>
      </c>
      <c r="T113" s="348">
        <v>1.9</v>
      </c>
      <c r="U113" s="38"/>
      <c r="V113" s="356">
        <v>-5.0000000000000044E-2</v>
      </c>
      <c r="W113" s="38"/>
      <c r="X113" s="348">
        <v>3.1</v>
      </c>
      <c r="Y113" s="348">
        <v>3</v>
      </c>
      <c r="Z113" s="38"/>
      <c r="AA113" s="356">
        <v>-3.2258064516129115E-2</v>
      </c>
      <c r="AB113" s="38"/>
      <c r="AC113" s="38"/>
      <c r="AD113" s="348">
        <v>4.0999999999999996</v>
      </c>
      <c r="AE113" s="348">
        <v>4.3000000000000007</v>
      </c>
      <c r="AF113" s="38"/>
      <c r="AG113" s="356">
        <v>4.8780487804878314E-2</v>
      </c>
      <c r="AH113" s="38"/>
    </row>
    <row r="114" spans="1:36">
      <c r="A114" s="30"/>
      <c r="B114" s="30"/>
      <c r="C114" s="1300" t="s">
        <v>616</v>
      </c>
      <c r="D114" s="38"/>
      <c r="E114" s="348">
        <v>0</v>
      </c>
      <c r="F114" s="348">
        <v>0</v>
      </c>
      <c r="G114" s="348">
        <v>0</v>
      </c>
      <c r="H114" s="348">
        <v>0</v>
      </c>
      <c r="I114" s="348">
        <v>0</v>
      </c>
      <c r="J114" s="348">
        <v>0</v>
      </c>
      <c r="K114" s="348">
        <v>0</v>
      </c>
      <c r="L114" s="348">
        <v>-0.1</v>
      </c>
      <c r="M114" s="38"/>
      <c r="N114" s="356" t="e">
        <v>#DIV/0!</v>
      </c>
      <c r="O114" s="356" t="e">
        <v>#DIV/0!</v>
      </c>
      <c r="P114" s="356"/>
      <c r="Q114" s="356"/>
      <c r="R114" s="38"/>
      <c r="S114" s="348">
        <v>0</v>
      </c>
      <c r="T114" s="348">
        <v>0</v>
      </c>
      <c r="U114" s="38"/>
      <c r="V114" s="356"/>
      <c r="W114" s="38"/>
      <c r="X114" s="348">
        <v>0</v>
      </c>
      <c r="Y114" s="348">
        <v>0</v>
      </c>
      <c r="Z114" s="38"/>
      <c r="AA114" s="356"/>
      <c r="AB114" s="38"/>
      <c r="AC114" s="38"/>
      <c r="AD114" s="348">
        <v>0</v>
      </c>
      <c r="AE114" s="348">
        <v>-0.1</v>
      </c>
      <c r="AF114" s="38"/>
      <c r="AG114" s="356"/>
      <c r="AH114" s="38"/>
      <c r="AI114" s="87"/>
      <c r="AJ114" s="87"/>
    </row>
    <row r="115" spans="1:36" s="87" customFormat="1">
      <c r="A115" s="245"/>
      <c r="B115" s="241" t="s">
        <v>599</v>
      </c>
      <c r="C115" s="242"/>
      <c r="D115" s="38"/>
      <c r="E115" s="339">
        <v>19.699999999999996</v>
      </c>
      <c r="F115" s="339">
        <v>16.299999999999997</v>
      </c>
      <c r="G115" s="339">
        <v>21.400000000000002</v>
      </c>
      <c r="H115" s="339">
        <v>21.1</v>
      </c>
      <c r="I115" s="339">
        <v>18.800000000000004</v>
      </c>
      <c r="J115" s="339">
        <v>24.499999999999996</v>
      </c>
      <c r="K115" s="339">
        <v>25.299999999999997</v>
      </c>
      <c r="L115" s="339">
        <v>23.7</v>
      </c>
      <c r="M115" s="38"/>
      <c r="N115" s="354">
        <v>-4.5685279187816841E-2</v>
      </c>
      <c r="O115" s="354">
        <v>0.50306748466257667</v>
      </c>
      <c r="P115" s="354">
        <v>0.18224299065420535</v>
      </c>
      <c r="Q115" s="354">
        <v>0.12322274881516582</v>
      </c>
      <c r="R115" s="38"/>
      <c r="S115" s="339">
        <v>35.999999999999993</v>
      </c>
      <c r="T115" s="339">
        <v>43.3</v>
      </c>
      <c r="U115" s="38"/>
      <c r="V115" s="354">
        <v>0.20277777777777795</v>
      </c>
      <c r="W115" s="38"/>
      <c r="X115" s="339">
        <v>57.399999999999991</v>
      </c>
      <c r="Y115" s="339">
        <v>68.599999999999994</v>
      </c>
      <c r="Z115" s="38"/>
      <c r="AA115" s="354">
        <v>0.19512195121951237</v>
      </c>
      <c r="AB115" s="38"/>
      <c r="AC115" s="38"/>
      <c r="AD115" s="339">
        <v>78.5</v>
      </c>
      <c r="AE115" s="339">
        <v>92.3</v>
      </c>
      <c r="AF115" s="38"/>
      <c r="AG115" s="354">
        <v>0.17579617834394901</v>
      </c>
      <c r="AH115" s="38"/>
      <c r="AI115" s="184"/>
      <c r="AJ115" s="184"/>
    </row>
    <row r="116" spans="1:36">
      <c r="A116" s="30"/>
      <c r="B116" s="30"/>
      <c r="C116" s="1300" t="s">
        <v>600</v>
      </c>
      <c r="D116" s="38"/>
      <c r="E116" s="348">
        <v>0</v>
      </c>
      <c r="F116" s="348">
        <v>-0.1</v>
      </c>
      <c r="G116" s="348">
        <v>-0.5</v>
      </c>
      <c r="H116" s="348">
        <v>0.4</v>
      </c>
      <c r="I116" s="348">
        <v>-9.9999999999999978E-2</v>
      </c>
      <c r="J116" s="348">
        <v>-0.2</v>
      </c>
      <c r="K116" s="348">
        <v>0.1</v>
      </c>
      <c r="L116" s="348">
        <v>-0.2</v>
      </c>
      <c r="M116" s="38"/>
      <c r="N116" s="356"/>
      <c r="O116" s="356"/>
      <c r="P116" s="356"/>
      <c r="Q116" s="356"/>
      <c r="R116" s="38"/>
      <c r="S116" s="348">
        <v>-0.1</v>
      </c>
      <c r="T116" s="348">
        <v>-0.3</v>
      </c>
      <c r="U116" s="38"/>
      <c r="V116" s="356"/>
      <c r="W116" s="38"/>
      <c r="X116" s="348">
        <v>-0.6</v>
      </c>
      <c r="Y116" s="348">
        <v>-0.19999999999999998</v>
      </c>
      <c r="Z116" s="38"/>
      <c r="AA116" s="356"/>
      <c r="AB116" s="38"/>
      <c r="AC116" s="38"/>
      <c r="AD116" s="348">
        <v>-0.2</v>
      </c>
      <c r="AE116" s="348">
        <v>-0.4</v>
      </c>
      <c r="AF116" s="38"/>
      <c r="AG116" s="356"/>
      <c r="AH116" s="38"/>
    </row>
    <row r="117" spans="1:36">
      <c r="A117" s="30"/>
      <c r="B117" s="30"/>
      <c r="C117" s="1300" t="s">
        <v>517</v>
      </c>
      <c r="D117" s="38"/>
      <c r="E117" s="348">
        <v>-3.8</v>
      </c>
      <c r="F117" s="348">
        <v>-3.3</v>
      </c>
      <c r="G117" s="348">
        <v>-4.2</v>
      </c>
      <c r="H117" s="348">
        <v>-5.6</v>
      </c>
      <c r="I117" s="348">
        <v>-5.3</v>
      </c>
      <c r="J117" s="348">
        <v>-5.3999999999999995</v>
      </c>
      <c r="K117" s="348">
        <v>-5.7</v>
      </c>
      <c r="L117" s="348">
        <v>-8.6</v>
      </c>
      <c r="M117" s="38"/>
      <c r="N117" s="356">
        <v>0.39473684210526327</v>
      </c>
      <c r="O117" s="356">
        <v>0.63636363636363624</v>
      </c>
      <c r="P117" s="356">
        <v>0.35714285714285721</v>
      </c>
      <c r="Q117" s="356">
        <v>0.53571428571428581</v>
      </c>
      <c r="R117" s="38"/>
      <c r="S117" s="348">
        <v>-7.1</v>
      </c>
      <c r="T117" s="348">
        <v>-10.7</v>
      </c>
      <c r="U117" s="38"/>
      <c r="V117" s="356">
        <v>0.50704225352112675</v>
      </c>
      <c r="W117" s="38"/>
      <c r="X117" s="348">
        <v>-11.3</v>
      </c>
      <c r="Y117" s="348">
        <v>-16.399999999999999</v>
      </c>
      <c r="Z117" s="38"/>
      <c r="AA117" s="356">
        <v>0.4513274336283184</v>
      </c>
      <c r="AB117" s="38"/>
      <c r="AC117" s="38"/>
      <c r="AD117" s="348">
        <v>-16.899999999999999</v>
      </c>
      <c r="AE117" s="348">
        <v>-25</v>
      </c>
      <c r="AF117" s="38"/>
      <c r="AG117" s="356">
        <v>0.47928994082840259</v>
      </c>
      <c r="AH117" s="38"/>
      <c r="AI117" s="1366"/>
      <c r="AJ117" s="1366"/>
    </row>
    <row r="118" spans="1:36" s="87" customFormat="1">
      <c r="A118" s="245"/>
      <c r="B118" s="241" t="s">
        <v>608</v>
      </c>
      <c r="C118" s="242"/>
      <c r="D118" s="38"/>
      <c r="E118" s="339">
        <v>15.899999999999995</v>
      </c>
      <c r="F118" s="339">
        <v>12.899999999999995</v>
      </c>
      <c r="G118" s="339">
        <v>16.700000000000003</v>
      </c>
      <c r="H118" s="339">
        <v>15.9</v>
      </c>
      <c r="I118" s="339">
        <v>13.400000000000002</v>
      </c>
      <c r="J118" s="339">
        <v>18.899999999999999</v>
      </c>
      <c r="K118" s="339">
        <v>19.7</v>
      </c>
      <c r="L118" s="339">
        <v>14.9</v>
      </c>
      <c r="M118" s="38"/>
      <c r="N118" s="354">
        <v>-0.15723270440251536</v>
      </c>
      <c r="O118" s="354">
        <v>0.46511627906976782</v>
      </c>
      <c r="P118" s="354">
        <v>0.17964071856287411</v>
      </c>
      <c r="Q118" s="354">
        <v>-6.2893081761006275E-2</v>
      </c>
      <c r="R118" s="38"/>
      <c r="S118" s="339">
        <v>28.79999999999999</v>
      </c>
      <c r="T118" s="339">
        <v>32.299999999999997</v>
      </c>
      <c r="U118" s="38"/>
      <c r="V118" s="354">
        <v>0.12152777777777812</v>
      </c>
      <c r="W118" s="38"/>
      <c r="X118" s="339">
        <v>45.499999999999993</v>
      </c>
      <c r="Y118" s="339">
        <v>52</v>
      </c>
      <c r="Z118" s="38"/>
      <c r="AA118" s="354">
        <v>0.14285714285714302</v>
      </c>
      <c r="AB118" s="38"/>
      <c r="AC118" s="38"/>
      <c r="AD118" s="339">
        <v>61.4</v>
      </c>
      <c r="AE118" s="339">
        <v>66.899999999999991</v>
      </c>
      <c r="AF118" s="38"/>
      <c r="AG118" s="354">
        <v>8.9576547231270176E-2</v>
      </c>
      <c r="AH118" s="38"/>
      <c r="AI118" s="1366"/>
      <c r="AJ118" s="1366"/>
    </row>
    <row r="119" spans="1:36" s="184" customFormat="1">
      <c r="A119" s="122"/>
      <c r="B119" s="1372" t="s">
        <v>678</v>
      </c>
      <c r="C119" s="1373"/>
      <c r="D119" s="1374"/>
      <c r="E119" s="1375">
        <v>0.63095238095238071</v>
      </c>
      <c r="F119" s="1375">
        <v>0.6449999999999998</v>
      </c>
      <c r="G119" s="1375">
        <v>0.66800000000000015</v>
      </c>
      <c r="H119" s="1375">
        <v>0.56382978723404253</v>
      </c>
      <c r="I119" s="1375">
        <v>0.55371900826446285</v>
      </c>
      <c r="J119" s="1375">
        <v>0.60967741935483866</v>
      </c>
      <c r="K119" s="1375">
        <v>0.55027932960893855</v>
      </c>
      <c r="L119" s="1375">
        <v>0.39839572192513373</v>
      </c>
      <c r="M119" s="1374"/>
      <c r="N119" s="1375"/>
      <c r="O119" s="1375"/>
      <c r="P119" s="1375"/>
      <c r="Q119" s="1375"/>
      <c r="R119" s="1374"/>
      <c r="S119" s="1375">
        <v>0.63716814159292012</v>
      </c>
      <c r="T119" s="1375">
        <v>0.58514492753623182</v>
      </c>
      <c r="U119" s="1374"/>
      <c r="V119" s="1375"/>
      <c r="W119" s="1374"/>
      <c r="X119" s="1375">
        <v>0.64814814814814803</v>
      </c>
      <c r="Y119" s="1375">
        <v>0.5714285714285714</v>
      </c>
      <c r="Z119" s="1374"/>
      <c r="AA119" s="1375"/>
      <c r="AB119" s="1374"/>
      <c r="AC119" s="1374"/>
      <c r="AD119" s="1375">
        <v>0.6239837398373983</v>
      </c>
      <c r="AE119" s="1375">
        <v>0.52102803738317749</v>
      </c>
      <c r="AF119" s="1374"/>
      <c r="AG119" s="1375"/>
      <c r="AH119" s="1374"/>
      <c r="AI119" s="1366"/>
      <c r="AJ119" s="1366"/>
    </row>
    <row r="120" spans="1:36">
      <c r="A120" s="30"/>
      <c r="B120" s="30"/>
      <c r="C120" s="30"/>
      <c r="D120" s="40"/>
      <c r="E120" s="1106"/>
      <c r="F120" s="1106"/>
      <c r="G120" s="1106"/>
      <c r="H120" s="1106"/>
      <c r="I120" s="1106"/>
      <c r="J120" s="1106"/>
      <c r="K120" s="1106"/>
      <c r="L120" s="1106"/>
      <c r="M120" s="40"/>
      <c r="N120" s="383"/>
      <c r="O120" s="383"/>
      <c r="P120" s="383"/>
      <c r="Q120" s="383"/>
      <c r="R120" s="40"/>
      <c r="S120" s="1106"/>
      <c r="T120" s="1106"/>
      <c r="U120" s="40"/>
      <c r="V120" s="383"/>
      <c r="W120" s="40"/>
      <c r="X120" s="1106"/>
      <c r="Y120" s="1106"/>
      <c r="Z120" s="40"/>
      <c r="AA120" s="383"/>
      <c r="AB120" s="40"/>
      <c r="AC120" s="40"/>
      <c r="AD120" s="1106"/>
      <c r="AE120" s="1106"/>
      <c r="AF120" s="40"/>
      <c r="AG120" s="383"/>
      <c r="AH120" s="40"/>
    </row>
    <row r="121" spans="1:36" s="1366" customFormat="1">
      <c r="A121" s="1361"/>
      <c r="B121" s="1362" t="s">
        <v>680</v>
      </c>
      <c r="C121" s="1363"/>
      <c r="D121" s="1364"/>
      <c r="E121" s="1365">
        <v>0.16033755274261605</v>
      </c>
      <c r="F121" s="1365">
        <v>0.14594594594594595</v>
      </c>
      <c r="G121" s="1365">
        <v>0.14163090128755362</v>
      </c>
      <c r="H121" s="1365">
        <v>0.12260536398467432</v>
      </c>
      <c r="I121" s="1365">
        <v>0.1875</v>
      </c>
      <c r="J121" s="1365">
        <v>0.10273972602739727</v>
      </c>
      <c r="K121" s="1365">
        <v>0.13213213213213215</v>
      </c>
      <c r="L121" s="1365">
        <v>0.20869565217391306</v>
      </c>
      <c r="M121" s="1364"/>
      <c r="N121" s="1365"/>
      <c r="O121" s="1365"/>
      <c r="P121" s="1365"/>
      <c r="Q121" s="1365"/>
      <c r="R121" s="1364"/>
      <c r="S121" s="1365">
        <v>0.15402843601895733</v>
      </c>
      <c r="T121" s="1365">
        <v>0.13953488372093023</v>
      </c>
      <c r="U121" s="1364"/>
      <c r="V121" s="1365"/>
      <c r="W121" s="1364"/>
      <c r="X121" s="1365">
        <v>0.14961832061068703</v>
      </c>
      <c r="Y121" s="1365">
        <v>0.13663133097762073</v>
      </c>
      <c r="Z121" s="1364"/>
      <c r="AA121" s="1365"/>
      <c r="AB121" s="1364"/>
      <c r="AC121" s="1364"/>
      <c r="AD121" s="1365">
        <v>0.14192139737991266</v>
      </c>
      <c r="AE121" s="1365">
        <v>0.15745393634840871</v>
      </c>
      <c r="AF121" s="1364"/>
      <c r="AG121" s="1365"/>
      <c r="AH121" s="1364"/>
      <c r="AI121" s="87"/>
      <c r="AJ121" s="87"/>
    </row>
    <row r="122" spans="1:36" s="1366" customFormat="1">
      <c r="A122" s="1361"/>
      <c r="B122" s="1362" t="s">
        <v>681</v>
      </c>
      <c r="C122" s="1363"/>
      <c r="D122" s="1364"/>
      <c r="E122" s="1365">
        <v>0.24050632911392406</v>
      </c>
      <c r="F122" s="1365">
        <v>0.22162162162162161</v>
      </c>
      <c r="G122" s="1365">
        <v>0.23175965665236054</v>
      </c>
      <c r="H122" s="1365">
        <v>0.28352490421455934</v>
      </c>
      <c r="I122" s="1365">
        <v>0.27678571428571425</v>
      </c>
      <c r="J122" s="1365">
        <v>0.22260273972602737</v>
      </c>
      <c r="K122" s="1365">
        <v>0.21021021021021022</v>
      </c>
      <c r="L122" s="1365">
        <v>0.3188405797101449</v>
      </c>
      <c r="M122" s="1364"/>
      <c r="N122" s="1365"/>
      <c r="O122" s="1365"/>
      <c r="P122" s="1365"/>
      <c r="Q122" s="1365"/>
      <c r="R122" s="1364"/>
      <c r="S122" s="1365">
        <v>0.23222748815165878</v>
      </c>
      <c r="T122" s="1365">
        <v>0.24612403100775193</v>
      </c>
      <c r="U122" s="1364"/>
      <c r="V122" s="1365"/>
      <c r="W122" s="1364"/>
      <c r="X122" s="1365">
        <v>0.2320610687022901</v>
      </c>
      <c r="Y122" s="1365">
        <v>0.23203769140164898</v>
      </c>
      <c r="Z122" s="1364"/>
      <c r="AA122" s="1365"/>
      <c r="AB122" s="1364"/>
      <c r="AC122" s="1364"/>
      <c r="AD122" s="1365">
        <v>0.24672489082969432</v>
      </c>
      <c r="AE122" s="1365">
        <v>0.2571189279731993</v>
      </c>
      <c r="AF122" s="1364"/>
      <c r="AG122" s="1365"/>
      <c r="AH122" s="1364"/>
      <c r="AI122" s="87"/>
      <c r="AJ122" s="87"/>
    </row>
    <row r="123" spans="1:36" s="1366" customFormat="1">
      <c r="A123" s="1361"/>
      <c r="B123" s="1362" t="s">
        <v>688</v>
      </c>
      <c r="C123" s="1363"/>
      <c r="D123" s="1364"/>
      <c r="E123" s="1365">
        <v>0.40084388185654007</v>
      </c>
      <c r="F123" s="1365">
        <v>0.36756756756756759</v>
      </c>
      <c r="G123" s="1365">
        <v>0.37339055793991416</v>
      </c>
      <c r="H123" s="1365">
        <v>0.40613026819923365</v>
      </c>
      <c r="I123" s="1365">
        <v>0.46428571428571425</v>
      </c>
      <c r="J123" s="1365">
        <v>0.32534246575342463</v>
      </c>
      <c r="K123" s="1365">
        <v>0.3423423423423424</v>
      </c>
      <c r="L123" s="1365">
        <v>0.52753623188405796</v>
      </c>
      <c r="M123" s="1364"/>
      <c r="N123" s="1365"/>
      <c r="O123" s="1365"/>
      <c r="P123" s="1365"/>
      <c r="Q123" s="1365"/>
      <c r="R123" s="1364"/>
      <c r="S123" s="1365">
        <v>0.38625592417061611</v>
      </c>
      <c r="T123" s="1365">
        <v>0.38565891472868219</v>
      </c>
      <c r="U123" s="1364"/>
      <c r="V123" s="1365"/>
      <c r="W123" s="1364"/>
      <c r="X123" s="1365">
        <v>0.38167938931297712</v>
      </c>
      <c r="Y123" s="1365">
        <v>0.36866902237926968</v>
      </c>
      <c r="Z123" s="1364"/>
      <c r="AA123" s="1365"/>
      <c r="AB123" s="1364"/>
      <c r="AC123" s="1364"/>
      <c r="AD123" s="1365">
        <v>0.388646288209607</v>
      </c>
      <c r="AE123" s="1365">
        <v>0.414572864321608</v>
      </c>
      <c r="AF123" s="1364"/>
      <c r="AG123" s="1365"/>
      <c r="AH123" s="1364"/>
      <c r="AI123" s="87"/>
      <c r="AJ123" s="87"/>
    </row>
    <row r="124" spans="1:36">
      <c r="A124" s="30"/>
      <c r="B124" s="30"/>
      <c r="C124" s="30"/>
      <c r="D124" s="40"/>
      <c r="E124" s="1106"/>
      <c r="F124" s="1106"/>
      <c r="G124" s="1106"/>
      <c r="H124" s="1106"/>
      <c r="I124" s="1106"/>
      <c r="J124" s="1106"/>
      <c r="K124" s="1106"/>
      <c r="L124" s="1106"/>
      <c r="M124" s="40"/>
      <c r="N124" s="383"/>
      <c r="O124" s="383"/>
      <c r="P124" s="383"/>
      <c r="Q124" s="383"/>
      <c r="R124" s="40"/>
      <c r="S124" s="1106"/>
      <c r="T124" s="1106"/>
      <c r="U124" s="40"/>
      <c r="V124" s="383"/>
      <c r="W124" s="40"/>
      <c r="X124" s="1106"/>
      <c r="Y124" s="1106"/>
      <c r="Z124" s="40"/>
      <c r="AA124" s="383"/>
      <c r="AB124" s="40"/>
      <c r="AC124" s="40"/>
      <c r="AD124" s="1106"/>
      <c r="AE124" s="1106"/>
      <c r="AF124" s="40"/>
      <c r="AG124" s="383"/>
      <c r="AH124" s="40"/>
      <c r="AI124" s="87"/>
      <c r="AJ124" s="87"/>
    </row>
    <row r="125" spans="1:36" s="87" customFormat="1">
      <c r="A125" s="245"/>
      <c r="B125" s="241" t="s">
        <v>601</v>
      </c>
      <c r="C125" s="242"/>
      <c r="D125" s="38"/>
      <c r="E125" s="339"/>
      <c r="F125" s="339"/>
      <c r="G125" s="339"/>
      <c r="H125" s="339">
        <v>92.8</v>
      </c>
      <c r="I125" s="339">
        <v>95.7</v>
      </c>
      <c r="J125" s="339">
        <v>105.3</v>
      </c>
      <c r="K125" s="339">
        <v>122.7</v>
      </c>
      <c r="L125" s="339">
        <v>135.19999999999999</v>
      </c>
      <c r="M125" s="38"/>
      <c r="N125" s="354"/>
      <c r="O125" s="354"/>
      <c r="P125" s="354"/>
      <c r="Q125" s="354"/>
      <c r="R125" s="38"/>
      <c r="S125" s="339"/>
      <c r="T125" s="339">
        <v>105.3</v>
      </c>
      <c r="U125" s="38"/>
      <c r="V125" s="354"/>
      <c r="W125" s="38"/>
      <c r="X125" s="339"/>
      <c r="Y125" s="339">
        <v>122.7</v>
      </c>
      <c r="Z125" s="38"/>
      <c r="AA125" s="354"/>
      <c r="AB125" s="38"/>
      <c r="AC125" s="38"/>
      <c r="AD125" s="339">
        <v>92.8</v>
      </c>
      <c r="AE125" s="339">
        <v>135.19999999999999</v>
      </c>
      <c r="AF125" s="38"/>
      <c r="AG125" s="354"/>
      <c r="AH125" s="38"/>
      <c r="AI125" s="23"/>
      <c r="AJ125" s="23"/>
    </row>
    <row r="126" spans="1:36" s="87" customFormat="1">
      <c r="A126" s="245"/>
      <c r="B126" s="1345" t="s">
        <v>505</v>
      </c>
      <c r="C126" s="242"/>
      <c r="D126" s="38"/>
      <c r="E126" s="339"/>
      <c r="F126" s="339"/>
      <c r="G126" s="339"/>
      <c r="H126" s="339"/>
      <c r="I126" s="1346">
        <v>3.125E-2</v>
      </c>
      <c r="J126" s="1346">
        <v>0.10031347962382431</v>
      </c>
      <c r="K126" s="1346">
        <v>0.1652421652421654</v>
      </c>
      <c r="L126" s="1346">
        <v>0.10187449062754683</v>
      </c>
      <c r="M126" s="1330"/>
      <c r="N126" s="354"/>
      <c r="O126" s="354"/>
      <c r="P126" s="354"/>
      <c r="Q126" s="354"/>
      <c r="R126" s="38"/>
      <c r="S126" s="339"/>
      <c r="T126" s="1346">
        <v>0.13469827586206895</v>
      </c>
      <c r="U126" s="38"/>
      <c r="V126" s="354"/>
      <c r="W126" s="38"/>
      <c r="X126" s="339"/>
      <c r="Y126" s="1346">
        <v>0.32219827586206895</v>
      </c>
      <c r="Z126" s="38"/>
      <c r="AA126" s="354"/>
      <c r="AB126" s="38"/>
      <c r="AC126" s="38"/>
      <c r="AD126" s="339"/>
      <c r="AE126" s="1346">
        <v>0.4568965517241379</v>
      </c>
      <c r="AF126" s="38"/>
      <c r="AG126" s="354"/>
      <c r="AH126" s="38"/>
      <c r="AI126" s="23"/>
      <c r="AJ126" s="23"/>
    </row>
    <row r="127" spans="1:36" s="87" customFormat="1">
      <c r="A127" s="245"/>
      <c r="B127" s="241" t="s">
        <v>602</v>
      </c>
      <c r="C127" s="242"/>
      <c r="D127" s="38"/>
      <c r="E127" s="339"/>
      <c r="F127" s="339"/>
      <c r="G127" s="339"/>
      <c r="H127" s="339">
        <v>80</v>
      </c>
      <c r="I127" s="339">
        <v>79.599999999999994</v>
      </c>
      <c r="J127" s="339">
        <v>88.4</v>
      </c>
      <c r="K127" s="339">
        <v>102.6</v>
      </c>
      <c r="L127" s="339">
        <v>112.5</v>
      </c>
      <c r="M127" s="38"/>
      <c r="N127" s="354"/>
      <c r="O127" s="354"/>
      <c r="P127" s="354"/>
      <c r="Q127" s="354"/>
      <c r="R127" s="38"/>
      <c r="S127" s="339"/>
      <c r="T127" s="339">
        <v>88.4</v>
      </c>
      <c r="U127" s="38"/>
      <c r="V127" s="354"/>
      <c r="W127" s="38"/>
      <c r="X127" s="339"/>
      <c r="Y127" s="339">
        <v>102.6</v>
      </c>
      <c r="Z127" s="38"/>
      <c r="AA127" s="354"/>
      <c r="AB127" s="38"/>
      <c r="AC127" s="38"/>
      <c r="AD127" s="339">
        <v>80</v>
      </c>
      <c r="AE127" s="339">
        <v>112.5</v>
      </c>
      <c r="AF127" s="38"/>
      <c r="AG127" s="354"/>
      <c r="AH127" s="38"/>
      <c r="AI127" s="23"/>
      <c r="AJ127" s="23"/>
    </row>
    <row r="128" spans="1:36" s="87" customFormat="1">
      <c r="A128" s="245"/>
      <c r="B128" s="1347" t="s">
        <v>505</v>
      </c>
      <c r="C128" s="242"/>
      <c r="D128" s="38"/>
      <c r="E128" s="339"/>
      <c r="F128" s="339"/>
      <c r="G128" s="339"/>
      <c r="H128" s="339"/>
      <c r="I128" s="1346">
        <v>-5.0000000000001155E-3</v>
      </c>
      <c r="J128" s="1346">
        <v>0.11055276381909573</v>
      </c>
      <c r="K128" s="1346">
        <v>0.1606334841628958</v>
      </c>
      <c r="L128" s="1346">
        <v>9.6491228070175517E-2</v>
      </c>
      <c r="M128" s="1330"/>
      <c r="N128" s="354"/>
      <c r="O128" s="354"/>
      <c r="P128" s="354"/>
      <c r="Q128" s="354"/>
      <c r="R128" s="38"/>
      <c r="S128" s="339"/>
      <c r="T128" s="1346">
        <v>0.10499999999999998</v>
      </c>
      <c r="U128" s="38"/>
      <c r="V128" s="354"/>
      <c r="W128" s="38"/>
      <c r="X128" s="339"/>
      <c r="Y128" s="1346">
        <v>0.28249999999999997</v>
      </c>
      <c r="Z128" s="38"/>
      <c r="AA128" s="354"/>
      <c r="AB128" s="38"/>
      <c r="AC128" s="38"/>
      <c r="AD128" s="339"/>
      <c r="AE128" s="1346">
        <v>0.40625</v>
      </c>
      <c r="AF128" s="38"/>
      <c r="AG128" s="354"/>
      <c r="AH128" s="38"/>
      <c r="AI128" s="23"/>
      <c r="AJ128" s="23"/>
    </row>
    <row r="129" spans="1:36">
      <c r="A129" s="30"/>
      <c r="B129" s="30"/>
      <c r="C129" s="30"/>
      <c r="D129" s="40"/>
      <c r="E129" s="1106"/>
      <c r="F129" s="1106"/>
      <c r="G129" s="1106"/>
      <c r="H129" s="1106"/>
      <c r="I129" s="1106"/>
      <c r="J129" s="1106"/>
      <c r="K129" s="1106"/>
      <c r="L129" s="1106"/>
      <c r="M129" s="40"/>
      <c r="N129" s="383"/>
      <c r="O129" s="383"/>
      <c r="P129" s="383"/>
      <c r="Q129" s="383"/>
      <c r="R129" s="40"/>
      <c r="S129" s="1106"/>
      <c r="T129" s="1106"/>
      <c r="U129" s="40"/>
      <c r="V129" s="383"/>
      <c r="W129" s="40"/>
      <c r="X129" s="1106"/>
      <c r="Y129" s="1106"/>
      <c r="Z129" s="40"/>
      <c r="AA129" s="383"/>
      <c r="AB129" s="40"/>
      <c r="AC129" s="40"/>
      <c r="AD129" s="1106"/>
      <c r="AE129" s="1106"/>
      <c r="AF129" s="40"/>
      <c r="AG129" s="383"/>
      <c r="AH129" s="40"/>
    </row>
    <row r="130" spans="1:36">
      <c r="A130" s="30"/>
      <c r="B130" s="30"/>
      <c r="C130" s="30"/>
      <c r="D130" s="40"/>
      <c r="E130" s="1106"/>
      <c r="F130" s="1106"/>
      <c r="G130" s="1106"/>
      <c r="H130" s="1106"/>
      <c r="I130" s="1106"/>
      <c r="J130" s="1106"/>
      <c r="K130" s="1106"/>
      <c r="L130" s="1106"/>
      <c r="M130" s="40"/>
      <c r="N130" s="383"/>
      <c r="O130" s="383"/>
      <c r="P130" s="383"/>
      <c r="Q130" s="383"/>
      <c r="R130" s="40"/>
      <c r="S130" s="1106"/>
      <c r="T130" s="1106"/>
      <c r="U130" s="40"/>
      <c r="V130" s="383"/>
      <c r="W130" s="40"/>
      <c r="X130" s="1106"/>
      <c r="Y130" s="1106"/>
      <c r="Z130" s="40"/>
      <c r="AA130" s="383"/>
      <c r="AB130" s="40"/>
      <c r="AC130" s="40"/>
      <c r="AD130" s="1106"/>
      <c r="AE130" s="1106"/>
      <c r="AF130" s="40"/>
      <c r="AG130" s="383"/>
      <c r="AH130" s="40"/>
    </row>
    <row r="131" spans="1:36">
      <c r="A131" s="30"/>
      <c r="B131" s="30"/>
      <c r="C131" s="30"/>
      <c r="D131" s="40"/>
      <c r="E131" s="383"/>
      <c r="F131" s="383"/>
      <c r="G131" s="383"/>
      <c r="H131" s="383"/>
      <c r="I131" s="383"/>
      <c r="J131" s="383"/>
      <c r="K131" s="383"/>
      <c r="L131" s="383"/>
      <c r="M131" s="383"/>
      <c r="N131" s="383"/>
      <c r="O131" s="383"/>
      <c r="P131" s="383"/>
      <c r="Q131" s="383"/>
      <c r="R131" s="383"/>
      <c r="S131" s="383"/>
      <c r="T131" s="383"/>
      <c r="U131" s="383"/>
      <c r="V131" s="383"/>
      <c r="W131" s="383"/>
      <c r="X131" s="383"/>
      <c r="Y131" s="383"/>
      <c r="Z131" s="383"/>
      <c r="AA131" s="383"/>
      <c r="AB131" s="383"/>
      <c r="AC131" s="383"/>
      <c r="AD131" s="383"/>
      <c r="AE131" s="383"/>
      <c r="AF131" s="383"/>
      <c r="AG131" s="383"/>
      <c r="AH131" s="383"/>
    </row>
    <row r="132" spans="1:36" ht="28.8">
      <c r="A132" s="28"/>
      <c r="B132" s="28"/>
      <c r="C132" s="28"/>
      <c r="D132" s="327"/>
      <c r="E132" s="28" t="s">
        <v>530</v>
      </c>
      <c r="F132" s="28" t="s">
        <v>538</v>
      </c>
      <c r="G132" s="28" t="s">
        <v>539</v>
      </c>
      <c r="H132" s="28" t="s">
        <v>540</v>
      </c>
      <c r="I132" s="28" t="s">
        <v>649</v>
      </c>
      <c r="J132" s="28" t="s">
        <v>653</v>
      </c>
      <c r="K132" s="28" t="s">
        <v>654</v>
      </c>
      <c r="L132" s="28" t="s">
        <v>648</v>
      </c>
      <c r="M132" s="327"/>
      <c r="N132" s="1331" t="s">
        <v>667</v>
      </c>
      <c r="O132" s="1331" t="s">
        <v>676</v>
      </c>
      <c r="P132" s="1331" t="s">
        <v>689</v>
      </c>
      <c r="Q132" s="1331" t="s">
        <v>701</v>
      </c>
      <c r="R132" s="327"/>
      <c r="S132" s="28" t="s">
        <v>548</v>
      </c>
      <c r="T132" s="28" t="s">
        <v>670</v>
      </c>
      <c r="U132" s="327"/>
      <c r="V132" s="1331" t="s">
        <v>675</v>
      </c>
      <c r="W132" s="327"/>
      <c r="X132" s="28" t="s">
        <v>562</v>
      </c>
      <c r="Y132" s="28" t="s">
        <v>684</v>
      </c>
      <c r="Z132" s="327"/>
      <c r="AA132" s="1380" t="s">
        <v>685</v>
      </c>
      <c r="AB132" s="327"/>
      <c r="AC132" s="327"/>
      <c r="AD132" s="28" t="s">
        <v>576</v>
      </c>
      <c r="AE132" s="28" t="s">
        <v>699</v>
      </c>
      <c r="AF132" s="327"/>
      <c r="AG132" s="1380" t="s">
        <v>700</v>
      </c>
      <c r="AH132" s="327"/>
    </row>
    <row r="133" spans="1:36">
      <c r="A133" s="95" t="s">
        <v>641</v>
      </c>
      <c r="B133" s="30"/>
      <c r="C133" s="30"/>
      <c r="D133" s="40"/>
      <c r="E133" s="1106"/>
      <c r="F133" s="1106"/>
      <c r="G133" s="1106"/>
      <c r="H133" s="1106"/>
      <c r="I133" s="1106"/>
      <c r="J133" s="1106"/>
      <c r="K133" s="1106"/>
      <c r="L133" s="1106"/>
      <c r="M133" s="40"/>
      <c r="N133" s="383"/>
      <c r="O133" s="383"/>
      <c r="P133" s="383"/>
      <c r="Q133" s="383"/>
      <c r="R133" s="40"/>
      <c r="S133" s="1106"/>
      <c r="T133" s="1106"/>
      <c r="U133" s="40"/>
      <c r="V133" s="383"/>
      <c r="W133" s="40"/>
      <c r="X133" s="1106"/>
      <c r="Y133" s="1106"/>
      <c r="Z133" s="40"/>
      <c r="AA133" s="383"/>
      <c r="AB133" s="40"/>
      <c r="AC133" s="40"/>
      <c r="AD133" s="1106"/>
      <c r="AE133" s="1106"/>
      <c r="AF133" s="40"/>
      <c r="AG133" s="383"/>
      <c r="AH133" s="40"/>
      <c r="AI133" s="1313"/>
      <c r="AJ133" s="1313"/>
    </row>
    <row r="134" spans="1:36">
      <c r="A134" s="240" t="s">
        <v>625</v>
      </c>
      <c r="B134" s="124"/>
      <c r="C134" s="124"/>
      <c r="D134" s="97"/>
      <c r="E134" s="91"/>
      <c r="F134" s="91"/>
      <c r="G134" s="91"/>
      <c r="H134" s="91"/>
      <c r="I134" s="91"/>
      <c r="J134" s="91"/>
      <c r="K134" s="91"/>
      <c r="L134" s="91"/>
      <c r="M134" s="97"/>
      <c r="N134" s="1307"/>
      <c r="O134" s="1307"/>
      <c r="P134" s="1307"/>
      <c r="Q134" s="1307"/>
      <c r="R134" s="97"/>
      <c r="S134" s="91"/>
      <c r="T134" s="91"/>
      <c r="U134" s="97"/>
      <c r="V134" s="1307"/>
      <c r="W134" s="97"/>
      <c r="X134" s="91"/>
      <c r="Y134" s="91"/>
      <c r="Z134" s="97"/>
      <c r="AA134" s="1307"/>
      <c r="AB134" s="97"/>
      <c r="AC134" s="97"/>
      <c r="AD134" s="91"/>
      <c r="AE134" s="91"/>
      <c r="AF134" s="97"/>
      <c r="AG134" s="1307"/>
      <c r="AH134" s="97"/>
      <c r="AI134" s="1313"/>
      <c r="AJ134" s="1313"/>
    </row>
    <row r="135" spans="1:36" ht="102.6" customHeight="1">
      <c r="A135" s="1585" t="s">
        <v>646</v>
      </c>
      <c r="B135" s="1585"/>
      <c r="C135" s="1585"/>
      <c r="D135" s="97"/>
      <c r="E135" s="91"/>
      <c r="F135" s="91"/>
      <c r="G135" s="91"/>
      <c r="H135" s="91"/>
      <c r="I135" s="91"/>
      <c r="J135" s="91"/>
      <c r="K135" s="91"/>
      <c r="L135" s="91"/>
      <c r="M135" s="97"/>
      <c r="N135" s="1307"/>
      <c r="O135" s="1307"/>
      <c r="P135" s="1307"/>
      <c r="Q135" s="1307"/>
      <c r="R135" s="97"/>
      <c r="S135" s="91"/>
      <c r="T135" s="91"/>
      <c r="U135" s="97"/>
      <c r="V135" s="1307"/>
      <c r="W135" s="97"/>
      <c r="X135" s="91"/>
      <c r="Y135" s="91"/>
      <c r="Z135" s="97"/>
      <c r="AA135" s="1307"/>
      <c r="AB135" s="97"/>
      <c r="AC135" s="97"/>
      <c r="AD135" s="91"/>
      <c r="AE135" s="91"/>
      <c r="AF135" s="97"/>
      <c r="AG135" s="1307"/>
      <c r="AH135" s="97"/>
      <c r="AI135" s="1313"/>
      <c r="AJ135" s="1313"/>
    </row>
    <row r="136" spans="1:36">
      <c r="A136" s="30"/>
      <c r="B136" s="30"/>
      <c r="C136" s="30"/>
      <c r="D136" s="40"/>
      <c r="E136" s="1106"/>
      <c r="F136" s="1106"/>
      <c r="G136" s="1106"/>
      <c r="H136" s="1106"/>
      <c r="I136" s="1106"/>
      <c r="J136" s="1106"/>
      <c r="K136" s="1106"/>
      <c r="L136" s="1106"/>
      <c r="M136" s="40"/>
      <c r="N136" s="383"/>
      <c r="O136" s="383"/>
      <c r="P136" s="383"/>
      <c r="Q136" s="383"/>
      <c r="R136" s="40"/>
      <c r="S136" s="1106"/>
      <c r="T136" s="1106"/>
      <c r="U136" s="40"/>
      <c r="V136" s="383"/>
      <c r="W136" s="40"/>
      <c r="X136" s="1106"/>
      <c r="Y136" s="1106"/>
      <c r="Z136" s="40"/>
      <c r="AA136" s="383"/>
      <c r="AB136" s="40"/>
      <c r="AC136" s="40"/>
      <c r="AD136" s="1106"/>
      <c r="AE136" s="1106"/>
      <c r="AF136" s="40"/>
      <c r="AG136" s="383"/>
      <c r="AH136" s="40"/>
      <c r="AI136" s="1371"/>
      <c r="AJ136" s="1371"/>
    </row>
    <row r="137" spans="1:36" s="1313" customFormat="1">
      <c r="A137" s="1312"/>
      <c r="B137" s="1305" t="s">
        <v>626</v>
      </c>
      <c r="C137" s="1306"/>
      <c r="D137" s="38"/>
      <c r="E137" s="1287">
        <v>8.5</v>
      </c>
      <c r="F137" s="1287">
        <v>16.2</v>
      </c>
      <c r="G137" s="1287">
        <v>18.3</v>
      </c>
      <c r="H137" s="1287">
        <v>28.400000000000006</v>
      </c>
      <c r="I137" s="1287">
        <v>33.4</v>
      </c>
      <c r="J137" s="1287">
        <v>40.700000000000003</v>
      </c>
      <c r="K137" s="1287">
        <v>47.6</v>
      </c>
      <c r="L137" s="1287">
        <v>72.100000000000009</v>
      </c>
      <c r="M137" s="38"/>
      <c r="N137" s="1317">
        <v>3.9294117647058822</v>
      </c>
      <c r="O137" s="1317">
        <v>2.5123456790123462</v>
      </c>
      <c r="P137" s="1317">
        <v>2.6010928961748632</v>
      </c>
      <c r="Q137" s="1317">
        <v>2.538732394366197</v>
      </c>
      <c r="R137" s="38"/>
      <c r="S137" s="1287">
        <v>24.7</v>
      </c>
      <c r="T137" s="1287">
        <v>74.099999999999994</v>
      </c>
      <c r="U137" s="38"/>
      <c r="V137" s="1317">
        <v>3</v>
      </c>
      <c r="W137" s="38"/>
      <c r="X137" s="1287">
        <v>43</v>
      </c>
      <c r="Y137" s="1287">
        <v>121.7</v>
      </c>
      <c r="Z137" s="38"/>
      <c r="AA137" s="1317">
        <v>2.8302325581395351</v>
      </c>
      <c r="AB137" s="38"/>
      <c r="AC137" s="38"/>
      <c r="AD137" s="1287">
        <v>71.400000000000006</v>
      </c>
      <c r="AE137" s="1287">
        <v>193.8</v>
      </c>
      <c r="AF137" s="38"/>
      <c r="AG137" s="1317">
        <v>2.7142857142857144</v>
      </c>
      <c r="AH137" s="38"/>
      <c r="AI137" s="23"/>
      <c r="AJ137" s="23"/>
    </row>
    <row r="138" spans="1:36" s="1313" customFormat="1">
      <c r="A138" s="1312"/>
      <c r="B138" s="1305" t="s">
        <v>644</v>
      </c>
      <c r="C138" s="1306"/>
      <c r="D138" s="38"/>
      <c r="E138" s="1287">
        <v>3.5</v>
      </c>
      <c r="F138" s="1287">
        <v>4.5999999999999996</v>
      </c>
      <c r="G138" s="1287">
        <v>7.1</v>
      </c>
      <c r="H138" s="1287">
        <v>8.3000000000000007</v>
      </c>
      <c r="I138" s="1287">
        <v>5.9</v>
      </c>
      <c r="J138" s="1287">
        <v>7.1</v>
      </c>
      <c r="K138" s="1287">
        <v>7.1000000000000014</v>
      </c>
      <c r="L138" s="1287">
        <v>6.2</v>
      </c>
      <c r="M138" s="38"/>
      <c r="N138" s="1317">
        <v>1.6857142857142857</v>
      </c>
      <c r="O138" s="1317">
        <v>1.5434782608695652</v>
      </c>
      <c r="P138" s="1317">
        <v>1.0000000000000002</v>
      </c>
      <c r="Q138" s="1317">
        <v>0.74698795180722888</v>
      </c>
      <c r="R138" s="38"/>
      <c r="S138" s="1287">
        <v>8.1</v>
      </c>
      <c r="T138" s="1287">
        <v>13</v>
      </c>
      <c r="U138" s="38"/>
      <c r="V138" s="1317">
        <v>1.6049382716049383</v>
      </c>
      <c r="W138" s="38"/>
      <c r="X138" s="1287">
        <v>15.2</v>
      </c>
      <c r="Y138" s="1287">
        <v>20.100000000000001</v>
      </c>
      <c r="Z138" s="38"/>
      <c r="AA138" s="1317">
        <v>1.3223684210526316</v>
      </c>
      <c r="AB138" s="38"/>
      <c r="AC138" s="38"/>
      <c r="AD138" s="1287">
        <v>23.5</v>
      </c>
      <c r="AE138" s="1287">
        <v>26.3</v>
      </c>
      <c r="AF138" s="38"/>
      <c r="AG138" s="1317">
        <v>1.1191489361702127</v>
      </c>
      <c r="AH138" s="38"/>
    </row>
    <row r="139" spans="1:36" s="1313" customFormat="1">
      <c r="A139" s="1312"/>
      <c r="B139" s="1305" t="s">
        <v>627</v>
      </c>
      <c r="C139" s="1306"/>
      <c r="D139" s="38"/>
      <c r="E139" s="1287">
        <v>-3.8000000000000003</v>
      </c>
      <c r="F139" s="1287">
        <v>-1.9</v>
      </c>
      <c r="G139" s="1287">
        <v>-2.5</v>
      </c>
      <c r="H139" s="1287">
        <v>-4.7</v>
      </c>
      <c r="I139" s="1287">
        <v>-8.1</v>
      </c>
      <c r="J139" s="1287">
        <v>-7.4</v>
      </c>
      <c r="K139" s="1287">
        <v>-9.5</v>
      </c>
      <c r="L139" s="1287">
        <v>-18.899999999999999</v>
      </c>
      <c r="M139" s="38"/>
      <c r="N139" s="1317">
        <v>2.1315789473684208</v>
      </c>
      <c r="O139" s="1317">
        <v>3.8947368421052637</v>
      </c>
      <c r="P139" s="1317">
        <v>3.8</v>
      </c>
      <c r="Q139" s="1317">
        <v>4.0212765957446805</v>
      </c>
      <c r="R139" s="38"/>
      <c r="S139" s="1287">
        <v>-5.7</v>
      </c>
      <c r="T139" s="1287">
        <v>-15.5</v>
      </c>
      <c r="U139" s="38"/>
      <c r="V139" s="1317">
        <v>2.7192982456140351</v>
      </c>
      <c r="W139" s="38"/>
      <c r="X139" s="1287">
        <v>-7.8</v>
      </c>
      <c r="Y139" s="1287">
        <v>-25</v>
      </c>
      <c r="Z139" s="38"/>
      <c r="AA139" s="1317">
        <v>3.2051282051282053</v>
      </c>
      <c r="AB139" s="38"/>
      <c r="AC139" s="38"/>
      <c r="AD139" s="1287">
        <v>-12.5</v>
      </c>
      <c r="AE139" s="1287">
        <v>-43.9</v>
      </c>
      <c r="AF139" s="38"/>
      <c r="AG139" s="1317">
        <v>3.512</v>
      </c>
      <c r="AH139" s="38"/>
    </row>
    <row r="140" spans="1:36" s="1371" customFormat="1">
      <c r="A140" s="1367"/>
      <c r="B140" s="1368" t="s">
        <v>679</v>
      </c>
      <c r="C140" s="1369"/>
      <c r="D140" s="1370"/>
      <c r="E140" s="1113">
        <v>-0.44705882352941179</v>
      </c>
      <c r="F140" s="1113">
        <v>-0.11728395061728394</v>
      </c>
      <c r="G140" s="1113">
        <v>-0.13661202185792348</v>
      </c>
      <c r="H140" s="1113">
        <v>-0.16549295774647885</v>
      </c>
      <c r="I140" s="1113">
        <v>-0.24251497005988024</v>
      </c>
      <c r="J140" s="1113">
        <v>-0.18181818181818182</v>
      </c>
      <c r="K140" s="1113">
        <v>-0.19957983193277309</v>
      </c>
      <c r="L140" s="1113">
        <v>-0.26213592233009703</v>
      </c>
      <c r="M140" s="1370"/>
      <c r="N140" s="1113"/>
      <c r="O140" s="1113"/>
      <c r="P140" s="1113"/>
      <c r="Q140" s="1113"/>
      <c r="R140" s="1370"/>
      <c r="S140" s="1113">
        <v>-0.23076923076923078</v>
      </c>
      <c r="T140" s="1113">
        <v>-0.20917678812415655</v>
      </c>
      <c r="U140" s="1370"/>
      <c r="V140" s="1113"/>
      <c r="W140" s="1370"/>
      <c r="X140" s="1113">
        <v>-0.18139534883720929</v>
      </c>
      <c r="Y140" s="1113">
        <v>-0.20542317173377156</v>
      </c>
      <c r="Z140" s="1370"/>
      <c r="AA140" s="1113"/>
      <c r="AB140" s="1370"/>
      <c r="AC140" s="1370"/>
      <c r="AD140" s="1113">
        <v>-0.17507002801120447</v>
      </c>
      <c r="AE140" s="1113">
        <v>-0.22652218782249739</v>
      </c>
      <c r="AF140" s="1370"/>
      <c r="AG140" s="1113"/>
      <c r="AH140" s="1370"/>
      <c r="AI140" s="23"/>
      <c r="AJ140" s="23"/>
    </row>
    <row r="141" spans="1:36">
      <c r="A141" s="30"/>
      <c r="B141" s="30"/>
      <c r="C141" s="30"/>
      <c r="D141" s="40"/>
      <c r="E141" s="383"/>
      <c r="F141" s="383"/>
      <c r="G141" s="383"/>
      <c r="H141" s="383"/>
      <c r="I141" s="383"/>
      <c r="J141" s="383"/>
      <c r="K141" s="383"/>
      <c r="L141" s="383"/>
      <c r="M141" s="40"/>
      <c r="N141" s="383"/>
      <c r="O141" s="383"/>
      <c r="P141" s="383"/>
      <c r="Q141" s="383"/>
      <c r="R141" s="40"/>
      <c r="S141" s="1106"/>
      <c r="T141" s="1106"/>
      <c r="U141" s="40"/>
      <c r="V141" s="383"/>
      <c r="W141" s="40"/>
      <c r="X141" s="1063"/>
      <c r="Y141" s="1063"/>
      <c r="Z141" s="40"/>
      <c r="AA141" s="383"/>
      <c r="AB141" s="40"/>
      <c r="AC141" s="40"/>
      <c r="AD141" s="1063"/>
      <c r="AE141" s="1063"/>
      <c r="AF141" s="40"/>
      <c r="AG141" s="383"/>
      <c r="AH141" s="40"/>
    </row>
    <row r="142" spans="1:36" s="1313" customFormat="1">
      <c r="A142" s="1312"/>
      <c r="B142" s="1314" t="s">
        <v>628</v>
      </c>
      <c r="C142" s="1306"/>
      <c r="D142" s="38"/>
      <c r="E142" s="1287"/>
      <c r="F142" s="1287"/>
      <c r="G142" s="1287"/>
      <c r="H142" s="1287"/>
      <c r="I142" s="1287"/>
      <c r="J142" s="1287"/>
      <c r="K142" s="1287"/>
      <c r="L142" s="1287"/>
      <c r="M142" s="38"/>
      <c r="N142" s="720"/>
      <c r="O142" s="720"/>
      <c r="P142" s="720"/>
      <c r="Q142" s="720"/>
      <c r="R142" s="38"/>
      <c r="S142" s="1287"/>
      <c r="T142" s="1287"/>
      <c r="U142" s="38"/>
      <c r="V142" s="720"/>
      <c r="W142" s="38"/>
      <c r="X142" s="1287"/>
      <c r="Y142" s="1287"/>
      <c r="Z142" s="38"/>
      <c r="AA142" s="720"/>
      <c r="AB142" s="38"/>
      <c r="AC142" s="38"/>
      <c r="AD142" s="1287"/>
      <c r="AE142" s="1287"/>
      <c r="AF142" s="38"/>
      <c r="AG142" s="720"/>
      <c r="AH142" s="38"/>
      <c r="AI142" s="23"/>
      <c r="AJ142" s="23"/>
    </row>
    <row r="143" spans="1:36" s="1313" customFormat="1">
      <c r="A143" s="1312"/>
      <c r="B143" s="1305" t="s">
        <v>629</v>
      </c>
      <c r="C143" s="1306"/>
      <c r="D143" s="38"/>
      <c r="E143" s="1287"/>
      <c r="F143" s="1287"/>
      <c r="G143" s="1287"/>
      <c r="H143" s="1287"/>
      <c r="I143" s="1287"/>
      <c r="J143" s="1287"/>
      <c r="K143" s="1287"/>
      <c r="L143" s="1287"/>
      <c r="M143" s="38"/>
      <c r="N143" s="720"/>
      <c r="O143" s="720"/>
      <c r="P143" s="720"/>
      <c r="Q143" s="720"/>
      <c r="R143" s="38"/>
      <c r="S143" s="1287"/>
      <c r="T143" s="1287"/>
      <c r="U143" s="38"/>
      <c r="V143" s="720"/>
      <c r="W143" s="38"/>
      <c r="X143" s="1287"/>
      <c r="Y143" s="1287"/>
      <c r="Z143" s="38"/>
      <c r="AA143" s="720"/>
      <c r="AB143" s="38"/>
      <c r="AC143" s="38"/>
      <c r="AD143" s="1287"/>
      <c r="AE143" s="1287"/>
      <c r="AF143" s="38"/>
      <c r="AG143" s="720"/>
      <c r="AH143" s="38"/>
      <c r="AI143" s="23"/>
      <c r="AJ143" s="23"/>
    </row>
    <row r="144" spans="1:36">
      <c r="A144" s="30"/>
      <c r="B144" s="30"/>
      <c r="C144" s="1300" t="s">
        <v>630</v>
      </c>
      <c r="D144" s="38"/>
      <c r="E144" s="348">
        <v>0.5</v>
      </c>
      <c r="F144" s="348">
        <v>2.2000000000000002</v>
      </c>
      <c r="G144" s="348">
        <v>2.8</v>
      </c>
      <c r="H144" s="348">
        <v>7.4</v>
      </c>
      <c r="I144" s="348">
        <v>15.099999999999998</v>
      </c>
      <c r="J144" s="348">
        <v>19.7</v>
      </c>
      <c r="K144" s="348">
        <v>28.1</v>
      </c>
      <c r="L144" s="348">
        <v>55.300000000000004</v>
      </c>
      <c r="M144" s="38"/>
      <c r="N144" s="1318">
        <v>30.199999999999996</v>
      </c>
      <c r="O144" s="1318">
        <v>8.9545454545454533</v>
      </c>
      <c r="P144" s="1318">
        <v>10.035714285714286</v>
      </c>
      <c r="Q144" s="1318">
        <v>7.4729729729729728</v>
      </c>
      <c r="R144" s="38"/>
      <c r="S144" s="348">
        <v>2.7</v>
      </c>
      <c r="T144" s="348">
        <v>34.799999999999997</v>
      </c>
      <c r="U144" s="38"/>
      <c r="V144" s="1318">
        <v>12.888888888888888</v>
      </c>
      <c r="W144" s="38"/>
      <c r="X144" s="348">
        <v>5.5</v>
      </c>
      <c r="Y144" s="348">
        <v>62.9</v>
      </c>
      <c r="Z144" s="38"/>
      <c r="AA144" s="1318">
        <v>11.436363636363636</v>
      </c>
      <c r="AB144" s="38"/>
      <c r="AC144" s="38"/>
      <c r="AD144" s="348">
        <v>12.9</v>
      </c>
      <c r="AE144" s="348">
        <v>118.2</v>
      </c>
      <c r="AF144" s="38"/>
      <c r="AG144" s="1318">
        <v>9.1627906976744189</v>
      </c>
      <c r="AH144" s="38"/>
    </row>
    <row r="145" spans="1:36">
      <c r="A145" s="30"/>
      <c r="B145" s="30"/>
      <c r="C145" s="1300" t="s">
        <v>626</v>
      </c>
      <c r="D145" s="38"/>
      <c r="E145" s="348">
        <v>0.4</v>
      </c>
      <c r="F145" s="348">
        <v>1.9</v>
      </c>
      <c r="G145" s="348">
        <v>2.5</v>
      </c>
      <c r="H145" s="348">
        <v>6.3</v>
      </c>
      <c r="I145" s="348">
        <v>12.9</v>
      </c>
      <c r="J145" s="348">
        <v>14.4</v>
      </c>
      <c r="K145" s="348">
        <v>17.400000000000002</v>
      </c>
      <c r="L145" s="348">
        <v>29.299999999999997</v>
      </c>
      <c r="M145" s="38"/>
      <c r="N145" s="1318"/>
      <c r="O145" s="1318">
        <v>7.5789473684210531</v>
      </c>
      <c r="P145" s="1318">
        <v>6.9600000000000009</v>
      </c>
      <c r="Q145" s="1318">
        <v>4.6507936507936503</v>
      </c>
      <c r="R145" s="38"/>
      <c r="S145" s="348">
        <v>2.2999999999999998</v>
      </c>
      <c r="T145" s="348">
        <v>27.3</v>
      </c>
      <c r="U145" s="38"/>
      <c r="V145" s="1318"/>
      <c r="W145" s="38"/>
      <c r="X145" s="348">
        <v>4.8</v>
      </c>
      <c r="Y145" s="348">
        <v>44.7</v>
      </c>
      <c r="Z145" s="38"/>
      <c r="AA145" s="1318">
        <v>9.3125000000000018</v>
      </c>
      <c r="AB145" s="38"/>
      <c r="AC145" s="38"/>
      <c r="AD145" s="348">
        <v>11.1</v>
      </c>
      <c r="AE145" s="348">
        <v>74</v>
      </c>
      <c r="AF145" s="38"/>
      <c r="AG145" s="1318">
        <v>6.666666666666667</v>
      </c>
      <c r="AH145" s="38"/>
    </row>
    <row r="146" spans="1:36">
      <c r="A146" s="30"/>
      <c r="B146" s="30"/>
      <c r="C146" s="1300" t="s">
        <v>627</v>
      </c>
      <c r="D146" s="38"/>
      <c r="E146" s="348">
        <v>-0.5</v>
      </c>
      <c r="F146" s="348">
        <v>-1.1000000000000001</v>
      </c>
      <c r="G146" s="348">
        <v>-1.7999999999999998</v>
      </c>
      <c r="H146" s="348">
        <v>-3.0000000000000004</v>
      </c>
      <c r="I146" s="348">
        <v>-4.2999999999999989</v>
      </c>
      <c r="J146" s="348">
        <v>-7.9</v>
      </c>
      <c r="K146" s="348">
        <v>-10.199999999999999</v>
      </c>
      <c r="L146" s="348">
        <v>-16.600000000000001</v>
      </c>
      <c r="M146" s="38"/>
      <c r="N146" s="1318">
        <v>8.5999999999999979</v>
      </c>
      <c r="O146" s="1318">
        <v>7.1818181818181817</v>
      </c>
      <c r="P146" s="1318">
        <v>5.666666666666667</v>
      </c>
      <c r="Q146" s="1318">
        <v>5.5333333333333332</v>
      </c>
      <c r="R146" s="38"/>
      <c r="S146" s="348">
        <v>-1.6</v>
      </c>
      <c r="T146" s="348">
        <v>-12.2</v>
      </c>
      <c r="U146" s="38"/>
      <c r="V146" s="1318">
        <v>7.6249999999999991</v>
      </c>
      <c r="W146" s="38"/>
      <c r="X146" s="348">
        <v>-3.4</v>
      </c>
      <c r="Y146" s="348">
        <v>-22.4</v>
      </c>
      <c r="Z146" s="38"/>
      <c r="AA146" s="1318">
        <v>6.5882352941176467</v>
      </c>
      <c r="AB146" s="38"/>
      <c r="AC146" s="38"/>
      <c r="AD146" s="348">
        <v>-6.4</v>
      </c>
      <c r="AE146" s="348">
        <v>-39</v>
      </c>
      <c r="AF146" s="38"/>
      <c r="AG146" s="1318">
        <v>6.09375</v>
      </c>
      <c r="AH146" s="38"/>
      <c r="AI146" s="1313"/>
      <c r="AJ146" s="1313"/>
    </row>
    <row r="147" spans="1:36">
      <c r="A147" s="30"/>
      <c r="B147" s="30"/>
      <c r="C147" s="1376" t="s">
        <v>679</v>
      </c>
      <c r="D147" s="38"/>
      <c r="E147" s="1113">
        <v>-1</v>
      </c>
      <c r="F147" s="1113">
        <v>-0.5</v>
      </c>
      <c r="G147" s="1113">
        <v>-0.64285714285714279</v>
      </c>
      <c r="H147" s="1113">
        <v>-0.40540540540540543</v>
      </c>
      <c r="I147" s="1113">
        <v>-0.28476821192052976</v>
      </c>
      <c r="J147" s="1113">
        <v>-0.40101522842639598</v>
      </c>
      <c r="K147" s="1113">
        <v>-0.36298932384341631</v>
      </c>
      <c r="L147" s="1113">
        <v>-0.30018083182640143</v>
      </c>
      <c r="M147" s="1370"/>
      <c r="N147" s="1113"/>
      <c r="O147" s="1113"/>
      <c r="P147" s="1113"/>
      <c r="Q147" s="1113"/>
      <c r="R147" s="1370"/>
      <c r="S147" s="1113">
        <v>-0.59259259259259256</v>
      </c>
      <c r="T147" s="1113">
        <v>-0.35057471264367818</v>
      </c>
      <c r="U147" s="1370"/>
      <c r="V147" s="1113"/>
      <c r="W147" s="1370"/>
      <c r="X147" s="1113">
        <v>-0.61818181818181817</v>
      </c>
      <c r="Y147" s="1113">
        <v>-0.35612082670906198</v>
      </c>
      <c r="Z147" s="1370"/>
      <c r="AA147" s="1113"/>
      <c r="AB147" s="1370"/>
      <c r="AC147" s="1370"/>
      <c r="AD147" s="1113">
        <v>-0.49612403100775193</v>
      </c>
      <c r="AE147" s="1113">
        <v>-0.32994923857868019</v>
      </c>
      <c r="AF147" s="1370"/>
      <c r="AG147" s="1113"/>
      <c r="AH147" s="1370"/>
    </row>
    <row r="148" spans="1:36">
      <c r="A148" s="30"/>
      <c r="B148" s="30"/>
      <c r="C148" s="1300" t="s">
        <v>631</v>
      </c>
      <c r="D148" s="38"/>
      <c r="E148" s="348">
        <v>1.3</v>
      </c>
      <c r="F148" s="348">
        <v>5.2</v>
      </c>
      <c r="G148" s="348">
        <v>8</v>
      </c>
      <c r="H148" s="348">
        <v>14.5</v>
      </c>
      <c r="I148" s="348">
        <v>18.800000000000004</v>
      </c>
      <c r="J148" s="348">
        <v>25.4</v>
      </c>
      <c r="K148" s="348">
        <v>34.399999999999991</v>
      </c>
      <c r="L148" s="348">
        <v>52</v>
      </c>
      <c r="M148" s="38"/>
      <c r="N148" s="1318">
        <v>14.461538461538463</v>
      </c>
      <c r="O148" s="1318">
        <v>4.8846153846153841</v>
      </c>
      <c r="P148" s="1318">
        <v>4.2999999999999989</v>
      </c>
      <c r="Q148" s="1318">
        <v>3.5862068965517242</v>
      </c>
      <c r="R148" s="38"/>
      <c r="S148" s="348">
        <v>6.5</v>
      </c>
      <c r="T148" s="348">
        <v>44.2</v>
      </c>
      <c r="U148" s="38"/>
      <c r="V148" s="1318">
        <v>6.8000000000000007</v>
      </c>
      <c r="W148" s="38"/>
      <c r="X148" s="348">
        <v>14.5</v>
      </c>
      <c r="Y148" s="348">
        <v>78.599999999999994</v>
      </c>
      <c r="Z148" s="38"/>
      <c r="AA148" s="1318">
        <v>5.4206896551724135</v>
      </c>
      <c r="AB148" s="38"/>
      <c r="AC148" s="38"/>
      <c r="AD148" s="348">
        <v>29</v>
      </c>
      <c r="AE148" s="348">
        <v>130.6</v>
      </c>
      <c r="AF148" s="38"/>
      <c r="AG148" s="1318">
        <v>4.5034482758620689</v>
      </c>
      <c r="AH148" s="38"/>
    </row>
    <row r="149" spans="1:36">
      <c r="A149" s="30"/>
      <c r="B149" s="30"/>
      <c r="C149" s="30"/>
      <c r="D149" s="40"/>
      <c r="E149" s="1106"/>
      <c r="F149" s="1106"/>
      <c r="G149" s="1106"/>
      <c r="H149" s="1106"/>
      <c r="I149" s="1106"/>
      <c r="J149" s="1106"/>
      <c r="K149" s="1106"/>
      <c r="L149" s="1106"/>
      <c r="M149" s="40"/>
      <c r="N149" s="383"/>
      <c r="O149" s="383"/>
      <c r="P149" s="383"/>
      <c r="Q149" s="383"/>
      <c r="R149" s="40"/>
      <c r="S149" s="1106"/>
      <c r="T149" s="1106"/>
      <c r="U149" s="40"/>
      <c r="V149" s="383"/>
      <c r="W149" s="40"/>
      <c r="X149" s="1106"/>
      <c r="Y149" s="1106"/>
      <c r="Z149" s="40"/>
      <c r="AA149" s="383"/>
      <c r="AB149" s="40"/>
      <c r="AC149" s="40"/>
      <c r="AD149" s="1106"/>
      <c r="AE149" s="1106"/>
      <c r="AF149" s="40"/>
      <c r="AG149" s="383"/>
      <c r="AH149" s="40"/>
    </row>
    <row r="150" spans="1:36" s="1313" customFormat="1">
      <c r="A150" s="1312"/>
      <c r="B150" s="1305" t="s">
        <v>632</v>
      </c>
      <c r="C150" s="1306"/>
      <c r="D150" s="38"/>
      <c r="E150" s="1287"/>
      <c r="F150" s="1287"/>
      <c r="G150" s="1287"/>
      <c r="H150" s="1287"/>
      <c r="I150" s="1287"/>
      <c r="J150" s="1287"/>
      <c r="K150" s="1287"/>
      <c r="L150" s="1287"/>
      <c r="M150" s="38"/>
      <c r="N150" s="720"/>
      <c r="O150" s="720"/>
      <c r="P150" s="720"/>
      <c r="Q150" s="720"/>
      <c r="R150" s="38"/>
      <c r="S150" s="1287"/>
      <c r="T150" s="1287"/>
      <c r="U150" s="38"/>
      <c r="V150" s="720"/>
      <c r="W150" s="38"/>
      <c r="X150" s="1287"/>
      <c r="Y150" s="1287"/>
      <c r="Z150" s="38"/>
      <c r="AA150" s="720"/>
      <c r="AB150" s="38"/>
      <c r="AC150" s="38"/>
      <c r="AD150" s="1287"/>
      <c r="AE150" s="1287"/>
      <c r="AF150" s="38"/>
      <c r="AG150" s="720"/>
      <c r="AH150" s="38"/>
      <c r="AI150" s="23"/>
      <c r="AJ150" s="23"/>
    </row>
    <row r="151" spans="1:36">
      <c r="A151" s="30"/>
      <c r="B151" s="30"/>
      <c r="C151" s="1300" t="s">
        <v>626</v>
      </c>
      <c r="D151" s="38"/>
      <c r="E151" s="348">
        <v>0.79999999999999982</v>
      </c>
      <c r="F151" s="348">
        <v>1.1000000000000001</v>
      </c>
      <c r="G151" s="348">
        <v>1.5</v>
      </c>
      <c r="H151" s="348">
        <v>3.0000000000000004</v>
      </c>
      <c r="I151" s="348">
        <v>3.4</v>
      </c>
      <c r="J151" s="348">
        <v>3.9</v>
      </c>
      <c r="K151" s="348">
        <v>4.7</v>
      </c>
      <c r="L151" s="348">
        <v>5</v>
      </c>
      <c r="M151" s="38"/>
      <c r="N151" s="1318">
        <v>4.2500000000000009</v>
      </c>
      <c r="O151" s="1318" t="s">
        <v>677</v>
      </c>
      <c r="P151" s="1318">
        <v>3.1333333333333333</v>
      </c>
      <c r="Q151" s="1318">
        <v>1.6666666666666665</v>
      </c>
      <c r="R151" s="38"/>
      <c r="S151" s="348">
        <v>1.9</v>
      </c>
      <c r="T151" s="348">
        <v>7.3</v>
      </c>
      <c r="U151" s="38"/>
      <c r="V151" s="1318">
        <v>3.8421052631578947</v>
      </c>
      <c r="W151" s="38"/>
      <c r="X151" s="348">
        <v>3.4</v>
      </c>
      <c r="Y151" s="348">
        <v>12</v>
      </c>
      <c r="Z151" s="38"/>
      <c r="AA151" s="1318">
        <v>3.5294117647058822</v>
      </c>
      <c r="AB151" s="38"/>
      <c r="AC151" s="38"/>
      <c r="AD151" s="348">
        <v>6.4</v>
      </c>
      <c r="AE151" s="348">
        <v>17</v>
      </c>
      <c r="AF151" s="38"/>
      <c r="AG151" s="1318">
        <v>2.65625</v>
      </c>
      <c r="AH151" s="38"/>
    </row>
    <row r="152" spans="1:36">
      <c r="A152" s="30"/>
      <c r="B152" s="30"/>
      <c r="C152" s="1300" t="s">
        <v>627</v>
      </c>
      <c r="D152" s="38"/>
      <c r="E152" s="348">
        <v>-2.2999999999999998</v>
      </c>
      <c r="F152" s="348">
        <v>-2</v>
      </c>
      <c r="G152" s="348">
        <v>-2.8</v>
      </c>
      <c r="H152" s="348">
        <v>-3</v>
      </c>
      <c r="I152" s="348">
        <v>-2.4</v>
      </c>
      <c r="J152" s="348">
        <v>-2.9</v>
      </c>
      <c r="K152" s="348">
        <v>-2.2999999999999998</v>
      </c>
      <c r="L152" s="348">
        <v>-1.5</v>
      </c>
      <c r="M152" s="38"/>
      <c r="N152" s="1318">
        <v>1.0434782608695652</v>
      </c>
      <c r="O152" s="1318">
        <v>1.45</v>
      </c>
      <c r="P152" s="1318">
        <v>0.8214285714285714</v>
      </c>
      <c r="Q152" s="1318">
        <v>0.5</v>
      </c>
      <c r="R152" s="38"/>
      <c r="S152" s="348">
        <v>-4.3</v>
      </c>
      <c r="T152" s="348">
        <v>-5.3</v>
      </c>
      <c r="U152" s="38"/>
      <c r="V152" s="1318">
        <v>1.2325581395348837</v>
      </c>
      <c r="W152" s="38"/>
      <c r="X152" s="348">
        <v>-7.1</v>
      </c>
      <c r="Y152" s="348">
        <v>-7.6</v>
      </c>
      <c r="Z152" s="38"/>
      <c r="AA152" s="1318">
        <v>1.0704225352112675</v>
      </c>
      <c r="AB152" s="38"/>
      <c r="AC152" s="38"/>
      <c r="AD152" s="348">
        <v>-10.1</v>
      </c>
      <c r="AE152" s="348">
        <v>-9.1</v>
      </c>
      <c r="AF152" s="38"/>
      <c r="AG152" s="1318">
        <v>0.90099009900990101</v>
      </c>
      <c r="AH152" s="38"/>
    </row>
    <row r="153" spans="1:36">
      <c r="A153" s="30"/>
      <c r="B153" s="30"/>
      <c r="C153" s="1376" t="s">
        <v>679</v>
      </c>
      <c r="D153" s="38"/>
      <c r="E153" s="1113">
        <v>-2.8750000000000004</v>
      </c>
      <c r="F153" s="1113">
        <v>-1.8181818181818181</v>
      </c>
      <c r="G153" s="1113">
        <v>-1.8666666666666665</v>
      </c>
      <c r="H153" s="1113">
        <v>-0.99999999999999989</v>
      </c>
      <c r="I153" s="1113">
        <v>-0.70588235294117652</v>
      </c>
      <c r="J153" s="1113">
        <v>-0.74358974358974361</v>
      </c>
      <c r="K153" s="1113">
        <v>-0.4893617021276595</v>
      </c>
      <c r="L153" s="1113">
        <v>-0.3</v>
      </c>
      <c r="M153" s="1370"/>
      <c r="N153" s="1113"/>
      <c r="O153" s="1113"/>
      <c r="P153" s="1113"/>
      <c r="Q153" s="1113"/>
      <c r="R153" s="1370"/>
      <c r="S153" s="1113">
        <v>-2.263157894736842</v>
      </c>
      <c r="T153" s="1113">
        <v>-0.72602739726027399</v>
      </c>
      <c r="U153" s="1370"/>
      <c r="V153" s="1113"/>
      <c r="W153" s="1370"/>
      <c r="X153" s="1113">
        <v>-2.0882352941176472</v>
      </c>
      <c r="Y153" s="1113">
        <v>-0.6333333333333333</v>
      </c>
      <c r="Z153" s="1370"/>
      <c r="AA153" s="1113"/>
      <c r="AB153" s="1370"/>
      <c r="AC153" s="1370"/>
      <c r="AD153" s="1113">
        <v>-1.5781249999999998</v>
      </c>
      <c r="AE153" s="1113">
        <v>-0.53529411764705881</v>
      </c>
      <c r="AF153" s="1370"/>
      <c r="AG153" s="1113"/>
      <c r="AH153" s="1370"/>
    </row>
    <row r="154" spans="1:36">
      <c r="A154" s="30"/>
      <c r="B154" s="30"/>
      <c r="C154" s="1300" t="s">
        <v>633</v>
      </c>
      <c r="D154" s="38"/>
      <c r="E154" s="348">
        <v>40.6</v>
      </c>
      <c r="F154" s="348">
        <v>35.9</v>
      </c>
      <c r="G154" s="348">
        <v>51</v>
      </c>
      <c r="H154" s="348">
        <v>61.900000000000006</v>
      </c>
      <c r="I154" s="348">
        <v>52.9</v>
      </c>
      <c r="J154" s="348">
        <v>51.9</v>
      </c>
      <c r="K154" s="348">
        <v>46.3</v>
      </c>
      <c r="L154" s="348">
        <v>32.599999999999994</v>
      </c>
      <c r="M154" s="38"/>
      <c r="N154" s="1318">
        <v>1.3029556650246306</v>
      </c>
      <c r="O154" s="1318">
        <v>1.4456824512534818</v>
      </c>
      <c r="P154" s="1318">
        <v>0.90784313725490196</v>
      </c>
      <c r="Q154" s="1318">
        <v>0.52665589660743117</v>
      </c>
      <c r="R154" s="38"/>
      <c r="S154" s="348">
        <v>76.5</v>
      </c>
      <c r="T154" s="348">
        <v>104.8</v>
      </c>
      <c r="U154" s="38"/>
      <c r="V154" s="1318">
        <v>1.3699346405228758</v>
      </c>
      <c r="W154" s="38"/>
      <c r="X154" s="348">
        <v>127.5</v>
      </c>
      <c r="Y154" s="348">
        <v>151.1</v>
      </c>
      <c r="Z154" s="38"/>
      <c r="AA154" s="1318">
        <v>1.1850980392156862</v>
      </c>
      <c r="AB154" s="38"/>
      <c r="AC154" s="38"/>
      <c r="AD154" s="348">
        <v>189.4</v>
      </c>
      <c r="AE154" s="348">
        <v>183.7</v>
      </c>
      <c r="AF154" s="38"/>
      <c r="AG154" s="1318">
        <v>0.96990496304118257</v>
      </c>
      <c r="AH154" s="38"/>
      <c r="AI154" s="1313"/>
      <c r="AJ154" s="1313"/>
    </row>
    <row r="155" spans="1:36">
      <c r="A155" s="30"/>
      <c r="B155" s="30"/>
      <c r="C155" s="1300" t="s">
        <v>642</v>
      </c>
      <c r="D155" s="38"/>
      <c r="E155" s="348">
        <v>10.799999999999997</v>
      </c>
      <c r="F155" s="348">
        <v>16.100000000000001</v>
      </c>
      <c r="G155" s="348">
        <v>15.800000000000004</v>
      </c>
      <c r="H155" s="348">
        <v>19.699999999999996</v>
      </c>
      <c r="I155" s="348">
        <v>19.300000000000004</v>
      </c>
      <c r="J155" s="348">
        <v>22.4</v>
      </c>
      <c r="K155" s="348">
        <v>23.8</v>
      </c>
      <c r="L155" s="348">
        <v>29</v>
      </c>
      <c r="M155" s="38"/>
      <c r="N155" s="1318">
        <v>1.7870370370370379</v>
      </c>
      <c r="O155" s="1318">
        <v>1.3913043478260867</v>
      </c>
      <c r="P155" s="1318">
        <v>1.5063291139240502</v>
      </c>
      <c r="Q155" s="1318">
        <v>1.4720812182741121</v>
      </c>
      <c r="R155" s="38"/>
      <c r="S155" s="348">
        <v>26.9</v>
      </c>
      <c r="T155" s="348">
        <v>41.7</v>
      </c>
      <c r="U155" s="38"/>
      <c r="V155" s="1318">
        <v>1.5501858736059482</v>
      </c>
      <c r="W155" s="38"/>
      <c r="X155" s="348">
        <v>42.7</v>
      </c>
      <c r="Y155" s="348">
        <v>65.5</v>
      </c>
      <c r="Z155" s="38"/>
      <c r="AA155" s="1318">
        <v>1.5339578454332552</v>
      </c>
      <c r="AB155" s="38"/>
      <c r="AC155" s="38"/>
      <c r="AD155" s="348">
        <v>62.4</v>
      </c>
      <c r="AE155" s="348">
        <v>94.5</v>
      </c>
      <c r="AF155" s="38"/>
      <c r="AG155" s="1318">
        <v>1.5144230769230769</v>
      </c>
      <c r="AH155" s="38"/>
    </row>
    <row r="156" spans="1:36">
      <c r="A156" s="30"/>
      <c r="B156" s="30"/>
      <c r="C156" s="1300" t="s">
        <v>634</v>
      </c>
      <c r="D156" s="38"/>
      <c r="E156" s="348"/>
      <c r="F156" s="348"/>
      <c r="G156" s="348"/>
      <c r="H156" s="348">
        <v>39</v>
      </c>
      <c r="I156" s="348">
        <v>43.3</v>
      </c>
      <c r="J156" s="348">
        <v>45.3</v>
      </c>
      <c r="K156" s="348">
        <v>47.5</v>
      </c>
      <c r="L156" s="348">
        <v>53.2</v>
      </c>
      <c r="M156" s="38"/>
      <c r="N156" s="1318"/>
      <c r="O156" s="1318"/>
      <c r="P156" s="1318"/>
      <c r="Q156" s="1318"/>
      <c r="R156" s="38"/>
      <c r="S156" s="348"/>
      <c r="T156" s="348">
        <v>45.3</v>
      </c>
      <c r="U156" s="38"/>
      <c r="V156" s="1318"/>
      <c r="W156" s="38"/>
      <c r="X156" s="348"/>
      <c r="Y156" s="348">
        <v>47.5</v>
      </c>
      <c r="Z156" s="38"/>
      <c r="AA156" s="1318"/>
      <c r="AB156" s="38"/>
      <c r="AC156" s="38"/>
      <c r="AD156" s="348">
        <v>39</v>
      </c>
      <c r="AE156" s="348">
        <v>53.2</v>
      </c>
      <c r="AF156" s="38"/>
      <c r="AG156" s="1318"/>
      <c r="AH156" s="38"/>
    </row>
    <row r="157" spans="1:36">
      <c r="A157" s="30"/>
      <c r="B157" s="30"/>
      <c r="C157" s="30"/>
      <c r="D157" s="40"/>
      <c r="E157" s="1106"/>
      <c r="F157" s="1106"/>
      <c r="G157" s="1106"/>
      <c r="H157" s="1106"/>
      <c r="I157" s="1106"/>
      <c r="J157" s="1106"/>
      <c r="K157" s="1106"/>
      <c r="L157" s="1106"/>
      <c r="M157" s="40"/>
      <c r="N157" s="383"/>
      <c r="O157" s="383"/>
      <c r="P157" s="383"/>
      <c r="Q157" s="383"/>
      <c r="R157" s="40"/>
      <c r="S157" s="1106"/>
      <c r="T157" s="1106"/>
      <c r="U157" s="40"/>
      <c r="V157" s="383"/>
      <c r="W157" s="40"/>
      <c r="X157" s="1106"/>
      <c r="Y157" s="1106"/>
      <c r="Z157" s="40"/>
      <c r="AA157" s="383"/>
      <c r="AB157" s="40"/>
      <c r="AC157" s="40"/>
      <c r="AD157" s="1106"/>
      <c r="AE157" s="1106"/>
      <c r="AF157" s="40"/>
      <c r="AG157" s="383"/>
      <c r="AH157" s="40"/>
    </row>
    <row r="158" spans="1:36" s="1313" customFormat="1">
      <c r="A158" s="1312"/>
      <c r="B158" s="1305" t="s">
        <v>635</v>
      </c>
      <c r="C158" s="1306"/>
      <c r="D158" s="38"/>
      <c r="E158" s="1287"/>
      <c r="F158" s="1287"/>
      <c r="G158" s="1287"/>
      <c r="H158" s="1287"/>
      <c r="I158" s="1287"/>
      <c r="J158" s="1287"/>
      <c r="K158" s="1287"/>
      <c r="L158" s="1287"/>
      <c r="M158" s="38"/>
      <c r="N158" s="720"/>
      <c r="O158" s="720"/>
      <c r="P158" s="720"/>
      <c r="Q158" s="720"/>
      <c r="R158" s="38"/>
      <c r="S158" s="1287"/>
      <c r="T158" s="1287"/>
      <c r="U158" s="38"/>
      <c r="V158" s="720"/>
      <c r="W158" s="38"/>
      <c r="X158" s="1287"/>
      <c r="Y158" s="1287"/>
      <c r="Z158" s="38"/>
      <c r="AA158" s="720"/>
      <c r="AB158" s="38"/>
      <c r="AC158" s="38"/>
      <c r="AD158" s="1287"/>
      <c r="AE158" s="1287"/>
      <c r="AF158" s="38"/>
      <c r="AG158" s="720"/>
      <c r="AH158" s="38"/>
      <c r="AI158" s="23"/>
      <c r="AJ158" s="23"/>
    </row>
    <row r="159" spans="1:36">
      <c r="A159" s="30"/>
      <c r="B159" s="30"/>
      <c r="C159" s="1300" t="s">
        <v>626</v>
      </c>
      <c r="D159" s="38"/>
      <c r="E159" s="348">
        <v>1.3</v>
      </c>
      <c r="F159" s="348">
        <v>1.0999999999999999</v>
      </c>
      <c r="G159" s="348">
        <v>1.9</v>
      </c>
      <c r="H159" s="348">
        <v>3.2</v>
      </c>
      <c r="I159" s="348">
        <v>2.8</v>
      </c>
      <c r="J159" s="348">
        <v>2.8</v>
      </c>
      <c r="K159" s="348">
        <v>3.4</v>
      </c>
      <c r="L159" s="348">
        <v>5.4</v>
      </c>
      <c r="M159" s="38"/>
      <c r="N159" s="1318">
        <v>2.1538461538461537</v>
      </c>
      <c r="O159" s="1318">
        <v>2.5454545454545454</v>
      </c>
      <c r="P159" s="1318">
        <v>1.7894736842105263</v>
      </c>
      <c r="Q159" s="1318">
        <v>1.6875</v>
      </c>
      <c r="R159" s="38"/>
      <c r="S159" s="348">
        <v>2.4</v>
      </c>
      <c r="T159" s="348">
        <v>5.6</v>
      </c>
      <c r="U159" s="38"/>
      <c r="V159" s="1318">
        <v>2.3333333333333335</v>
      </c>
      <c r="W159" s="38"/>
      <c r="X159" s="348">
        <v>4.3</v>
      </c>
      <c r="Y159" s="348">
        <v>9</v>
      </c>
      <c r="Z159" s="38"/>
      <c r="AA159" s="1318">
        <v>2.0930232558139537</v>
      </c>
      <c r="AB159" s="38"/>
      <c r="AC159" s="38"/>
      <c r="AD159" s="348">
        <v>7.5</v>
      </c>
      <c r="AE159" s="348">
        <v>14.4</v>
      </c>
      <c r="AF159" s="38"/>
      <c r="AG159" s="1318">
        <v>1.9200000000000002</v>
      </c>
      <c r="AH159" s="38"/>
    </row>
    <row r="160" spans="1:36">
      <c r="A160" s="30"/>
      <c r="B160" s="30"/>
      <c r="C160" s="1300" t="s">
        <v>692</v>
      </c>
      <c r="D160" s="38"/>
      <c r="E160" s="348">
        <v>-0.4</v>
      </c>
      <c r="F160" s="348">
        <v>-1.4</v>
      </c>
      <c r="G160" s="348">
        <v>-2.2000000000000002</v>
      </c>
      <c r="H160" s="348">
        <v>-1.6</v>
      </c>
      <c r="I160" s="348">
        <v>-2.2000000000000002</v>
      </c>
      <c r="J160" s="348">
        <v>-2</v>
      </c>
      <c r="K160" s="348">
        <v>-2.6</v>
      </c>
      <c r="L160" s="348">
        <v>-5.0000000000000009</v>
      </c>
      <c r="M160" s="38"/>
      <c r="N160" s="1318">
        <v>5.5</v>
      </c>
      <c r="O160" s="1318">
        <v>1.4285714285714286</v>
      </c>
      <c r="P160" s="1318">
        <v>1.1818181818181817</v>
      </c>
      <c r="Q160" s="1318">
        <v>3.1250000000000004</v>
      </c>
      <c r="R160" s="38"/>
      <c r="S160" s="348">
        <v>-1.2</v>
      </c>
      <c r="T160" s="348">
        <v>-4.2</v>
      </c>
      <c r="U160" s="38"/>
      <c r="V160" s="1318">
        <v>3.5000000000000004</v>
      </c>
      <c r="W160" s="38"/>
      <c r="X160" s="348">
        <v>-3.4</v>
      </c>
      <c r="Y160" s="348">
        <v>-6.8</v>
      </c>
      <c r="Z160" s="38"/>
      <c r="AA160" s="1318">
        <v>2</v>
      </c>
      <c r="AB160" s="38"/>
      <c r="AC160" s="38"/>
      <c r="AD160" s="348">
        <v>-5</v>
      </c>
      <c r="AE160" s="348">
        <v>-11.8</v>
      </c>
      <c r="AF160" s="38"/>
      <c r="AG160" s="1318">
        <v>2.3600000000000003</v>
      </c>
      <c r="AH160" s="38"/>
    </row>
    <row r="161" spans="1:36">
      <c r="A161" s="30"/>
      <c r="B161" s="30"/>
      <c r="C161" s="1376" t="s">
        <v>693</v>
      </c>
      <c r="D161" s="38"/>
      <c r="E161" s="1113">
        <v>-0.30769230769230771</v>
      </c>
      <c r="F161" s="1113">
        <v>-1.2727272727272727</v>
      </c>
      <c r="G161" s="1113">
        <v>-1.1578947368421053</v>
      </c>
      <c r="H161" s="1113">
        <v>-0.5</v>
      </c>
      <c r="I161" s="1113">
        <v>-0.78571428571428581</v>
      </c>
      <c r="J161" s="1113">
        <v>-0.7142857142857143</v>
      </c>
      <c r="K161" s="1113">
        <v>-0.76470588235294124</v>
      </c>
      <c r="L161" s="1113">
        <v>-0.92592592592592604</v>
      </c>
      <c r="M161" s="1370"/>
      <c r="N161" s="1113"/>
      <c r="O161" s="1113"/>
      <c r="P161" s="1113"/>
      <c r="Q161" s="1113"/>
      <c r="R161" s="1370"/>
      <c r="S161" s="1113">
        <v>-0.5</v>
      </c>
      <c r="T161" s="1113">
        <v>-0.75000000000000011</v>
      </c>
      <c r="U161" s="1370"/>
      <c r="V161" s="1113"/>
      <c r="W161" s="1370"/>
      <c r="X161" s="1113">
        <v>-0.79069767441860461</v>
      </c>
      <c r="Y161" s="1113">
        <v>-0.75555555555555554</v>
      </c>
      <c r="Z161" s="1370"/>
      <c r="AA161" s="1113"/>
      <c r="AB161" s="1370"/>
      <c r="AC161" s="1370"/>
      <c r="AD161" s="1113">
        <v>-0.66666666666666663</v>
      </c>
      <c r="AE161" s="1113">
        <v>-0.81944444444444442</v>
      </c>
      <c r="AF161" s="1370"/>
      <c r="AG161" s="1113"/>
      <c r="AH161" s="1370"/>
      <c r="AI161" s="1313"/>
      <c r="AJ161" s="1313"/>
    </row>
    <row r="162" spans="1:36" s="1395" customFormat="1">
      <c r="A162" s="1389"/>
      <c r="B162" s="1389"/>
      <c r="C162" s="1390" t="s">
        <v>695</v>
      </c>
      <c r="D162" s="1391"/>
      <c r="E162" s="1392"/>
      <c r="F162" s="1392"/>
      <c r="G162" s="1392"/>
      <c r="H162" s="1392">
        <v>0.4</v>
      </c>
      <c r="I162" s="1392"/>
      <c r="J162" s="1392">
        <v>1.5</v>
      </c>
      <c r="K162" s="1393">
        <v>3.3</v>
      </c>
      <c r="L162" s="1393">
        <v>4.3</v>
      </c>
      <c r="M162" s="1394"/>
      <c r="N162" s="1392"/>
      <c r="O162" s="1392"/>
      <c r="P162" s="1392"/>
      <c r="Q162" s="1392"/>
      <c r="R162" s="1394"/>
      <c r="S162" s="1392"/>
      <c r="T162" s="1392">
        <v>1.5</v>
      </c>
      <c r="U162" s="1394"/>
      <c r="V162" s="1392"/>
      <c r="W162" s="1394"/>
      <c r="X162" s="1392"/>
      <c r="Y162" s="1392">
        <v>3.3</v>
      </c>
      <c r="Z162" s="1394"/>
      <c r="AA162" s="1392"/>
      <c r="AB162" s="1394"/>
      <c r="AC162" s="1394"/>
      <c r="AD162" s="1392">
        <v>0.4</v>
      </c>
      <c r="AE162" s="1392">
        <v>4.3</v>
      </c>
      <c r="AF162" s="1394"/>
      <c r="AG162" s="1392"/>
      <c r="AH162" s="1394"/>
      <c r="AI162" s="1396"/>
      <c r="AJ162" s="1396"/>
    </row>
    <row r="163" spans="1:36" s="1395" customFormat="1">
      <c r="A163" s="1389"/>
      <c r="B163" s="1389"/>
      <c r="C163" s="1390" t="s">
        <v>698</v>
      </c>
      <c r="D163" s="1391"/>
      <c r="E163" s="1392"/>
      <c r="F163" s="1392"/>
      <c r="G163" s="1392"/>
      <c r="H163" s="1392"/>
      <c r="I163" s="1392"/>
      <c r="J163" s="1392"/>
      <c r="K163" s="1392"/>
      <c r="L163" s="1392"/>
      <c r="M163" s="1394"/>
      <c r="N163" s="1392"/>
      <c r="O163" s="1392"/>
      <c r="P163" s="1392"/>
      <c r="Q163" s="1392"/>
      <c r="R163" s="1394"/>
      <c r="S163" s="1392"/>
      <c r="T163" s="1392"/>
      <c r="U163" s="1394"/>
      <c r="V163" s="1392"/>
      <c r="W163" s="1394"/>
      <c r="X163" s="1392"/>
      <c r="Y163" s="1392"/>
      <c r="Z163" s="1394"/>
      <c r="AA163" s="1392"/>
      <c r="AB163" s="1394"/>
      <c r="AC163" s="1394"/>
      <c r="AD163" s="1392"/>
      <c r="AE163" s="1392"/>
      <c r="AF163" s="1394"/>
      <c r="AG163" s="1392"/>
      <c r="AH163" s="1394"/>
      <c r="AI163" s="1396"/>
      <c r="AJ163" s="1396"/>
    </row>
    <row r="164" spans="1:36" s="184" customFormat="1">
      <c r="A164" s="122"/>
      <c r="B164" s="122"/>
      <c r="C164" s="1397" t="s">
        <v>696</v>
      </c>
      <c r="D164" s="1374"/>
      <c r="E164" s="648"/>
      <c r="F164" s="648"/>
      <c r="G164" s="648"/>
      <c r="H164" s="648">
        <v>2.8</v>
      </c>
      <c r="I164" s="648"/>
      <c r="J164" s="648"/>
      <c r="K164" s="648">
        <v>4.5</v>
      </c>
      <c r="L164" s="1393">
        <v>5.6</v>
      </c>
      <c r="M164" s="1374"/>
      <c r="N164" s="1398"/>
      <c r="O164" s="1398"/>
      <c r="P164" s="1398"/>
      <c r="Q164" s="1398"/>
      <c r="R164" s="1374"/>
      <c r="S164" s="648"/>
      <c r="T164" s="648"/>
      <c r="U164" s="1374"/>
      <c r="V164" s="1398"/>
      <c r="W164" s="1374"/>
      <c r="X164" s="648"/>
      <c r="Y164" s="648">
        <v>4.5</v>
      </c>
      <c r="Z164" s="1374"/>
      <c r="AA164" s="1398"/>
      <c r="AB164" s="1374"/>
      <c r="AC164" s="1374"/>
      <c r="AD164" s="648">
        <v>2.8</v>
      </c>
      <c r="AE164" s="648">
        <v>5.6</v>
      </c>
      <c r="AF164" s="1374"/>
      <c r="AG164" s="1398"/>
      <c r="AH164" s="1374"/>
    </row>
    <row r="165" spans="1:36" s="184" customFormat="1">
      <c r="A165" s="122"/>
      <c r="B165" s="122"/>
      <c r="C165" s="1397" t="s">
        <v>697</v>
      </c>
      <c r="D165" s="1374"/>
      <c r="E165" s="648"/>
      <c r="F165" s="648"/>
      <c r="G165" s="648"/>
      <c r="H165" s="648">
        <v>0.8</v>
      </c>
      <c r="I165" s="648"/>
      <c r="J165" s="648"/>
      <c r="K165" s="648">
        <v>3.7</v>
      </c>
      <c r="L165" s="1393">
        <v>4.5</v>
      </c>
      <c r="M165" s="1374"/>
      <c r="N165" s="407"/>
      <c r="O165" s="407"/>
      <c r="P165" s="407"/>
      <c r="Q165" s="407"/>
      <c r="R165" s="1374"/>
      <c r="S165" s="648"/>
      <c r="T165" s="648"/>
      <c r="U165" s="1374"/>
      <c r="V165" s="407"/>
      <c r="W165" s="1374"/>
      <c r="X165" s="648"/>
      <c r="Y165" s="648">
        <v>3.7</v>
      </c>
      <c r="Z165" s="1374"/>
      <c r="AA165" s="407"/>
      <c r="AB165" s="1374"/>
      <c r="AC165" s="1374"/>
      <c r="AD165" s="648">
        <v>0.8</v>
      </c>
      <c r="AE165" s="648">
        <v>4.5</v>
      </c>
      <c r="AF165" s="1374"/>
      <c r="AG165" s="407"/>
      <c r="AH165" s="1374"/>
    </row>
    <row r="166" spans="1:36">
      <c r="A166" s="30"/>
      <c r="B166" s="30"/>
      <c r="C166" s="30"/>
      <c r="D166" s="40"/>
      <c r="E166" s="1106"/>
      <c r="F166" s="1106"/>
      <c r="G166" s="1106"/>
      <c r="H166" s="1106"/>
      <c r="I166" s="1106"/>
      <c r="J166" s="1106"/>
      <c r="K166" s="1106"/>
      <c r="L166" s="1106"/>
      <c r="M166" s="40"/>
      <c r="N166" s="383"/>
      <c r="O166" s="383"/>
      <c r="P166" s="383"/>
      <c r="Q166" s="383"/>
      <c r="R166" s="40"/>
      <c r="S166" s="1106"/>
      <c r="T166" s="1106"/>
      <c r="U166" s="40"/>
      <c r="V166" s="383"/>
      <c r="W166" s="40"/>
      <c r="X166" s="1106"/>
      <c r="Y166" s="1106"/>
      <c r="Z166" s="40"/>
      <c r="AA166" s="383"/>
      <c r="AB166" s="40"/>
      <c r="AC166" s="40"/>
      <c r="AD166" s="1106"/>
      <c r="AE166" s="1106"/>
      <c r="AF166" s="40"/>
      <c r="AG166" s="383"/>
      <c r="AH166" s="40"/>
    </row>
    <row r="167" spans="1:36" s="1313" customFormat="1">
      <c r="A167" s="1312"/>
      <c r="B167" s="1305" t="s">
        <v>643</v>
      </c>
      <c r="C167" s="1306"/>
      <c r="D167" s="38"/>
      <c r="E167" s="1287"/>
      <c r="F167" s="1287"/>
      <c r="G167" s="1287"/>
      <c r="H167" s="1287"/>
      <c r="I167" s="1287"/>
      <c r="J167" s="1287"/>
      <c r="K167" s="1287"/>
      <c r="L167" s="1287"/>
      <c r="M167" s="38"/>
      <c r="N167" s="720"/>
      <c r="O167" s="720"/>
      <c r="P167" s="720"/>
      <c r="Q167" s="720"/>
      <c r="R167" s="38"/>
      <c r="S167" s="1287"/>
      <c r="T167" s="1287"/>
      <c r="U167" s="38"/>
      <c r="V167" s="720"/>
      <c r="W167" s="38"/>
      <c r="X167" s="1287"/>
      <c r="Y167" s="1287"/>
      <c r="Z167" s="38"/>
      <c r="AA167" s="720"/>
      <c r="AB167" s="38"/>
      <c r="AC167" s="38"/>
      <c r="AD167" s="1287"/>
      <c r="AE167" s="1287"/>
      <c r="AF167" s="38"/>
      <c r="AG167" s="720"/>
      <c r="AH167" s="38"/>
      <c r="AI167" s="23"/>
      <c r="AJ167" s="23"/>
    </row>
    <row r="168" spans="1:36">
      <c r="A168" s="30"/>
      <c r="B168" s="30"/>
      <c r="C168" s="1300" t="s">
        <v>626</v>
      </c>
      <c r="D168" s="38"/>
      <c r="E168" s="348">
        <v>0.30000000000000004</v>
      </c>
      <c r="F168" s="348">
        <v>0.5</v>
      </c>
      <c r="G168" s="348">
        <v>0.5</v>
      </c>
      <c r="H168" s="348">
        <v>1.2</v>
      </c>
      <c r="I168" s="348">
        <v>1</v>
      </c>
      <c r="J168" s="348">
        <v>0.8</v>
      </c>
      <c r="K168" s="348">
        <v>0.99999999999999978</v>
      </c>
      <c r="L168" s="348">
        <v>1.2000000000000002</v>
      </c>
      <c r="M168" s="38"/>
      <c r="N168" s="1318">
        <v>3.333333333333333</v>
      </c>
      <c r="O168" s="1318">
        <v>1.6</v>
      </c>
      <c r="P168" s="1318">
        <v>1.9999999999999996</v>
      </c>
      <c r="Q168" s="1318">
        <v>1.0000000000000002</v>
      </c>
      <c r="R168" s="38"/>
      <c r="S168" s="348">
        <v>0.8</v>
      </c>
      <c r="T168" s="348">
        <v>1.8</v>
      </c>
      <c r="U168" s="38"/>
      <c r="V168" s="1318">
        <v>2.25</v>
      </c>
      <c r="W168" s="38"/>
      <c r="X168" s="348">
        <v>1.3</v>
      </c>
      <c r="Y168" s="348">
        <v>2.8</v>
      </c>
      <c r="Z168" s="38"/>
      <c r="AA168" s="1318">
        <v>2.1538461538461537</v>
      </c>
      <c r="AB168" s="38"/>
      <c r="AC168" s="38"/>
      <c r="AD168" s="348">
        <v>2.5</v>
      </c>
      <c r="AE168" s="348">
        <v>4</v>
      </c>
      <c r="AF168" s="38"/>
      <c r="AG168" s="1318">
        <v>1.6</v>
      </c>
      <c r="AH168" s="38"/>
    </row>
    <row r="169" spans="1:36">
      <c r="A169" s="30"/>
      <c r="B169" s="30"/>
      <c r="C169" s="1300" t="s">
        <v>627</v>
      </c>
      <c r="D169" s="38"/>
      <c r="E169" s="348">
        <v>-0.1</v>
      </c>
      <c r="F169" s="348">
        <v>0</v>
      </c>
      <c r="G169" s="348">
        <v>0.2</v>
      </c>
      <c r="H169" s="348">
        <v>0.1</v>
      </c>
      <c r="I169" s="348">
        <v>0</v>
      </c>
      <c r="J169" s="348">
        <v>0</v>
      </c>
      <c r="K169" s="348">
        <v>-0.1</v>
      </c>
      <c r="L169" s="348">
        <v>0</v>
      </c>
      <c r="M169" s="38"/>
      <c r="N169" s="356" t="s">
        <v>203</v>
      </c>
      <c r="O169" s="356" t="s">
        <v>203</v>
      </c>
      <c r="P169" s="1318">
        <v>-0.5</v>
      </c>
      <c r="Q169" s="1318">
        <v>0</v>
      </c>
      <c r="R169" s="38"/>
      <c r="S169" s="348">
        <v>-0.1</v>
      </c>
      <c r="T169" s="348">
        <v>0</v>
      </c>
      <c r="U169" s="38"/>
      <c r="V169" s="356" t="s">
        <v>203</v>
      </c>
      <c r="W169" s="38"/>
      <c r="X169" s="348">
        <v>0.1</v>
      </c>
      <c r="Y169" s="348">
        <v>-0.1</v>
      </c>
      <c r="Z169" s="38"/>
      <c r="AA169" s="356" t="s">
        <v>203</v>
      </c>
      <c r="AB169" s="38"/>
      <c r="AC169" s="38"/>
      <c r="AD169" s="348">
        <v>0.2</v>
      </c>
      <c r="AE169" s="348">
        <v>-0.1</v>
      </c>
      <c r="AF169" s="38"/>
      <c r="AG169" s="1318" t="s">
        <v>203</v>
      </c>
      <c r="AH169" s="38"/>
    </row>
    <row r="170" spans="1:36">
      <c r="A170" s="30"/>
      <c r="B170" s="30"/>
      <c r="C170" s="1376" t="s">
        <v>679</v>
      </c>
      <c r="D170" s="38"/>
      <c r="E170" s="1113">
        <v>-0.33333333333333331</v>
      </c>
      <c r="F170" s="1113">
        <v>0</v>
      </c>
      <c r="G170" s="1113">
        <v>0.4</v>
      </c>
      <c r="H170" s="1113">
        <v>8.3333333333333343E-2</v>
      </c>
      <c r="I170" s="1113">
        <v>0</v>
      </c>
      <c r="J170" s="1113">
        <v>0</v>
      </c>
      <c r="K170" s="1113">
        <v>-0.10000000000000003</v>
      </c>
      <c r="L170" s="1113">
        <v>0</v>
      </c>
      <c r="M170" s="1370"/>
      <c r="N170" s="1113"/>
      <c r="O170" s="1113"/>
      <c r="P170" s="1113"/>
      <c r="Q170" s="1113"/>
      <c r="R170" s="1370"/>
      <c r="S170" s="1113">
        <v>-0.125</v>
      </c>
      <c r="T170" s="1113">
        <v>0</v>
      </c>
      <c r="U170" s="1370"/>
      <c r="V170" s="1113"/>
      <c r="W170" s="1370"/>
      <c r="X170" s="1113">
        <v>7.6923076923076927E-2</v>
      </c>
      <c r="Y170" s="1113">
        <v>-3.5714285714285719E-2</v>
      </c>
      <c r="Z170" s="1370"/>
      <c r="AA170" s="1113"/>
      <c r="AB170" s="1370"/>
      <c r="AC170" s="1370"/>
      <c r="AD170" s="1113">
        <v>0.08</v>
      </c>
      <c r="AE170" s="1113">
        <v>-2.5000000000000001E-2</v>
      </c>
      <c r="AF170" s="1370"/>
      <c r="AG170" s="1113"/>
      <c r="AH170" s="1370"/>
      <c r="AI170" s="1313"/>
      <c r="AJ170" s="1313"/>
    </row>
    <row r="171" spans="1:36">
      <c r="A171" s="30"/>
      <c r="B171" s="30"/>
      <c r="C171" s="1300" t="s">
        <v>636</v>
      </c>
      <c r="D171" s="38"/>
      <c r="E171" s="348">
        <v>196.29999999999998</v>
      </c>
      <c r="F171" s="348">
        <v>136.6</v>
      </c>
      <c r="G171" s="348">
        <v>193.70000000000005</v>
      </c>
      <c r="H171" s="348">
        <v>226.10000000000002</v>
      </c>
      <c r="I171" s="348">
        <v>217.2</v>
      </c>
      <c r="J171" s="348">
        <v>237</v>
      </c>
      <c r="K171" s="348">
        <v>305.00000000000006</v>
      </c>
      <c r="L171" s="348">
        <v>381.70000000000005</v>
      </c>
      <c r="M171" s="38"/>
      <c r="N171" s="1318">
        <v>1.1064696892511463</v>
      </c>
      <c r="O171" s="1318">
        <v>1.7349926793557833</v>
      </c>
      <c r="P171" s="1318">
        <v>1.5745998967475476</v>
      </c>
      <c r="Q171" s="1318">
        <v>1.6881910659000443</v>
      </c>
      <c r="R171" s="38"/>
      <c r="S171" s="348">
        <v>332.9</v>
      </c>
      <c r="T171" s="348">
        <v>454.2</v>
      </c>
      <c r="U171" s="38"/>
      <c r="V171" s="1318">
        <v>1.364373685791529</v>
      </c>
      <c r="W171" s="38"/>
      <c r="X171" s="348">
        <v>526.6</v>
      </c>
      <c r="Y171" s="348">
        <v>759.2</v>
      </c>
      <c r="Z171" s="38"/>
      <c r="AA171" s="1318">
        <v>1.4417014812001518</v>
      </c>
      <c r="AB171" s="38"/>
      <c r="AC171" s="38"/>
      <c r="AD171" s="348">
        <v>752.7</v>
      </c>
      <c r="AE171" s="348">
        <v>1140.9000000000001</v>
      </c>
      <c r="AF171" s="38"/>
      <c r="AG171" s="1318">
        <v>1.5157433240334794</v>
      </c>
      <c r="AH171" s="38"/>
    </row>
    <row r="172" spans="1:36">
      <c r="A172" s="30"/>
      <c r="B172" s="30"/>
      <c r="C172" s="1300" t="s">
        <v>637</v>
      </c>
      <c r="D172" s="38"/>
      <c r="E172" s="348">
        <v>32.099999999999994</v>
      </c>
      <c r="F172" s="348">
        <v>54.5</v>
      </c>
      <c r="G172" s="348">
        <v>39</v>
      </c>
      <c r="H172" s="348">
        <v>74.700000000000017</v>
      </c>
      <c r="I172" s="348">
        <v>73.899999999999991</v>
      </c>
      <c r="J172" s="348">
        <v>111.8</v>
      </c>
      <c r="K172" s="348">
        <v>161.5</v>
      </c>
      <c r="L172" s="348">
        <v>205.90000000000003</v>
      </c>
      <c r="M172" s="38"/>
      <c r="N172" s="1318">
        <v>2.3021806853582554</v>
      </c>
      <c r="O172" s="1318">
        <v>2.0513761467889906</v>
      </c>
      <c r="P172" s="1318">
        <v>4.1410256410256414</v>
      </c>
      <c r="Q172" s="1318">
        <v>2.7563587684069608</v>
      </c>
      <c r="R172" s="38"/>
      <c r="S172" s="348">
        <v>86.6</v>
      </c>
      <c r="T172" s="348">
        <v>185.7</v>
      </c>
      <c r="U172" s="38"/>
      <c r="V172" s="1318">
        <v>2.1443418013856812</v>
      </c>
      <c r="W172" s="38"/>
      <c r="X172" s="348">
        <v>125.6</v>
      </c>
      <c r="Y172" s="348">
        <v>347.2</v>
      </c>
      <c r="Z172" s="38"/>
      <c r="AA172" s="1318">
        <v>2.7643312101910826</v>
      </c>
      <c r="AB172" s="38"/>
      <c r="AC172" s="38"/>
      <c r="AD172" s="348">
        <v>200.3</v>
      </c>
      <c r="AE172" s="348">
        <v>553.1</v>
      </c>
      <c r="AF172" s="38"/>
      <c r="AG172" s="1318">
        <v>2.761357963055417</v>
      </c>
      <c r="AH172" s="38"/>
    </row>
    <row r="173" spans="1:36">
      <c r="A173" s="30"/>
      <c r="B173" s="30"/>
      <c r="C173" s="30"/>
      <c r="D173" s="40"/>
      <c r="E173" s="1106"/>
      <c r="F173" s="1106"/>
      <c r="G173" s="1106"/>
      <c r="H173" s="1106"/>
      <c r="I173" s="1106"/>
      <c r="J173" s="1106"/>
      <c r="K173" s="1106"/>
      <c r="L173" s="1106"/>
      <c r="M173" s="40"/>
      <c r="N173" s="383"/>
      <c r="O173" s="383"/>
      <c r="P173" s="383"/>
      <c r="Q173" s="383"/>
      <c r="R173" s="40"/>
      <c r="S173" s="1106"/>
      <c r="T173" s="1106"/>
      <c r="U173" s="40"/>
      <c r="V173" s="383"/>
      <c r="W173" s="40"/>
      <c r="X173" s="1106"/>
      <c r="Y173" s="1106"/>
      <c r="Z173" s="40"/>
      <c r="AA173" s="383"/>
      <c r="AB173" s="40"/>
      <c r="AC173" s="40"/>
      <c r="AD173" s="1106"/>
      <c r="AE173" s="1106"/>
      <c r="AF173" s="40"/>
      <c r="AG173" s="383"/>
      <c r="AH173" s="40"/>
    </row>
    <row r="174" spans="1:36" s="1313" customFormat="1">
      <c r="A174" s="1312"/>
      <c r="B174" s="1305" t="s">
        <v>638</v>
      </c>
      <c r="C174" s="1306"/>
      <c r="D174" s="38"/>
      <c r="E174" s="1287"/>
      <c r="F174" s="1287"/>
      <c r="G174" s="1287"/>
      <c r="H174" s="1287"/>
      <c r="I174" s="1287"/>
      <c r="J174" s="1287"/>
      <c r="K174" s="1287"/>
      <c r="L174" s="1287"/>
      <c r="M174" s="38"/>
      <c r="N174" s="720"/>
      <c r="O174" s="720"/>
      <c r="P174" s="720"/>
      <c r="Q174" s="720"/>
      <c r="R174" s="38"/>
      <c r="S174" s="1287"/>
      <c r="T174" s="1287"/>
      <c r="U174" s="38"/>
      <c r="V174" s="720"/>
      <c r="W174" s="38"/>
      <c r="X174" s="1287"/>
      <c r="Y174" s="1287"/>
      <c r="Z174" s="38"/>
      <c r="AA174" s="720"/>
      <c r="AB174" s="38"/>
      <c r="AC174" s="38"/>
      <c r="AD174" s="1287"/>
      <c r="AE174" s="1287"/>
      <c r="AF174" s="38"/>
      <c r="AG174" s="720"/>
      <c r="AH174" s="38"/>
    </row>
    <row r="175" spans="1:36">
      <c r="A175" s="30"/>
      <c r="B175" s="30"/>
      <c r="C175" s="1300" t="s">
        <v>626</v>
      </c>
      <c r="D175" s="38"/>
      <c r="E175" s="348">
        <v>4.1999999999999993</v>
      </c>
      <c r="F175" s="348">
        <v>9.3000000000000007</v>
      </c>
      <c r="G175" s="348">
        <v>8.3000000000000007</v>
      </c>
      <c r="H175" s="348">
        <v>10.3</v>
      </c>
      <c r="I175" s="348">
        <v>10</v>
      </c>
      <c r="J175" s="348">
        <v>12.5</v>
      </c>
      <c r="K175" s="348">
        <v>12.899999999999999</v>
      </c>
      <c r="L175" s="348">
        <v>23.1</v>
      </c>
      <c r="M175" s="38"/>
      <c r="N175" s="1318">
        <v>2.3809523809523814</v>
      </c>
      <c r="O175" s="1318">
        <v>1.3440860215053763</v>
      </c>
      <c r="P175" s="1318">
        <v>1.5542168674698793</v>
      </c>
      <c r="Q175" s="1318">
        <v>2.2427184466019416</v>
      </c>
      <c r="R175" s="38"/>
      <c r="S175" s="348">
        <v>13.5</v>
      </c>
      <c r="T175" s="348">
        <v>22.5</v>
      </c>
      <c r="U175" s="38"/>
      <c r="V175" s="1318">
        <v>1.6666666666666667</v>
      </c>
      <c r="W175" s="38"/>
      <c r="X175" s="348">
        <v>21.8</v>
      </c>
      <c r="Y175" s="348">
        <v>35.4</v>
      </c>
      <c r="Z175" s="38"/>
      <c r="AA175" s="1318">
        <v>1.6238532110091741</v>
      </c>
      <c r="AB175" s="38"/>
      <c r="AC175" s="38"/>
      <c r="AD175" s="348">
        <v>32.1</v>
      </c>
      <c r="AE175" s="348">
        <v>58.5</v>
      </c>
      <c r="AF175" s="38"/>
      <c r="AG175" s="1318">
        <v>1.8224299065420559</v>
      </c>
      <c r="AH175" s="38"/>
    </row>
    <row r="176" spans="1:36">
      <c r="A176" s="30"/>
      <c r="B176" s="30"/>
      <c r="C176" s="1300" t="s">
        <v>627</v>
      </c>
      <c r="D176" s="38"/>
      <c r="E176" s="348">
        <v>-0.19999999999999996</v>
      </c>
      <c r="F176" s="348">
        <v>1.4</v>
      </c>
      <c r="G176" s="348">
        <v>3.2</v>
      </c>
      <c r="H176" s="348">
        <v>1.5999999999999996</v>
      </c>
      <c r="I176" s="348">
        <v>1.2999999999999998</v>
      </c>
      <c r="J176" s="348">
        <v>2.8</v>
      </c>
      <c r="K176" s="348">
        <v>3.1000000000000005</v>
      </c>
      <c r="L176" s="348">
        <v>3.6000000000000005</v>
      </c>
      <c r="M176" s="38"/>
      <c r="N176" s="1318">
        <v>-6.5000000000000009</v>
      </c>
      <c r="O176" s="1318">
        <v>2</v>
      </c>
      <c r="P176" s="1318">
        <v>0.96875000000000011</v>
      </c>
      <c r="Q176" s="1318">
        <v>2.2500000000000009</v>
      </c>
      <c r="R176" s="38"/>
      <c r="S176" s="348">
        <v>1.2</v>
      </c>
      <c r="T176" s="348">
        <v>4.0999999999999996</v>
      </c>
      <c r="U176" s="38"/>
      <c r="V176" s="1318">
        <v>3.4166666666666665</v>
      </c>
      <c r="W176" s="38"/>
      <c r="X176" s="348">
        <v>4.4000000000000004</v>
      </c>
      <c r="Y176" s="348">
        <v>7.2</v>
      </c>
      <c r="Z176" s="38"/>
      <c r="AA176" s="1318">
        <v>1.6363636363636362</v>
      </c>
      <c r="AB176" s="38"/>
      <c r="AC176" s="38"/>
      <c r="AD176" s="348">
        <v>6</v>
      </c>
      <c r="AE176" s="348">
        <v>10.8</v>
      </c>
      <c r="AF176" s="38"/>
      <c r="AG176" s="1318">
        <v>1.8</v>
      </c>
      <c r="AH176" s="38"/>
    </row>
    <row r="177" spans="1:36">
      <c r="A177" s="30"/>
      <c r="B177" s="30"/>
      <c r="C177" s="1376" t="s">
        <v>679</v>
      </c>
      <c r="D177" s="38"/>
      <c r="E177" s="1113">
        <v>-4.7619047619047616E-2</v>
      </c>
      <c r="F177" s="1113">
        <v>0.15053763440860213</v>
      </c>
      <c r="G177" s="1113">
        <v>0.38554216867469876</v>
      </c>
      <c r="H177" s="1113">
        <v>0.15533980582524268</v>
      </c>
      <c r="I177" s="1113">
        <v>0.12999999999999998</v>
      </c>
      <c r="J177" s="1113">
        <v>0.22399999999999998</v>
      </c>
      <c r="K177" s="1113">
        <v>0.24031007751937991</v>
      </c>
      <c r="L177" s="1113">
        <v>0.15584415584415587</v>
      </c>
      <c r="M177" s="1370"/>
      <c r="N177" s="1113"/>
      <c r="O177" s="1113"/>
      <c r="P177" s="1113"/>
      <c r="Q177" s="1113"/>
      <c r="R177" s="1370"/>
      <c r="S177" s="1113">
        <v>8.8888888888888892E-2</v>
      </c>
      <c r="T177" s="1113">
        <v>0.1822222222222222</v>
      </c>
      <c r="U177" s="1370"/>
      <c r="V177" s="1113"/>
      <c r="W177" s="1370"/>
      <c r="X177" s="1113">
        <v>0.20183486238532111</v>
      </c>
      <c r="Y177" s="1113">
        <v>0.20338983050847459</v>
      </c>
      <c r="Z177" s="1370"/>
      <c r="AA177" s="1113"/>
      <c r="AB177" s="1370"/>
      <c r="AC177" s="1370"/>
      <c r="AD177" s="1113">
        <v>0.18691588785046728</v>
      </c>
      <c r="AE177" s="1113">
        <v>0.18461538461538463</v>
      </c>
      <c r="AF177" s="1370"/>
      <c r="AG177" s="1113"/>
      <c r="AH177" s="1370"/>
    </row>
    <row r="178" spans="1:36" s="1313" customFormat="1">
      <c r="A178" s="1312"/>
      <c r="B178" s="1315" t="s">
        <v>639</v>
      </c>
      <c r="C178" s="1306"/>
      <c r="D178" s="38"/>
      <c r="E178" s="1287"/>
      <c r="F178" s="1287"/>
      <c r="G178" s="1287"/>
      <c r="H178" s="1287"/>
      <c r="I178" s="1287"/>
      <c r="J178" s="1287"/>
      <c r="K178" s="1287"/>
      <c r="L178" s="1287"/>
      <c r="M178" s="38"/>
      <c r="N178" s="720"/>
      <c r="O178" s="720"/>
      <c r="P178" s="720"/>
      <c r="Q178" s="720"/>
      <c r="R178" s="38"/>
      <c r="S178" s="1287"/>
      <c r="T178" s="1287"/>
      <c r="U178" s="38"/>
      <c r="V178" s="720"/>
      <c r="W178" s="38"/>
      <c r="X178" s="1287"/>
      <c r="Y178" s="1287"/>
      <c r="Z178" s="38"/>
      <c r="AA178" s="720"/>
      <c r="AB178" s="38"/>
      <c r="AC178" s="38"/>
      <c r="AD178" s="1287"/>
      <c r="AE178" s="1287"/>
      <c r="AF178" s="38"/>
      <c r="AG178" s="720"/>
      <c r="AH178" s="38"/>
    </row>
    <row r="179" spans="1:36">
      <c r="A179" s="30"/>
      <c r="B179" s="30"/>
      <c r="C179" s="1316" t="s">
        <v>626</v>
      </c>
      <c r="D179" s="38"/>
      <c r="E179" s="348">
        <v>9.9999999999999978E-2</v>
      </c>
      <c r="F179" s="348">
        <v>0.6</v>
      </c>
      <c r="G179" s="348">
        <v>0.90000000000000013</v>
      </c>
      <c r="H179" s="348">
        <v>1.6999999999999997</v>
      </c>
      <c r="I179" s="348">
        <v>1.7000000000000002</v>
      </c>
      <c r="J179" s="348">
        <v>2</v>
      </c>
      <c r="K179" s="348">
        <v>2.2999999999999998</v>
      </c>
      <c r="L179" s="348">
        <v>3.0999999999999996</v>
      </c>
      <c r="M179" s="38"/>
      <c r="N179" s="1318">
        <v>17.000000000000007</v>
      </c>
      <c r="O179" s="1318">
        <v>3.3333333333333335</v>
      </c>
      <c r="P179" s="1318">
        <v>2.5555555555555549</v>
      </c>
      <c r="Q179" s="1318">
        <v>1.8235294117647061</v>
      </c>
      <c r="R179" s="38"/>
      <c r="S179" s="348">
        <v>0.7</v>
      </c>
      <c r="T179" s="348">
        <v>3.7</v>
      </c>
      <c r="U179" s="38"/>
      <c r="V179" s="1318">
        <v>5.2857142857142865</v>
      </c>
      <c r="W179" s="38"/>
      <c r="X179" s="348">
        <v>1.6</v>
      </c>
      <c r="Y179" s="348">
        <v>6</v>
      </c>
      <c r="Z179" s="38"/>
      <c r="AA179" s="1318">
        <v>3.75</v>
      </c>
      <c r="AB179" s="38"/>
      <c r="AC179" s="38"/>
      <c r="AD179" s="348">
        <v>3.3</v>
      </c>
      <c r="AE179" s="348">
        <v>9.1</v>
      </c>
      <c r="AF179" s="38"/>
      <c r="AG179" s="1318">
        <v>2.7575757575757578</v>
      </c>
      <c r="AH179" s="38"/>
    </row>
    <row r="180" spans="1:36">
      <c r="A180" s="30"/>
      <c r="B180" s="30"/>
      <c r="C180" s="1316" t="s">
        <v>627</v>
      </c>
      <c r="D180" s="38"/>
      <c r="E180" s="348">
        <v>-0.30000000000000004</v>
      </c>
      <c r="F180" s="348">
        <v>-0.1</v>
      </c>
      <c r="G180" s="348">
        <v>0.7</v>
      </c>
      <c r="H180" s="348">
        <v>-0.19999999999999998</v>
      </c>
      <c r="I180" s="348">
        <v>0.30000000000000004</v>
      </c>
      <c r="J180" s="348">
        <v>1.3</v>
      </c>
      <c r="K180" s="348">
        <v>1.2999999999999998</v>
      </c>
      <c r="L180" s="348">
        <v>1.1000000000000001</v>
      </c>
      <c r="M180" s="38"/>
      <c r="N180" s="1318">
        <v>-1</v>
      </c>
      <c r="O180" s="1318">
        <v>-13</v>
      </c>
      <c r="P180" s="1318">
        <v>1.857142857142857</v>
      </c>
      <c r="Q180" s="1318">
        <v>-5.5000000000000009</v>
      </c>
      <c r="R180" s="38"/>
      <c r="S180" s="348">
        <v>-0.4</v>
      </c>
      <c r="T180" s="348">
        <v>1.6</v>
      </c>
      <c r="U180" s="38"/>
      <c r="V180" s="1318">
        <v>-4</v>
      </c>
      <c r="W180" s="38"/>
      <c r="X180" s="348">
        <v>0.3</v>
      </c>
      <c r="Y180" s="348">
        <v>2.9</v>
      </c>
      <c r="Z180" s="38"/>
      <c r="AA180" s="1318">
        <v>9.6666666666666661</v>
      </c>
      <c r="AB180" s="38"/>
      <c r="AC180" s="38"/>
      <c r="AD180" s="348">
        <v>0.1</v>
      </c>
      <c r="AE180" s="348">
        <v>4</v>
      </c>
      <c r="AF180" s="38"/>
      <c r="AG180" s="1318">
        <v>40</v>
      </c>
      <c r="AH180" s="38"/>
    </row>
    <row r="181" spans="1:36">
      <c r="A181" s="30"/>
      <c r="B181" s="30"/>
      <c r="C181" s="1377" t="s">
        <v>679</v>
      </c>
      <c r="D181" s="38"/>
      <c r="E181" s="1113">
        <v>-3.0000000000000013</v>
      </c>
      <c r="F181" s="1113">
        <v>-0.16666666666666669</v>
      </c>
      <c r="G181" s="1113">
        <v>0.77777777777777757</v>
      </c>
      <c r="H181" s="1113">
        <v>-0.11764705882352942</v>
      </c>
      <c r="I181" s="1113">
        <v>0.17647058823529413</v>
      </c>
      <c r="J181" s="1113">
        <v>0.65</v>
      </c>
      <c r="K181" s="1113">
        <v>0.56521739130434778</v>
      </c>
      <c r="L181" s="1113">
        <v>0.35483870967741943</v>
      </c>
      <c r="M181" s="1370"/>
      <c r="N181" s="1113"/>
      <c r="O181" s="1113"/>
      <c r="P181" s="1113"/>
      <c r="Q181" s="1113"/>
      <c r="R181" s="1370"/>
      <c r="S181" s="1113">
        <v>-0.57142857142857151</v>
      </c>
      <c r="T181" s="1113">
        <v>0.43243243243243246</v>
      </c>
      <c r="U181" s="1370"/>
      <c r="V181" s="1113"/>
      <c r="W181" s="1370"/>
      <c r="X181" s="1113">
        <v>0.18749999999999997</v>
      </c>
      <c r="Y181" s="1113">
        <v>0.48333333333333334</v>
      </c>
      <c r="Z181" s="1370"/>
      <c r="AA181" s="1113"/>
      <c r="AB181" s="1370"/>
      <c r="AC181" s="1370"/>
      <c r="AD181" s="1113">
        <v>3.0303030303030307E-2</v>
      </c>
      <c r="AE181" s="1113">
        <v>0.43956043956043955</v>
      </c>
      <c r="AF181" s="1370"/>
      <c r="AG181" s="1113"/>
      <c r="AH181" s="1370"/>
    </row>
    <row r="182" spans="1:36" s="1313" customFormat="1">
      <c r="A182" s="1312"/>
      <c r="B182" s="1315" t="s">
        <v>640</v>
      </c>
      <c r="C182" s="1306"/>
      <c r="D182" s="38"/>
      <c r="E182" s="1287"/>
      <c r="F182" s="1287"/>
      <c r="G182" s="1287"/>
      <c r="H182" s="1287"/>
      <c r="I182" s="1287"/>
      <c r="J182" s="1287"/>
      <c r="K182" s="1287"/>
      <c r="L182" s="1287"/>
      <c r="M182" s="38"/>
      <c r="N182" s="720"/>
      <c r="O182" s="720"/>
      <c r="P182" s="720"/>
      <c r="Q182" s="720"/>
      <c r="R182" s="38"/>
      <c r="S182" s="1287"/>
      <c r="T182" s="1287"/>
      <c r="U182" s="38"/>
      <c r="V182" s="720"/>
      <c r="W182" s="38"/>
      <c r="X182" s="1287"/>
      <c r="Y182" s="1287"/>
      <c r="Z182" s="38"/>
      <c r="AA182" s="720"/>
      <c r="AB182" s="38"/>
      <c r="AC182" s="38"/>
      <c r="AD182" s="1287"/>
      <c r="AE182" s="1287"/>
      <c r="AF182" s="38"/>
      <c r="AG182" s="720"/>
      <c r="AH182" s="38"/>
      <c r="AI182" s="23"/>
      <c r="AJ182" s="23"/>
    </row>
    <row r="183" spans="1:36">
      <c r="A183" s="30"/>
      <c r="B183" s="30"/>
      <c r="C183" s="1316" t="s">
        <v>626</v>
      </c>
      <c r="D183" s="38"/>
      <c r="E183" s="348">
        <v>0.89999999999999947</v>
      </c>
      <c r="F183" s="348">
        <v>4.9000000000000004</v>
      </c>
      <c r="G183" s="348">
        <v>2.7</v>
      </c>
      <c r="H183" s="348">
        <v>0.90000000000000036</v>
      </c>
      <c r="I183" s="348">
        <v>2</v>
      </c>
      <c r="J183" s="348">
        <v>1.7</v>
      </c>
      <c r="K183" s="348">
        <v>0.79999999999999982</v>
      </c>
      <c r="L183" s="348">
        <v>5</v>
      </c>
      <c r="M183" s="38"/>
      <c r="N183" s="1318">
        <v>2.2222222222222237</v>
      </c>
      <c r="O183" s="1318">
        <v>0.34693877551020402</v>
      </c>
      <c r="P183" s="1318">
        <v>0.29629629629629622</v>
      </c>
      <c r="Q183" s="1318">
        <v>5.5555555555555536</v>
      </c>
      <c r="R183" s="38"/>
      <c r="S183" s="348">
        <v>5.8</v>
      </c>
      <c r="T183" s="348">
        <v>3.7</v>
      </c>
      <c r="U183" s="38"/>
      <c r="V183" s="1318">
        <v>0.63793103448275867</v>
      </c>
      <c r="W183" s="38"/>
      <c r="X183" s="348">
        <v>8.5</v>
      </c>
      <c r="Y183" s="348">
        <v>4.5</v>
      </c>
      <c r="Z183" s="38"/>
      <c r="AA183" s="1318">
        <v>0.52941176470588236</v>
      </c>
      <c r="AB183" s="38"/>
      <c r="AC183" s="38"/>
      <c r="AD183" s="348">
        <v>9.4</v>
      </c>
      <c r="AE183" s="348">
        <v>9.5</v>
      </c>
      <c r="AF183" s="38"/>
      <c r="AG183" s="1318">
        <v>1.0106382978723405</v>
      </c>
      <c r="AH183" s="38"/>
    </row>
    <row r="184" spans="1:36">
      <c r="A184" s="30"/>
      <c r="B184" s="30"/>
      <c r="C184" s="1316" t="s">
        <v>627</v>
      </c>
      <c r="D184" s="38"/>
      <c r="E184" s="348">
        <v>0.10000000000000009</v>
      </c>
      <c r="F184" s="348">
        <v>0.7</v>
      </c>
      <c r="G184" s="348">
        <v>1.5999999999999999</v>
      </c>
      <c r="H184" s="348">
        <v>0.5</v>
      </c>
      <c r="I184" s="348">
        <v>0.19999999999999996</v>
      </c>
      <c r="J184" s="348">
        <v>0.5</v>
      </c>
      <c r="K184" s="348">
        <v>0.20000000000000007</v>
      </c>
      <c r="L184" s="348">
        <v>0.70000000000000007</v>
      </c>
      <c r="M184" s="38"/>
      <c r="N184" s="1318">
        <v>1.9999999999999978</v>
      </c>
      <c r="O184" s="1318">
        <v>0.7142857142857143</v>
      </c>
      <c r="P184" s="1318">
        <v>0.12500000000000006</v>
      </c>
      <c r="Q184" s="1318">
        <v>1.4000000000000001</v>
      </c>
      <c r="R184" s="38"/>
      <c r="S184" s="348">
        <v>0.8</v>
      </c>
      <c r="T184" s="348">
        <v>0.7</v>
      </c>
      <c r="U184" s="38"/>
      <c r="V184" s="1318">
        <v>0.87499999999999989</v>
      </c>
      <c r="W184" s="38"/>
      <c r="X184" s="348">
        <v>2.4</v>
      </c>
      <c r="Y184" s="348">
        <v>0.9</v>
      </c>
      <c r="Z184" s="38"/>
      <c r="AA184" s="1318">
        <v>0.375</v>
      </c>
      <c r="AB184" s="38"/>
      <c r="AC184" s="38"/>
      <c r="AD184" s="348">
        <v>2.9</v>
      </c>
      <c r="AE184" s="348">
        <v>1.6</v>
      </c>
      <c r="AF184" s="38"/>
      <c r="AG184" s="1318">
        <v>0.55172413793103448</v>
      </c>
      <c r="AH184" s="38"/>
    </row>
    <row r="185" spans="1:36">
      <c r="A185" s="30"/>
      <c r="B185" s="30"/>
      <c r="C185" s="1377" t="s">
        <v>679</v>
      </c>
      <c r="D185" s="38"/>
      <c r="E185" s="1113">
        <v>0.11111111111111127</v>
      </c>
      <c r="F185" s="1113">
        <v>0.14285714285714285</v>
      </c>
      <c r="G185" s="1113">
        <v>0.59259259259259256</v>
      </c>
      <c r="H185" s="1113">
        <v>0.55555555555555536</v>
      </c>
      <c r="I185" s="1113">
        <v>9.9999999999999978E-2</v>
      </c>
      <c r="J185" s="1113">
        <v>0.29411764705882354</v>
      </c>
      <c r="K185" s="1113">
        <v>0.25000000000000017</v>
      </c>
      <c r="L185" s="1113">
        <v>0.14000000000000001</v>
      </c>
      <c r="M185" s="1370"/>
      <c r="N185" s="1113"/>
      <c r="O185" s="1113"/>
      <c r="P185" s="1113"/>
      <c r="Q185" s="1113"/>
      <c r="R185" s="1370"/>
      <c r="S185" s="1113">
        <v>0.13793103448275862</v>
      </c>
      <c r="T185" s="1113">
        <v>0.18918918918918917</v>
      </c>
      <c r="U185" s="1370"/>
      <c r="V185" s="1113"/>
      <c r="W185" s="1370"/>
      <c r="X185" s="1113">
        <v>0.28235294117647058</v>
      </c>
      <c r="Y185" s="1113">
        <v>0.2</v>
      </c>
      <c r="Z185" s="1370"/>
      <c r="AA185" s="1113"/>
      <c r="AB185" s="1370"/>
      <c r="AC185" s="1370"/>
      <c r="AD185" s="1113">
        <v>0.30851063829787234</v>
      </c>
      <c r="AE185" s="1113">
        <v>0.16842105263157894</v>
      </c>
      <c r="AF185" s="1370"/>
      <c r="AG185" s="1113"/>
      <c r="AH185" s="1370"/>
    </row>
    <row r="186" spans="1:36">
      <c r="A186" s="30"/>
      <c r="B186" s="30"/>
      <c r="C186" s="30"/>
      <c r="D186" s="40"/>
      <c r="E186" s="1106"/>
      <c r="F186" s="1106"/>
      <c r="G186" s="1106"/>
      <c r="H186" s="1106"/>
      <c r="I186" s="1106"/>
      <c r="J186" s="1106"/>
      <c r="K186" s="1106"/>
      <c r="L186" s="1106"/>
      <c r="M186" s="40"/>
      <c r="N186" s="560"/>
      <c r="O186" s="560"/>
      <c r="P186" s="560"/>
      <c r="Q186" s="560"/>
      <c r="R186" s="40"/>
      <c r="S186" s="1106"/>
      <c r="T186" s="1106"/>
      <c r="U186" s="40"/>
      <c r="V186" s="560"/>
      <c r="W186" s="40"/>
      <c r="X186" s="1106"/>
      <c r="Y186" s="1106"/>
      <c r="Z186" s="40"/>
      <c r="AA186" s="560"/>
      <c r="AB186" s="40"/>
      <c r="AC186" s="40"/>
      <c r="AD186" s="1106"/>
      <c r="AE186" s="1106"/>
      <c r="AF186" s="40"/>
      <c r="AG186" s="560"/>
      <c r="AH186" s="40"/>
    </row>
    <row r="187" spans="1:36">
      <c r="A187" s="30"/>
      <c r="B187" s="30"/>
      <c r="C187" s="30"/>
      <c r="D187" s="40"/>
      <c r="E187" s="1106"/>
      <c r="F187" s="1106"/>
      <c r="G187" s="1106"/>
      <c r="H187" s="1106"/>
      <c r="I187" s="1106"/>
      <c r="J187" s="1106"/>
      <c r="K187" s="1106"/>
      <c r="L187" s="1106"/>
      <c r="M187" s="40"/>
      <c r="N187" s="560"/>
      <c r="O187" s="560"/>
      <c r="P187" s="560"/>
      <c r="Q187" s="560"/>
      <c r="R187" s="40"/>
      <c r="S187" s="1106"/>
      <c r="T187" s="1106"/>
      <c r="U187" s="40"/>
      <c r="V187" s="560"/>
      <c r="W187" s="40"/>
      <c r="X187" s="1106"/>
      <c r="Y187" s="1106"/>
      <c r="Z187" s="40"/>
      <c r="AA187" s="560"/>
      <c r="AB187" s="40"/>
      <c r="AC187" s="40"/>
      <c r="AD187" s="1106"/>
      <c r="AE187" s="1106"/>
      <c r="AF187" s="40"/>
      <c r="AG187" s="560"/>
      <c r="AH187" s="40"/>
      <c r="AI187" s="87"/>
      <c r="AJ187" s="87"/>
    </row>
    <row r="188" spans="1:36">
      <c r="A188" s="1584" t="s">
        <v>647</v>
      </c>
      <c r="B188" s="1584"/>
      <c r="C188" s="1584"/>
      <c r="D188" s="38"/>
      <c r="E188" s="348"/>
      <c r="F188" s="348"/>
      <c r="G188" s="348"/>
      <c r="H188" s="348"/>
      <c r="I188" s="348"/>
      <c r="J188" s="348"/>
      <c r="K188" s="348"/>
      <c r="L188" s="348"/>
      <c r="M188" s="38"/>
      <c r="N188" s="1318"/>
      <c r="O188" s="1318"/>
      <c r="P188" s="1318"/>
      <c r="Q188" s="1318"/>
      <c r="R188" s="38"/>
      <c r="S188" s="348"/>
      <c r="T188" s="348"/>
      <c r="U188" s="38"/>
      <c r="V188" s="1318"/>
      <c r="W188" s="38"/>
      <c r="X188" s="348"/>
      <c r="Y188" s="348"/>
      <c r="Z188" s="38"/>
      <c r="AA188" s="1318"/>
      <c r="AB188" s="38"/>
      <c r="AC188" s="38"/>
      <c r="AD188" s="348"/>
      <c r="AE188" s="348"/>
      <c r="AF188" s="38"/>
      <c r="AG188" s="1318"/>
      <c r="AH188" s="38"/>
    </row>
    <row r="189" spans="1:36" ht="33" customHeight="1">
      <c r="A189" s="1584"/>
      <c r="B189" s="1584"/>
      <c r="C189" s="1584"/>
      <c r="D189" s="38"/>
      <c r="E189" s="348"/>
      <c r="F189" s="348"/>
      <c r="G189" s="348"/>
      <c r="H189" s="348"/>
      <c r="I189" s="348"/>
      <c r="J189" s="348"/>
      <c r="K189" s="348"/>
      <c r="L189" s="348"/>
      <c r="M189" s="38"/>
      <c r="N189" s="1318"/>
      <c r="O189" s="1318"/>
      <c r="P189" s="1318"/>
      <c r="Q189" s="1318"/>
      <c r="R189" s="38"/>
      <c r="S189" s="348"/>
      <c r="T189" s="348"/>
      <c r="U189" s="38"/>
      <c r="V189" s="1318"/>
      <c r="W189" s="38"/>
      <c r="X189" s="348"/>
      <c r="Y189" s="348"/>
      <c r="Z189" s="38"/>
      <c r="AA189" s="1318"/>
      <c r="AB189" s="38"/>
      <c r="AC189" s="38"/>
      <c r="AD189" s="348"/>
      <c r="AE189" s="348"/>
      <c r="AF189" s="38"/>
      <c r="AG189" s="1318"/>
      <c r="AH189" s="38"/>
    </row>
    <row r="190" spans="1:36">
      <c r="A190" s="30"/>
      <c r="B190" s="30"/>
      <c r="C190" s="30"/>
      <c r="D190" s="40"/>
      <c r="E190" s="1106"/>
      <c r="F190" s="1106"/>
      <c r="G190" s="1106"/>
      <c r="H190" s="1106"/>
      <c r="I190" s="1106"/>
      <c r="J190" s="1106"/>
      <c r="K190" s="1106"/>
      <c r="L190" s="1106"/>
      <c r="M190" s="40"/>
      <c r="N190" s="560"/>
      <c r="O190" s="560"/>
      <c r="P190" s="560"/>
      <c r="Q190" s="560"/>
      <c r="R190" s="40"/>
      <c r="S190" s="1106"/>
      <c r="T190" s="1106"/>
      <c r="U190" s="40"/>
      <c r="V190" s="560"/>
      <c r="W190" s="40"/>
      <c r="X190" s="1106"/>
      <c r="Y190" s="1106"/>
      <c r="Z190" s="40"/>
      <c r="AA190" s="560"/>
      <c r="AB190" s="40"/>
      <c r="AC190" s="40"/>
      <c r="AD190" s="1106"/>
      <c r="AE190" s="1106"/>
      <c r="AF190" s="40"/>
      <c r="AG190" s="560"/>
      <c r="AH190" s="40"/>
      <c r="AI190" s="87"/>
      <c r="AJ190" s="87"/>
    </row>
    <row r="191" spans="1:36" s="87" customFormat="1">
      <c r="A191" s="245"/>
      <c r="B191" s="241" t="s">
        <v>599</v>
      </c>
      <c r="C191" s="242"/>
      <c r="D191" s="38"/>
      <c r="E191" s="339">
        <v>-1.4</v>
      </c>
      <c r="F191" s="339">
        <v>0.90000000000000013</v>
      </c>
      <c r="G191" s="339">
        <v>22</v>
      </c>
      <c r="H191" s="339">
        <v>8.9</v>
      </c>
      <c r="I191" s="339">
        <v>1.9</v>
      </c>
      <c r="J191" s="339">
        <v>2.6</v>
      </c>
      <c r="K191" s="339">
        <v>2.1</v>
      </c>
      <c r="L191" s="339">
        <v>0.9</v>
      </c>
      <c r="M191" s="38"/>
      <c r="N191" s="1321">
        <v>-1.3571428571428572</v>
      </c>
      <c r="O191" s="1321">
        <v>2.8888888888888884</v>
      </c>
      <c r="P191" s="1321">
        <v>9.5454545454545459E-2</v>
      </c>
      <c r="Q191" s="1321">
        <v>0.10112359550561797</v>
      </c>
      <c r="R191" s="38"/>
      <c r="S191" s="339">
        <v>-0.1</v>
      </c>
      <c r="T191" s="339">
        <v>4.7</v>
      </c>
      <c r="U191" s="38"/>
      <c r="V191" s="1321">
        <v>-47</v>
      </c>
      <c r="W191" s="38"/>
      <c r="X191" s="339">
        <v>21.9</v>
      </c>
      <c r="Y191" s="339">
        <v>6.8000000000000007</v>
      </c>
      <c r="Z191" s="38"/>
      <c r="AA191" s="1321">
        <v>0.31050228310502287</v>
      </c>
      <c r="AB191" s="38"/>
      <c r="AC191" s="38"/>
      <c r="AD191" s="339">
        <v>30.4</v>
      </c>
      <c r="AE191" s="339">
        <v>7.5</v>
      </c>
      <c r="AF191" s="38"/>
      <c r="AG191" s="1321">
        <v>0.24671052631578949</v>
      </c>
      <c r="AH191" s="38"/>
      <c r="AI191" s="23"/>
      <c r="AJ191" s="23"/>
    </row>
    <row r="192" spans="1:36">
      <c r="A192" s="30"/>
      <c r="B192" s="30"/>
      <c r="C192" s="1300" t="s">
        <v>600</v>
      </c>
      <c r="D192" s="38"/>
      <c r="E192" s="348">
        <v>0</v>
      </c>
      <c r="F192" s="348">
        <v>0</v>
      </c>
      <c r="G192" s="348">
        <v>0</v>
      </c>
      <c r="H192" s="348">
        <v>-0.4</v>
      </c>
      <c r="I192" s="348">
        <v>0</v>
      </c>
      <c r="J192" s="348">
        <v>0</v>
      </c>
      <c r="K192" s="348">
        <v>-0.1</v>
      </c>
      <c r="L192" s="348">
        <v>-0.1</v>
      </c>
      <c r="M192" s="38"/>
      <c r="N192" s="1318"/>
      <c r="O192" s="1318"/>
      <c r="P192" s="1318"/>
      <c r="Q192" s="1318"/>
      <c r="R192" s="38"/>
      <c r="S192" s="348">
        <v>0</v>
      </c>
      <c r="T192" s="348">
        <v>0</v>
      </c>
      <c r="U192" s="38"/>
      <c r="V192" s="1318"/>
      <c r="W192" s="38"/>
      <c r="X192" s="348">
        <v>0</v>
      </c>
      <c r="Y192" s="348">
        <v>-0.1</v>
      </c>
      <c r="Z192" s="38"/>
      <c r="AA192" s="1318"/>
      <c r="AB192" s="38"/>
      <c r="AC192" s="38"/>
      <c r="AD192" s="348">
        <v>-0.4</v>
      </c>
      <c r="AE192" s="348">
        <v>-0.2</v>
      </c>
      <c r="AF192" s="38"/>
      <c r="AG192" s="1318"/>
      <c r="AH192" s="38"/>
      <c r="AI192" s="87"/>
      <c r="AJ192" s="87"/>
    </row>
    <row r="193" spans="1:36">
      <c r="A193" s="30"/>
      <c r="B193" s="30"/>
      <c r="C193" s="1300" t="s">
        <v>517</v>
      </c>
      <c r="D193" s="38"/>
      <c r="E193" s="348">
        <v>-3.3</v>
      </c>
      <c r="F193" s="348">
        <v>-3.8</v>
      </c>
      <c r="G193" s="348">
        <v>-4</v>
      </c>
      <c r="H193" s="348">
        <v>-12.8</v>
      </c>
      <c r="I193" s="348">
        <v>-10.7</v>
      </c>
      <c r="J193" s="348">
        <v>-13.2</v>
      </c>
      <c r="K193" s="348">
        <v>-15</v>
      </c>
      <c r="L193" s="348">
        <v>-22.5</v>
      </c>
      <c r="M193" s="38"/>
      <c r="N193" s="1318">
        <v>3.2424242424242422</v>
      </c>
      <c r="O193" s="1318">
        <v>3.4736842105263159</v>
      </c>
      <c r="P193" s="1318">
        <v>3.75</v>
      </c>
      <c r="Q193" s="1318">
        <v>1.7578125</v>
      </c>
      <c r="R193" s="38"/>
      <c r="S193" s="348">
        <v>-7.1</v>
      </c>
      <c r="T193" s="348">
        <v>-23.9</v>
      </c>
      <c r="U193" s="38"/>
      <c r="V193" s="1318">
        <v>3.3661971830985915</v>
      </c>
      <c r="W193" s="38"/>
      <c r="X193" s="348">
        <v>-11.1</v>
      </c>
      <c r="Y193" s="348">
        <v>-38.9</v>
      </c>
      <c r="Z193" s="38"/>
      <c r="AA193" s="1318">
        <v>3.5045045045045047</v>
      </c>
      <c r="AB193" s="38"/>
      <c r="AC193" s="38"/>
      <c r="AD193" s="348">
        <v>-23.9</v>
      </c>
      <c r="AE193" s="348">
        <v>-61.4</v>
      </c>
      <c r="AF193" s="38"/>
      <c r="AG193" s="1318">
        <v>2.5690376569037658</v>
      </c>
      <c r="AH193" s="38"/>
      <c r="AI193" s="87"/>
      <c r="AJ193" s="87"/>
    </row>
    <row r="194" spans="1:36" s="87" customFormat="1">
      <c r="A194" s="245"/>
      <c r="B194" s="241" t="s">
        <v>608</v>
      </c>
      <c r="C194" s="242"/>
      <c r="D194" s="38"/>
      <c r="E194" s="339">
        <v>-4.6999999999999993</v>
      </c>
      <c r="F194" s="339">
        <v>-2.8999999999999995</v>
      </c>
      <c r="G194" s="339">
        <v>18</v>
      </c>
      <c r="H194" s="339">
        <v>-4.3000000000000007</v>
      </c>
      <c r="I194" s="339">
        <v>-8.7999999999999989</v>
      </c>
      <c r="J194" s="339">
        <v>-10.6</v>
      </c>
      <c r="K194" s="339">
        <v>-13</v>
      </c>
      <c r="L194" s="339">
        <v>-21.7</v>
      </c>
      <c r="M194" s="38"/>
      <c r="N194" s="1320">
        <v>1.8723404255319149</v>
      </c>
      <c r="O194" s="1320">
        <v>3.6551724137931041</v>
      </c>
      <c r="P194" s="1320">
        <v>-0.72222222222222221</v>
      </c>
      <c r="Q194" s="1320">
        <v>5.0465116279069759</v>
      </c>
      <c r="R194" s="38"/>
      <c r="S194" s="339">
        <v>-7.2</v>
      </c>
      <c r="T194" s="339">
        <v>-19.2</v>
      </c>
      <c r="U194" s="38"/>
      <c r="V194" s="1320">
        <v>2.6666666666666665</v>
      </c>
      <c r="W194" s="38"/>
      <c r="X194" s="339">
        <v>10.8</v>
      </c>
      <c r="Y194" s="339">
        <v>-32.200000000000003</v>
      </c>
      <c r="Z194" s="38"/>
      <c r="AA194" s="1320">
        <v>-2.9814814814814814</v>
      </c>
      <c r="AB194" s="38"/>
      <c r="AC194" s="38"/>
      <c r="AD194" s="339">
        <v>6.1000000000000014</v>
      </c>
      <c r="AE194" s="339">
        <v>-54.1</v>
      </c>
      <c r="AF194" s="38"/>
      <c r="AG194" s="1320">
        <v>-8.8688524590163915</v>
      </c>
      <c r="AH194" s="38"/>
    </row>
    <row r="195" spans="1:36">
      <c r="A195" s="30"/>
      <c r="B195" s="30"/>
      <c r="C195" s="30"/>
      <c r="D195" s="40"/>
      <c r="E195" s="1106"/>
      <c r="F195" s="1106"/>
      <c r="G195" s="1106"/>
      <c r="H195" s="1106"/>
      <c r="I195" s="1106"/>
      <c r="J195" s="1106"/>
      <c r="K195" s="1106"/>
      <c r="L195" s="1106"/>
      <c r="M195" s="40"/>
      <c r="N195" s="1322"/>
      <c r="O195" s="1322"/>
      <c r="P195" s="1322"/>
      <c r="Q195" s="1322"/>
      <c r="R195" s="40"/>
      <c r="S195" s="1106"/>
      <c r="T195" s="1106"/>
      <c r="U195" s="40"/>
      <c r="V195" s="1322"/>
      <c r="W195" s="40"/>
      <c r="X195" s="1106"/>
      <c r="Y195" s="1106"/>
      <c r="Z195" s="40"/>
      <c r="AA195" s="1322"/>
      <c r="AB195" s="40"/>
      <c r="AC195" s="40"/>
      <c r="AD195" s="1106"/>
      <c r="AE195" s="1106"/>
      <c r="AF195" s="40"/>
      <c r="AG195" s="1322"/>
      <c r="AH195" s="40"/>
      <c r="AI195" s="87"/>
      <c r="AJ195" s="87"/>
    </row>
    <row r="196" spans="1:36" s="87" customFormat="1">
      <c r="A196" s="245"/>
      <c r="B196" s="241" t="s">
        <v>601</v>
      </c>
      <c r="C196" s="242"/>
      <c r="D196" s="38"/>
      <c r="E196" s="339"/>
      <c r="F196" s="339"/>
      <c r="G196" s="339"/>
      <c r="H196" s="339">
        <v>136.6</v>
      </c>
      <c r="I196" s="339">
        <v>201.2</v>
      </c>
      <c r="J196" s="339">
        <v>230.2</v>
      </c>
      <c r="K196" s="339">
        <v>255.7</v>
      </c>
      <c r="L196" s="339">
        <v>268.10000000000002</v>
      </c>
      <c r="M196" s="38"/>
      <c r="N196" s="1321"/>
      <c r="O196" s="1321"/>
      <c r="P196" s="1321"/>
      <c r="Q196" s="1321"/>
      <c r="R196" s="38"/>
      <c r="S196" s="339"/>
      <c r="T196" s="339">
        <v>230.2</v>
      </c>
      <c r="U196" s="38"/>
      <c r="V196" s="1321"/>
      <c r="W196" s="38"/>
      <c r="X196" s="339"/>
      <c r="Y196" s="339">
        <v>255.7</v>
      </c>
      <c r="Z196" s="38"/>
      <c r="AA196" s="1321"/>
      <c r="AB196" s="38"/>
      <c r="AC196" s="38"/>
      <c r="AD196" s="339">
        <v>136.6</v>
      </c>
      <c r="AE196" s="339">
        <v>268.10000000000002</v>
      </c>
      <c r="AF196" s="38"/>
      <c r="AG196" s="1321"/>
      <c r="AH196" s="38"/>
      <c r="AI196" s="23"/>
      <c r="AJ196" s="23"/>
    </row>
    <row r="197" spans="1:36" s="87" customFormat="1">
      <c r="A197" s="245"/>
      <c r="B197" s="1345" t="s">
        <v>505</v>
      </c>
      <c r="C197" s="242"/>
      <c r="D197" s="38"/>
      <c r="E197" s="339"/>
      <c r="F197" s="339"/>
      <c r="G197" s="339"/>
      <c r="H197" s="339"/>
      <c r="I197" s="1346">
        <v>0.47291361639824303</v>
      </c>
      <c r="J197" s="1346">
        <v>0.14413518886679921</v>
      </c>
      <c r="K197" s="1346">
        <v>0.11077324066029548</v>
      </c>
      <c r="L197" s="1346">
        <v>4.8494329292139371E-2</v>
      </c>
      <c r="M197" s="1330"/>
      <c r="N197" s="354"/>
      <c r="O197" s="354"/>
      <c r="P197" s="354"/>
      <c r="Q197" s="354"/>
      <c r="R197" s="38"/>
      <c r="S197" s="339"/>
      <c r="T197" s="1346">
        <v>0.68521229868228395</v>
      </c>
      <c r="U197" s="38"/>
      <c r="V197" s="354"/>
      <c r="W197" s="38"/>
      <c r="X197" s="339"/>
      <c r="Y197" s="1346">
        <v>0.87188872620790625</v>
      </c>
      <c r="Z197" s="38"/>
      <c r="AA197" s="354"/>
      <c r="AB197" s="38"/>
      <c r="AC197" s="38"/>
      <c r="AD197" s="339"/>
      <c r="AE197" s="1346">
        <v>0.96266471449487589</v>
      </c>
      <c r="AF197" s="38"/>
      <c r="AG197" s="354"/>
      <c r="AH197" s="38"/>
      <c r="AI197" s="23"/>
      <c r="AJ197" s="23"/>
    </row>
    <row r="198" spans="1:36" s="87" customFormat="1">
      <c r="A198" s="245"/>
      <c r="B198" s="241" t="s">
        <v>602</v>
      </c>
      <c r="C198" s="242"/>
      <c r="D198" s="38"/>
      <c r="E198" s="339"/>
      <c r="F198" s="339"/>
      <c r="G198" s="339"/>
      <c r="H198" s="339">
        <v>64.900000000000006</v>
      </c>
      <c r="I198" s="339">
        <v>69.2</v>
      </c>
      <c r="J198" s="339">
        <v>84.3</v>
      </c>
      <c r="K198" s="339">
        <v>89.2</v>
      </c>
      <c r="L198" s="339">
        <v>113.5</v>
      </c>
      <c r="M198" s="38"/>
      <c r="N198" s="1321"/>
      <c r="O198" s="1321"/>
      <c r="P198" s="1321"/>
      <c r="Q198" s="1321"/>
      <c r="R198" s="38"/>
      <c r="S198" s="339"/>
      <c r="T198" s="339">
        <v>84.3</v>
      </c>
      <c r="U198" s="38"/>
      <c r="V198" s="1321"/>
      <c r="W198" s="38"/>
      <c r="X198" s="339"/>
      <c r="Y198" s="339">
        <v>89.2</v>
      </c>
      <c r="Z198" s="38"/>
      <c r="AA198" s="1321"/>
      <c r="AB198" s="38"/>
      <c r="AC198" s="38"/>
      <c r="AD198" s="339">
        <v>64.900000000000006</v>
      </c>
      <c r="AE198" s="339">
        <v>113.5</v>
      </c>
      <c r="AF198" s="38"/>
      <c r="AG198" s="1321"/>
      <c r="AH198" s="38"/>
      <c r="AI198" s="23"/>
      <c r="AJ198" s="23"/>
    </row>
    <row r="199" spans="1:36" s="87" customFormat="1">
      <c r="A199" s="245"/>
      <c r="B199" s="1347" t="s">
        <v>505</v>
      </c>
      <c r="C199" s="242"/>
      <c r="D199" s="38"/>
      <c r="E199" s="339"/>
      <c r="F199" s="339"/>
      <c r="G199" s="339"/>
      <c r="H199" s="339"/>
      <c r="I199" s="1346">
        <v>6.6255778120184905E-2</v>
      </c>
      <c r="J199" s="1346">
        <v>0.21820809248554895</v>
      </c>
      <c r="K199" s="1346">
        <v>5.8125741399762898E-2</v>
      </c>
      <c r="L199" s="1346">
        <v>0.27242152466367719</v>
      </c>
      <c r="M199" s="1330"/>
      <c r="N199" s="354"/>
      <c r="O199" s="354"/>
      <c r="P199" s="354"/>
      <c r="Q199" s="354"/>
      <c r="R199" s="38"/>
      <c r="S199" s="339"/>
      <c r="T199" s="1346">
        <v>0.29892141756548529</v>
      </c>
      <c r="U199" s="38"/>
      <c r="V199" s="354"/>
      <c r="W199" s="38"/>
      <c r="X199" s="339"/>
      <c r="Y199" s="1346">
        <v>0.37442218798150995</v>
      </c>
      <c r="Z199" s="38"/>
      <c r="AA199" s="354"/>
      <c r="AB199" s="38"/>
      <c r="AC199" s="38"/>
      <c r="AD199" s="339"/>
      <c r="AE199" s="1346">
        <v>0.74884437596301989</v>
      </c>
      <c r="AF199" s="38"/>
      <c r="AG199" s="354"/>
      <c r="AH199" s="38"/>
      <c r="AI199" s="23"/>
      <c r="AJ199" s="23"/>
    </row>
    <row r="200" spans="1:36">
      <c r="A200" s="30"/>
      <c r="B200" s="30"/>
      <c r="C200" s="30"/>
      <c r="D200" s="40"/>
      <c r="E200" s="1106"/>
      <c r="F200" s="1106"/>
      <c r="G200" s="1106"/>
      <c r="H200" s="1106"/>
      <c r="I200" s="1106"/>
      <c r="J200" s="1106"/>
      <c r="K200" s="1106"/>
      <c r="L200" s="1106"/>
      <c r="M200" s="40"/>
      <c r="N200" s="383"/>
      <c r="O200" s="383"/>
      <c r="P200" s="383"/>
      <c r="Q200" s="383"/>
      <c r="R200" s="40"/>
      <c r="S200" s="1106"/>
      <c r="T200" s="1106"/>
      <c r="U200" s="40"/>
      <c r="V200" s="383"/>
      <c r="W200" s="40"/>
      <c r="X200" s="1106"/>
      <c r="Y200" s="1106"/>
      <c r="Z200" s="40"/>
      <c r="AA200" s="383"/>
      <c r="AB200" s="40"/>
      <c r="AC200" s="40"/>
      <c r="AD200" s="1106"/>
      <c r="AE200" s="1106"/>
      <c r="AF200" s="40"/>
      <c r="AG200" s="383"/>
      <c r="AH200" s="40"/>
    </row>
    <row r="201" spans="1:36">
      <c r="A201" s="30"/>
      <c r="B201" s="30"/>
      <c r="C201" s="30"/>
      <c r="D201" s="40"/>
      <c r="E201" s="1106"/>
      <c r="F201" s="1106"/>
      <c r="G201" s="1106"/>
      <c r="H201" s="1106"/>
      <c r="I201" s="1106"/>
      <c r="J201" s="1106"/>
      <c r="K201" s="1106"/>
      <c r="L201" s="1106"/>
      <c r="M201" s="40"/>
      <c r="N201" s="383"/>
      <c r="O201" s="383"/>
      <c r="P201" s="383"/>
      <c r="Q201" s="383"/>
      <c r="R201" s="40"/>
      <c r="S201" s="1106"/>
      <c r="T201" s="1106"/>
      <c r="U201" s="40"/>
      <c r="V201" s="383"/>
      <c r="W201" s="40"/>
      <c r="X201" s="1106"/>
      <c r="Y201" s="1106"/>
      <c r="Z201" s="40"/>
      <c r="AA201" s="383"/>
      <c r="AB201" s="40"/>
      <c r="AC201" s="40"/>
      <c r="AD201" s="1106"/>
      <c r="AE201" s="1106"/>
      <c r="AF201" s="40"/>
      <c r="AG201" s="383"/>
      <c r="AH201" s="40"/>
    </row>
    <row r="202" spans="1:36" ht="28.8">
      <c r="A202" s="28"/>
      <c r="B202" s="28"/>
      <c r="C202" s="28"/>
      <c r="D202" s="327"/>
      <c r="E202" s="28" t="s">
        <v>530</v>
      </c>
      <c r="F202" s="28" t="s">
        <v>538</v>
      </c>
      <c r="G202" s="28" t="s">
        <v>539</v>
      </c>
      <c r="H202" s="28" t="s">
        <v>540</v>
      </c>
      <c r="I202" s="28" t="s">
        <v>649</v>
      </c>
      <c r="J202" s="28" t="s">
        <v>653</v>
      </c>
      <c r="K202" s="28" t="s">
        <v>654</v>
      </c>
      <c r="L202" s="28" t="s">
        <v>648</v>
      </c>
      <c r="M202" s="327"/>
      <c r="N202" s="1331" t="s">
        <v>667</v>
      </c>
      <c r="O202" s="1331" t="s">
        <v>676</v>
      </c>
      <c r="P202" s="1331" t="s">
        <v>689</v>
      </c>
      <c r="Q202" s="1331" t="s">
        <v>701</v>
      </c>
      <c r="R202" s="327"/>
      <c r="S202" s="28" t="s">
        <v>548</v>
      </c>
      <c r="T202" s="28" t="s">
        <v>670</v>
      </c>
      <c r="U202" s="327"/>
      <c r="V202" s="1331" t="s">
        <v>675</v>
      </c>
      <c r="W202" s="327"/>
      <c r="X202" s="28" t="s">
        <v>562</v>
      </c>
      <c r="Y202" s="28" t="s">
        <v>684</v>
      </c>
      <c r="Z202" s="327"/>
      <c r="AA202" s="1380" t="s">
        <v>685</v>
      </c>
      <c r="AB202" s="327"/>
      <c r="AC202" s="327"/>
      <c r="AD202" s="28" t="s">
        <v>576</v>
      </c>
      <c r="AE202" s="28" t="s">
        <v>699</v>
      </c>
      <c r="AF202" s="327"/>
      <c r="AG202" s="1380" t="s">
        <v>700</v>
      </c>
      <c r="AH202" s="327"/>
    </row>
    <row r="203" spans="1:36">
      <c r="A203" s="95" t="s">
        <v>2</v>
      </c>
      <c r="B203" s="30"/>
      <c r="C203" s="30"/>
      <c r="D203" s="40"/>
      <c r="E203" s="1106"/>
      <c r="F203" s="1106"/>
      <c r="G203" s="1106"/>
      <c r="H203" s="1106"/>
      <c r="I203" s="1106"/>
      <c r="J203" s="1106"/>
      <c r="K203" s="1106"/>
      <c r="L203" s="1106"/>
      <c r="M203" s="40"/>
      <c r="N203" s="383"/>
      <c r="O203" s="383"/>
      <c r="P203" s="383"/>
      <c r="Q203" s="383"/>
      <c r="R203" s="40"/>
      <c r="S203" s="1106"/>
      <c r="T203" s="1106"/>
      <c r="U203" s="40"/>
      <c r="V203" s="383"/>
      <c r="W203" s="40"/>
      <c r="X203" s="1106"/>
      <c r="Y203" s="1106"/>
      <c r="Z203" s="40"/>
      <c r="AA203" s="383"/>
      <c r="AB203" s="40"/>
      <c r="AC203" s="40"/>
      <c r="AD203" s="1106"/>
      <c r="AE203" s="1106"/>
      <c r="AF203" s="40"/>
      <c r="AG203" s="383"/>
      <c r="AH203" s="40"/>
      <c r="AI203" s="87"/>
      <c r="AJ203" s="87"/>
    </row>
    <row r="204" spans="1:36">
      <c r="A204" s="240" t="s">
        <v>664</v>
      </c>
      <c r="B204" s="124"/>
      <c r="C204" s="124"/>
      <c r="D204" s="97"/>
      <c r="E204" s="91"/>
      <c r="F204" s="91"/>
      <c r="G204" s="91"/>
      <c r="H204" s="91"/>
      <c r="I204" s="91"/>
      <c r="J204" s="91"/>
      <c r="K204" s="91"/>
      <c r="L204" s="91"/>
      <c r="M204" s="97"/>
      <c r="N204" s="1307"/>
      <c r="O204" s="1307"/>
      <c r="P204" s="1307"/>
      <c r="Q204" s="1307"/>
      <c r="R204" s="97"/>
      <c r="S204" s="91"/>
      <c r="T204" s="91"/>
      <c r="U204" s="97"/>
      <c r="V204" s="1307"/>
      <c r="W204" s="97"/>
      <c r="X204" s="91"/>
      <c r="Y204" s="91"/>
      <c r="Z204" s="97"/>
      <c r="AA204" s="1307"/>
      <c r="AB204" s="97"/>
      <c r="AC204" s="97"/>
      <c r="AD204" s="91"/>
      <c r="AE204" s="91"/>
      <c r="AF204" s="97"/>
      <c r="AG204" s="1307"/>
      <c r="AH204" s="97"/>
    </row>
    <row r="205" spans="1:36">
      <c r="A205" s="30"/>
      <c r="B205" s="30"/>
      <c r="C205" s="1300" t="s">
        <v>582</v>
      </c>
      <c r="D205" s="97"/>
      <c r="E205" s="348">
        <v>6.8999999999999995</v>
      </c>
      <c r="F205" s="348">
        <v>5.2</v>
      </c>
      <c r="G205" s="348">
        <v>13.899999999999999</v>
      </c>
      <c r="H205" s="348">
        <v>5.4</v>
      </c>
      <c r="I205" s="348">
        <v>7.8999999999999995</v>
      </c>
      <c r="J205" s="348">
        <v>9</v>
      </c>
      <c r="K205" s="348">
        <v>10.9</v>
      </c>
      <c r="L205" s="348">
        <v>6.8999999999999995</v>
      </c>
      <c r="M205" s="97"/>
      <c r="N205" s="356">
        <v>0.14492753623188404</v>
      </c>
      <c r="O205" s="356">
        <v>0.73076923076923062</v>
      </c>
      <c r="P205" s="356">
        <v>-0.21582733812949628</v>
      </c>
      <c r="Q205" s="356">
        <v>0.27777777777777768</v>
      </c>
      <c r="R205" s="97"/>
      <c r="S205" s="348">
        <v>12.1</v>
      </c>
      <c r="T205" s="348">
        <v>16.899999999999999</v>
      </c>
      <c r="U205" s="97"/>
      <c r="V205" s="356">
        <v>0.39669421487603307</v>
      </c>
      <c r="W205" s="97"/>
      <c r="X205" s="348">
        <v>26</v>
      </c>
      <c r="Y205" s="348">
        <v>27.799999999999997</v>
      </c>
      <c r="Z205" s="97"/>
      <c r="AA205" s="356">
        <v>6.9230769230769207E-2</v>
      </c>
      <c r="AB205" s="97"/>
      <c r="AC205" s="97"/>
      <c r="AD205" s="348">
        <v>31.400000000000002</v>
      </c>
      <c r="AE205" s="348">
        <v>34.700000000000003</v>
      </c>
      <c r="AF205" s="97"/>
      <c r="AG205" s="356">
        <v>0.10509554140127397</v>
      </c>
      <c r="AH205" s="97"/>
      <c r="AI205" s="87"/>
      <c r="AJ205" s="87"/>
    </row>
    <row r="206" spans="1:36">
      <c r="A206" s="30"/>
      <c r="B206" s="30"/>
      <c r="C206" s="1300" t="s">
        <v>581</v>
      </c>
      <c r="D206" s="97"/>
      <c r="E206" s="348">
        <v>0</v>
      </c>
      <c r="F206" s="348">
        <v>0</v>
      </c>
      <c r="G206" s="348">
        <v>0</v>
      </c>
      <c r="H206" s="348">
        <v>0</v>
      </c>
      <c r="I206" s="348">
        <v>0</v>
      </c>
      <c r="J206" s="348">
        <v>0</v>
      </c>
      <c r="K206" s="348">
        <v>0</v>
      </c>
      <c r="L206" s="348">
        <v>0</v>
      </c>
      <c r="M206" s="97"/>
      <c r="N206" s="356"/>
      <c r="O206" s="356"/>
      <c r="P206" s="356"/>
      <c r="Q206" s="356"/>
      <c r="R206" s="97"/>
      <c r="S206" s="348">
        <v>0</v>
      </c>
      <c r="T206" s="348">
        <v>0</v>
      </c>
      <c r="U206" s="97"/>
      <c r="V206" s="356"/>
      <c r="W206" s="97"/>
      <c r="X206" s="348">
        <v>0</v>
      </c>
      <c r="Y206" s="348">
        <v>0</v>
      </c>
      <c r="Z206" s="97"/>
      <c r="AA206" s="356"/>
      <c r="AB206" s="97"/>
      <c r="AC206" s="97"/>
      <c r="AD206" s="348">
        <v>0</v>
      </c>
      <c r="AE206" s="348">
        <v>0</v>
      </c>
      <c r="AF206" s="97"/>
      <c r="AG206" s="356"/>
      <c r="AH206" s="97"/>
    </row>
    <row r="207" spans="1:36" s="87" customFormat="1">
      <c r="A207" s="245"/>
      <c r="B207" s="241" t="s">
        <v>580</v>
      </c>
      <c r="C207" s="242"/>
      <c r="D207" s="38"/>
      <c r="E207" s="339">
        <v>6.8999999999999995</v>
      </c>
      <c r="F207" s="339">
        <v>5.2</v>
      </c>
      <c r="G207" s="339">
        <v>13.899999999999999</v>
      </c>
      <c r="H207" s="339">
        <v>5.4</v>
      </c>
      <c r="I207" s="339">
        <v>7.8999999999999995</v>
      </c>
      <c r="J207" s="339">
        <v>9</v>
      </c>
      <c r="K207" s="339">
        <v>10.9</v>
      </c>
      <c r="L207" s="339">
        <v>6.8999999999999995</v>
      </c>
      <c r="M207" s="38"/>
      <c r="N207" s="354">
        <v>0.14492753623188404</v>
      </c>
      <c r="O207" s="354">
        <v>0.73076923076923062</v>
      </c>
      <c r="P207" s="354">
        <v>-0.21582733812949628</v>
      </c>
      <c r="Q207" s="354">
        <v>0.27777777777777768</v>
      </c>
      <c r="R207" s="38"/>
      <c r="S207" s="339">
        <v>12.1</v>
      </c>
      <c r="T207" s="339">
        <v>16.899999999999999</v>
      </c>
      <c r="U207" s="38"/>
      <c r="V207" s="354">
        <v>0.39669421487603307</v>
      </c>
      <c r="W207" s="38"/>
      <c r="X207" s="339">
        <v>26</v>
      </c>
      <c r="Y207" s="339">
        <v>27.799999999999997</v>
      </c>
      <c r="Z207" s="38"/>
      <c r="AA207" s="354">
        <v>6.9230769230769207E-2</v>
      </c>
      <c r="AB207" s="38"/>
      <c r="AC207" s="38"/>
      <c r="AD207" s="339">
        <v>31.400000000000002</v>
      </c>
      <c r="AE207" s="339">
        <v>34.700000000000003</v>
      </c>
      <c r="AF207" s="38"/>
      <c r="AG207" s="354">
        <v>0.10509554140127397</v>
      </c>
      <c r="AH207" s="38"/>
      <c r="AI207" s="23"/>
      <c r="AJ207" s="23"/>
    </row>
    <row r="208" spans="1:36">
      <c r="A208" s="30"/>
      <c r="B208" s="30"/>
      <c r="C208" s="30"/>
      <c r="D208" s="40"/>
      <c r="E208" s="1106"/>
      <c r="F208" s="1106"/>
      <c r="G208" s="1106"/>
      <c r="H208" s="1106"/>
      <c r="I208" s="1106"/>
      <c r="J208" s="1106"/>
      <c r="K208" s="1106"/>
      <c r="L208" s="1106"/>
      <c r="M208" s="40"/>
      <c r="N208" s="383"/>
      <c r="O208" s="383"/>
      <c r="P208" s="383"/>
      <c r="Q208" s="383"/>
      <c r="R208" s="40"/>
      <c r="S208" s="1106"/>
      <c r="T208" s="1106"/>
      <c r="U208" s="40"/>
      <c r="V208" s="383"/>
      <c r="W208" s="40"/>
      <c r="X208" s="1106"/>
      <c r="Y208" s="1106"/>
      <c r="Z208" s="40"/>
      <c r="AA208" s="383"/>
      <c r="AB208" s="40"/>
      <c r="AC208" s="40"/>
      <c r="AD208" s="1106"/>
      <c r="AE208" s="1106"/>
      <c r="AF208" s="40"/>
      <c r="AG208" s="383"/>
      <c r="AH208" s="40"/>
      <c r="AI208" s="87"/>
      <c r="AJ208" s="87"/>
    </row>
    <row r="209" spans="1:36" s="87" customFormat="1">
      <c r="A209" s="245"/>
      <c r="B209" s="241" t="s">
        <v>599</v>
      </c>
      <c r="C209" s="242"/>
      <c r="D209" s="38"/>
      <c r="E209" s="339">
        <v>9.6</v>
      </c>
      <c r="F209" s="339">
        <v>3.5</v>
      </c>
      <c r="G209" s="339">
        <v>10.6</v>
      </c>
      <c r="H209" s="339">
        <v>10.8</v>
      </c>
      <c r="I209" s="339">
        <v>15.2</v>
      </c>
      <c r="J209" s="339">
        <v>22.5</v>
      </c>
      <c r="K209" s="339">
        <v>6.6999999999999993</v>
      </c>
      <c r="L209" s="339">
        <v>6.4</v>
      </c>
      <c r="M209" s="38"/>
      <c r="N209" s="354">
        <v>0.58333333333333326</v>
      </c>
      <c r="O209" s="354">
        <v>5.4285714285714288</v>
      </c>
      <c r="P209" s="354">
        <v>-0.36792452830188682</v>
      </c>
      <c r="Q209" s="354">
        <v>-0.40740740740740744</v>
      </c>
      <c r="R209" s="38"/>
      <c r="S209" s="339">
        <v>13.1</v>
      </c>
      <c r="T209" s="339">
        <v>37.700000000000003</v>
      </c>
      <c r="U209" s="38"/>
      <c r="V209" s="354">
        <v>1.8778625954198476</v>
      </c>
      <c r="W209" s="38"/>
      <c r="X209" s="339">
        <v>23.7</v>
      </c>
      <c r="Y209" s="339">
        <v>44.400000000000006</v>
      </c>
      <c r="Z209" s="38"/>
      <c r="AA209" s="354">
        <v>0.87341772151898756</v>
      </c>
      <c r="AB209" s="38"/>
      <c r="AC209" s="38"/>
      <c r="AD209" s="339">
        <v>34.5</v>
      </c>
      <c r="AE209" s="339">
        <v>50.8</v>
      </c>
      <c r="AF209" s="38"/>
      <c r="AG209" s="354">
        <v>0.47246376811594204</v>
      </c>
      <c r="AH209" s="38"/>
      <c r="AI209" s="23"/>
      <c r="AJ209" s="23"/>
    </row>
    <row r="210" spans="1:36">
      <c r="A210" s="30"/>
      <c r="B210" s="30"/>
      <c r="C210" s="1300" t="s">
        <v>600</v>
      </c>
      <c r="D210" s="38"/>
      <c r="E210" s="348">
        <v>0</v>
      </c>
      <c r="F210" s="348">
        <v>0</v>
      </c>
      <c r="G210" s="348">
        <v>0</v>
      </c>
      <c r="H210" s="348">
        <v>-0.1</v>
      </c>
      <c r="I210" s="348">
        <v>0</v>
      </c>
      <c r="J210" s="348">
        <v>0</v>
      </c>
      <c r="K210" s="348">
        <v>0</v>
      </c>
      <c r="L210" s="348">
        <v>0</v>
      </c>
      <c r="M210" s="38"/>
      <c r="N210" s="356"/>
      <c r="O210" s="356"/>
      <c r="P210" s="356"/>
      <c r="Q210" s="356"/>
      <c r="R210" s="38"/>
      <c r="S210" s="348">
        <v>0</v>
      </c>
      <c r="T210" s="348">
        <v>0</v>
      </c>
      <c r="U210" s="38"/>
      <c r="V210" s="356"/>
      <c r="W210" s="38"/>
      <c r="X210" s="348">
        <v>0</v>
      </c>
      <c r="Y210" s="348">
        <v>0</v>
      </c>
      <c r="Z210" s="38"/>
      <c r="AA210" s="356"/>
      <c r="AB210" s="38"/>
      <c r="AC210" s="38"/>
      <c r="AD210" s="348">
        <v>-0.1</v>
      </c>
      <c r="AE210" s="348">
        <v>0</v>
      </c>
      <c r="AF210" s="38"/>
      <c r="AG210" s="356"/>
      <c r="AH210" s="38"/>
      <c r="AI210" s="87"/>
      <c r="AJ210" s="87"/>
    </row>
    <row r="211" spans="1:36">
      <c r="A211" s="30"/>
      <c r="B211" s="30"/>
      <c r="C211" s="1300" t="s">
        <v>517</v>
      </c>
      <c r="D211" s="38"/>
      <c r="E211" s="348">
        <v>-7.6</v>
      </c>
      <c r="F211" s="348">
        <v>-6.6</v>
      </c>
      <c r="G211" s="348">
        <v>-7.2</v>
      </c>
      <c r="H211" s="348">
        <v>-7.4</v>
      </c>
      <c r="I211" s="348">
        <v>-7.7</v>
      </c>
      <c r="J211" s="348">
        <v>-6.7</v>
      </c>
      <c r="K211" s="348">
        <v>-7.9</v>
      </c>
      <c r="L211" s="348">
        <v>-8.4</v>
      </c>
      <c r="M211" s="38"/>
      <c r="N211" s="356">
        <v>1.3157894736842257E-2</v>
      </c>
      <c r="O211" s="356">
        <v>1.5151515151515138E-2</v>
      </c>
      <c r="P211" s="356">
        <v>9.7222222222222321E-2</v>
      </c>
      <c r="Q211" s="356">
        <v>0.13513513513513509</v>
      </c>
      <c r="R211" s="38"/>
      <c r="S211" s="348">
        <v>-14.2</v>
      </c>
      <c r="T211" s="348">
        <v>-14.4</v>
      </c>
      <c r="U211" s="38"/>
      <c r="V211" s="356">
        <v>1.4084507042253502E-2</v>
      </c>
      <c r="W211" s="38"/>
      <c r="X211" s="348">
        <v>-21.4</v>
      </c>
      <c r="Y211" s="348">
        <v>-22.3</v>
      </c>
      <c r="Z211" s="38"/>
      <c r="AA211" s="356">
        <v>4.20560747663552E-2</v>
      </c>
      <c r="AB211" s="38"/>
      <c r="AC211" s="38"/>
      <c r="AD211" s="348">
        <v>-28.8</v>
      </c>
      <c r="AE211" s="348">
        <v>-30.7</v>
      </c>
      <c r="AF211" s="38"/>
      <c r="AG211" s="356">
        <v>6.5972222222222099E-2</v>
      </c>
      <c r="AH211" s="38"/>
      <c r="AI211" s="87"/>
      <c r="AJ211" s="87"/>
    </row>
    <row r="212" spans="1:36" s="87" customFormat="1">
      <c r="A212" s="245"/>
      <c r="B212" s="241" t="s">
        <v>608</v>
      </c>
      <c r="C212" s="242"/>
      <c r="D212" s="38"/>
      <c r="E212" s="339">
        <v>2</v>
      </c>
      <c r="F212" s="339">
        <v>-3.0999999999999996</v>
      </c>
      <c r="G212" s="339">
        <v>3.3999999999999995</v>
      </c>
      <c r="H212" s="339">
        <v>3.3000000000000007</v>
      </c>
      <c r="I212" s="339">
        <v>7.4999999999999991</v>
      </c>
      <c r="J212" s="339">
        <v>15.8</v>
      </c>
      <c r="K212" s="339">
        <v>-1.2000000000000011</v>
      </c>
      <c r="L212" s="339">
        <v>-2</v>
      </c>
      <c r="M212" s="38"/>
      <c r="N212" s="354">
        <v>2.7499999999999996</v>
      </c>
      <c r="O212" s="354">
        <v>-6.0967741935483879</v>
      </c>
      <c r="P212" s="354">
        <v>-1.3529411764705885</v>
      </c>
      <c r="Q212" s="354">
        <v>-1.606060606060606</v>
      </c>
      <c r="R212" s="38"/>
      <c r="S212" s="339">
        <v>-1.0999999999999996</v>
      </c>
      <c r="T212" s="339">
        <v>23.3</v>
      </c>
      <c r="U212" s="38"/>
      <c r="V212" s="354">
        <v>-22.181818181818191</v>
      </c>
      <c r="W212" s="38"/>
      <c r="X212" s="339">
        <v>2.2999999999999998</v>
      </c>
      <c r="Y212" s="339">
        <v>22.1</v>
      </c>
      <c r="Z212" s="38"/>
      <c r="AA212" s="354">
        <v>8.608695652173914</v>
      </c>
      <c r="AB212" s="38"/>
      <c r="AC212" s="38"/>
      <c r="AD212" s="339">
        <v>5.5999999999999979</v>
      </c>
      <c r="AE212" s="339">
        <v>20.099999999999998</v>
      </c>
      <c r="AF212" s="38"/>
      <c r="AG212" s="354">
        <v>2.5892857142857153</v>
      </c>
      <c r="AH212" s="38"/>
    </row>
    <row r="213" spans="1:36">
      <c r="A213" s="30"/>
      <c r="B213" s="30"/>
      <c r="C213" s="30"/>
      <c r="D213" s="40"/>
      <c r="E213" s="1106"/>
      <c r="F213" s="1106"/>
      <c r="G213" s="1106"/>
      <c r="H213" s="1106"/>
      <c r="I213" s="1106"/>
      <c r="J213" s="1106"/>
      <c r="K213" s="1106"/>
      <c r="L213" s="1106"/>
      <c r="M213" s="40"/>
      <c r="N213" s="383"/>
      <c r="O213" s="383"/>
      <c r="P213" s="383"/>
      <c r="Q213" s="383"/>
      <c r="R213" s="40"/>
      <c r="S213" s="1106"/>
      <c r="T213" s="1106"/>
      <c r="U213" s="40"/>
      <c r="V213" s="383"/>
      <c r="W213" s="40"/>
      <c r="X213" s="1106"/>
      <c r="Y213" s="1106"/>
      <c r="Z213" s="40"/>
      <c r="AA213" s="383"/>
      <c r="AB213" s="40"/>
      <c r="AC213" s="40"/>
      <c r="AD213" s="1106"/>
      <c r="AE213" s="1106"/>
      <c r="AF213" s="40"/>
      <c r="AG213" s="383"/>
      <c r="AH213" s="40"/>
      <c r="AI213" s="87"/>
      <c r="AJ213" s="87"/>
    </row>
    <row r="214" spans="1:36" s="87" customFormat="1">
      <c r="A214" s="245"/>
      <c r="B214" s="241" t="s">
        <v>601</v>
      </c>
      <c r="C214" s="242"/>
      <c r="D214" s="38"/>
      <c r="E214" s="339"/>
      <c r="F214" s="339"/>
      <c r="G214" s="339"/>
      <c r="H214" s="339">
        <v>334.8</v>
      </c>
      <c r="I214" s="339">
        <v>341.7</v>
      </c>
      <c r="J214" s="339">
        <v>428.6</v>
      </c>
      <c r="K214" s="339">
        <v>461.4</v>
      </c>
      <c r="L214" s="339">
        <v>484.4</v>
      </c>
      <c r="M214" s="38"/>
      <c r="N214" s="354"/>
      <c r="O214" s="354"/>
      <c r="P214" s="354"/>
      <c r="Q214" s="354"/>
      <c r="R214" s="38"/>
      <c r="S214" s="339"/>
      <c r="T214" s="339">
        <v>428.6</v>
      </c>
      <c r="U214" s="38"/>
      <c r="V214" s="354"/>
      <c r="W214" s="38"/>
      <c r="X214" s="339"/>
      <c r="Y214" s="339">
        <v>461.4</v>
      </c>
      <c r="Z214" s="38"/>
      <c r="AA214" s="354"/>
      <c r="AB214" s="38"/>
      <c r="AC214" s="38"/>
      <c r="AD214" s="339">
        <v>334.8</v>
      </c>
      <c r="AE214" s="339">
        <v>484.4</v>
      </c>
      <c r="AF214" s="38"/>
      <c r="AG214" s="354"/>
      <c r="AH214" s="38"/>
      <c r="AI214" s="23"/>
      <c r="AJ214" s="23"/>
    </row>
    <row r="215" spans="1:36" s="87" customFormat="1">
      <c r="A215" s="245"/>
      <c r="B215" s="1345" t="s">
        <v>505</v>
      </c>
      <c r="C215" s="242"/>
      <c r="D215" s="38"/>
      <c r="E215" s="339"/>
      <c r="F215" s="339"/>
      <c r="G215" s="339"/>
      <c r="H215" s="339"/>
      <c r="I215" s="1346">
        <v>2.0609318996415604E-2</v>
      </c>
      <c r="J215" s="1346">
        <v>0.25431665203394793</v>
      </c>
      <c r="K215" s="1346">
        <v>7.652823145123655E-2</v>
      </c>
      <c r="L215" s="1346">
        <v>4.9848287819679316E-2</v>
      </c>
      <c r="M215" s="1330"/>
      <c r="N215" s="354"/>
      <c r="O215" s="354"/>
      <c r="P215" s="354"/>
      <c r="Q215" s="354"/>
      <c r="R215" s="38"/>
      <c r="S215" s="339"/>
      <c r="T215" s="1346">
        <v>0.28016726403823178</v>
      </c>
      <c r="U215" s="38"/>
      <c r="V215" s="354"/>
      <c r="W215" s="38"/>
      <c r="X215" s="339"/>
      <c r="Y215" s="1346">
        <v>0.37813620071684584</v>
      </c>
      <c r="Z215" s="38"/>
      <c r="AA215" s="354"/>
      <c r="AB215" s="38"/>
      <c r="AC215" s="38"/>
      <c r="AD215" s="339"/>
      <c r="AE215" s="1346">
        <v>0.4468339307048983</v>
      </c>
      <c r="AF215" s="38"/>
      <c r="AG215" s="354"/>
      <c r="AH215" s="38"/>
      <c r="AI215" s="23"/>
      <c r="AJ215" s="23"/>
    </row>
    <row r="216" spans="1:36" s="87" customFormat="1">
      <c r="A216" s="245"/>
      <c r="B216" s="241" t="s">
        <v>602</v>
      </c>
      <c r="C216" s="242"/>
      <c r="D216" s="38"/>
      <c r="E216" s="339"/>
      <c r="F216" s="339"/>
      <c r="G216" s="339"/>
      <c r="H216" s="339">
        <v>74.400000000000006</v>
      </c>
      <c r="I216" s="339">
        <v>78.400000000000006</v>
      </c>
      <c r="J216" s="339">
        <v>68.8</v>
      </c>
      <c r="K216" s="339">
        <v>79.7</v>
      </c>
      <c r="L216" s="339">
        <v>74.900000000000006</v>
      </c>
      <c r="M216" s="38"/>
      <c r="N216" s="354"/>
      <c r="O216" s="354"/>
      <c r="P216" s="354"/>
      <c r="Q216" s="354"/>
      <c r="R216" s="38"/>
      <c r="S216" s="339"/>
      <c r="T216" s="339">
        <v>68.8</v>
      </c>
      <c r="U216" s="38"/>
      <c r="V216" s="354"/>
      <c r="W216" s="38"/>
      <c r="X216" s="339"/>
      <c r="Y216" s="339">
        <v>79.7</v>
      </c>
      <c r="Z216" s="38"/>
      <c r="AA216" s="354"/>
      <c r="AB216" s="38"/>
      <c r="AC216" s="38"/>
      <c r="AD216" s="339">
        <v>74.400000000000006</v>
      </c>
      <c r="AE216" s="339">
        <v>74.900000000000006</v>
      </c>
      <c r="AF216" s="38"/>
      <c r="AG216" s="354"/>
      <c r="AH216" s="38"/>
      <c r="AI216" s="23"/>
      <c r="AJ216" s="23"/>
    </row>
    <row r="217" spans="1:36" s="87" customFormat="1">
      <c r="A217" s="245"/>
      <c r="B217" s="1347" t="s">
        <v>505</v>
      </c>
      <c r="C217" s="242"/>
      <c r="D217" s="38"/>
      <c r="E217" s="339"/>
      <c r="F217" s="339"/>
      <c r="G217" s="339"/>
      <c r="H217" s="339"/>
      <c r="I217" s="1346">
        <v>5.3763440860215006E-2</v>
      </c>
      <c r="J217" s="1346">
        <v>-0.12244897959183687</v>
      </c>
      <c r="K217" s="1346">
        <v>0.15843023255813971</v>
      </c>
      <c r="L217" s="1346">
        <v>-6.0225846925972326E-2</v>
      </c>
      <c r="M217" s="1330"/>
      <c r="N217" s="354"/>
      <c r="O217" s="354"/>
      <c r="P217" s="354"/>
      <c r="Q217" s="354"/>
      <c r="R217" s="38"/>
      <c r="S217" s="339"/>
      <c r="T217" s="1346">
        <v>-7.526881720430123E-2</v>
      </c>
      <c r="U217" s="38"/>
      <c r="V217" s="354"/>
      <c r="W217" s="38"/>
      <c r="X217" s="339"/>
      <c r="Y217" s="1346">
        <v>7.1236559139784994E-2</v>
      </c>
      <c r="Z217" s="38"/>
      <c r="AA217" s="354"/>
      <c r="AB217" s="38"/>
      <c r="AC217" s="38"/>
      <c r="AD217" s="339"/>
      <c r="AE217" s="1346">
        <v>6.7204301075269868E-3</v>
      </c>
      <c r="AF217" s="38"/>
      <c r="AG217" s="354"/>
      <c r="AH217" s="38"/>
      <c r="AI217" s="23"/>
      <c r="AJ217" s="23"/>
    </row>
    <row r="218" spans="1:36">
      <c r="A218" s="30"/>
      <c r="B218" s="30"/>
      <c r="C218" s="30"/>
      <c r="D218" s="40"/>
      <c r="E218" s="1106"/>
      <c r="F218" s="1106"/>
      <c r="G218" s="1106"/>
      <c r="H218" s="1106"/>
      <c r="I218" s="1106"/>
      <c r="J218" s="1106"/>
      <c r="K218" s="1106"/>
      <c r="L218" s="1106"/>
      <c r="M218" s="40"/>
      <c r="N218" s="383"/>
      <c r="O218" s="383"/>
      <c r="P218" s="383"/>
      <c r="Q218" s="383"/>
      <c r="R218" s="40"/>
      <c r="S218" s="1106"/>
      <c r="T218" s="1106"/>
      <c r="U218" s="40"/>
      <c r="V218" s="383"/>
      <c r="W218" s="40"/>
      <c r="X218" s="1106"/>
      <c r="Y218" s="1106"/>
      <c r="Z218" s="40"/>
      <c r="AA218" s="383"/>
      <c r="AB218" s="40"/>
      <c r="AC218" s="40"/>
      <c r="AD218" s="1106"/>
      <c r="AE218" s="1106"/>
      <c r="AF218" s="40"/>
      <c r="AG218" s="383"/>
      <c r="AH218" s="40"/>
    </row>
    <row r="219" spans="1:36">
      <c r="A219" s="30"/>
      <c r="B219" s="30"/>
      <c r="C219" s="30"/>
      <c r="D219" s="40"/>
      <c r="E219" s="1106"/>
      <c r="F219" s="1106"/>
      <c r="G219" s="1106"/>
      <c r="H219" s="1106"/>
      <c r="I219" s="1106"/>
      <c r="J219" s="1106"/>
      <c r="K219" s="1106"/>
      <c r="L219" s="1106"/>
      <c r="M219" s="40"/>
      <c r="N219" s="383"/>
      <c r="O219" s="383"/>
      <c r="P219" s="383"/>
      <c r="Q219" s="383"/>
      <c r="R219" s="40"/>
      <c r="S219" s="1106"/>
      <c r="T219" s="1106"/>
      <c r="U219" s="40"/>
      <c r="V219" s="383"/>
      <c r="W219" s="40"/>
      <c r="X219" s="1106"/>
      <c r="Y219" s="1106"/>
      <c r="Z219" s="40"/>
      <c r="AA219" s="383"/>
      <c r="AB219" s="40"/>
      <c r="AC219" s="40"/>
      <c r="AD219" s="1106"/>
      <c r="AE219" s="1106"/>
      <c r="AF219" s="40"/>
      <c r="AG219" s="383"/>
      <c r="AH219" s="40"/>
    </row>
    <row r="220" spans="1:36" ht="28.8">
      <c r="A220" s="28"/>
      <c r="B220" s="28"/>
      <c r="C220" s="28"/>
      <c r="D220" s="327"/>
      <c r="E220" s="28" t="s">
        <v>530</v>
      </c>
      <c r="F220" s="28" t="s">
        <v>538</v>
      </c>
      <c r="G220" s="28" t="s">
        <v>539</v>
      </c>
      <c r="H220" s="28" t="s">
        <v>540</v>
      </c>
      <c r="I220" s="28" t="s">
        <v>649</v>
      </c>
      <c r="J220" s="28" t="s">
        <v>653</v>
      </c>
      <c r="K220" s="28" t="s">
        <v>654</v>
      </c>
      <c r="L220" s="28" t="s">
        <v>648</v>
      </c>
      <c r="M220" s="327"/>
      <c r="N220" s="1331" t="s">
        <v>667</v>
      </c>
      <c r="O220" s="1331" t="s">
        <v>676</v>
      </c>
      <c r="P220" s="1331" t="s">
        <v>689</v>
      </c>
      <c r="Q220" s="1331" t="s">
        <v>701</v>
      </c>
      <c r="R220" s="327"/>
      <c r="S220" s="28" t="s">
        <v>548</v>
      </c>
      <c r="T220" s="28" t="s">
        <v>670</v>
      </c>
      <c r="U220" s="327"/>
      <c r="V220" s="1331" t="s">
        <v>675</v>
      </c>
      <c r="W220" s="327"/>
      <c r="X220" s="28" t="s">
        <v>562</v>
      </c>
      <c r="Y220" s="28" t="s">
        <v>684</v>
      </c>
      <c r="Z220" s="327"/>
      <c r="AA220" s="1331" t="s">
        <v>685</v>
      </c>
      <c r="AB220" s="327"/>
      <c r="AC220" s="327"/>
      <c r="AD220" s="28" t="s">
        <v>576</v>
      </c>
      <c r="AE220" s="28" t="s">
        <v>699</v>
      </c>
      <c r="AF220" s="327"/>
      <c r="AG220" s="1380" t="s">
        <v>700</v>
      </c>
      <c r="AH220" s="327"/>
    </row>
    <row r="221" spans="1:36">
      <c r="A221" s="95" t="s">
        <v>2</v>
      </c>
      <c r="B221" s="30"/>
      <c r="C221" s="30"/>
      <c r="D221" s="40"/>
      <c r="E221" s="1106"/>
      <c r="F221" s="1106"/>
      <c r="G221" s="1106"/>
      <c r="H221" s="1106"/>
      <c r="I221" s="1106"/>
      <c r="J221" s="1106"/>
      <c r="K221" s="1106"/>
      <c r="L221" s="1106"/>
      <c r="M221" s="40"/>
      <c r="N221" s="383"/>
      <c r="O221" s="383"/>
      <c r="P221" s="383"/>
      <c r="Q221" s="383"/>
      <c r="R221" s="40"/>
      <c r="S221" s="1106"/>
      <c r="T221" s="1106"/>
      <c r="U221" s="40"/>
      <c r="V221" s="383"/>
      <c r="W221" s="40"/>
      <c r="X221" s="1106"/>
      <c r="Y221" s="1106"/>
      <c r="Z221" s="40"/>
      <c r="AA221" s="383"/>
      <c r="AB221" s="40"/>
      <c r="AC221" s="40"/>
      <c r="AD221" s="1106"/>
      <c r="AE221" s="1106"/>
      <c r="AF221" s="40"/>
      <c r="AG221" s="383"/>
      <c r="AH221" s="40"/>
      <c r="AI221" s="87"/>
      <c r="AJ221" s="87"/>
    </row>
    <row r="222" spans="1:36">
      <c r="A222" s="240" t="s">
        <v>665</v>
      </c>
      <c r="B222" s="124"/>
      <c r="C222" s="124"/>
      <c r="D222" s="97"/>
      <c r="E222" s="91"/>
      <c r="F222" s="91"/>
      <c r="G222" s="91"/>
      <c r="H222" s="91"/>
      <c r="I222" s="91"/>
      <c r="J222" s="91"/>
      <c r="K222" s="91"/>
      <c r="L222" s="91"/>
      <c r="M222" s="97"/>
      <c r="N222" s="1307"/>
      <c r="O222" s="1307"/>
      <c r="P222" s="1307"/>
      <c r="Q222" s="1307"/>
      <c r="R222" s="97"/>
      <c r="S222" s="91"/>
      <c r="T222" s="91"/>
      <c r="U222" s="97"/>
      <c r="V222" s="1307"/>
      <c r="W222" s="97"/>
      <c r="X222" s="91"/>
      <c r="Y222" s="91"/>
      <c r="Z222" s="97"/>
      <c r="AA222" s="1307"/>
      <c r="AB222" s="97"/>
      <c r="AC222" s="97"/>
      <c r="AD222" s="91"/>
      <c r="AE222" s="91"/>
      <c r="AF222" s="97"/>
      <c r="AG222" s="1307"/>
      <c r="AH222" s="97"/>
    </row>
    <row r="223" spans="1:36">
      <c r="A223" s="30"/>
      <c r="B223" s="30"/>
      <c r="C223" s="1300" t="s">
        <v>582</v>
      </c>
      <c r="D223" s="97"/>
      <c r="E223" s="348">
        <v>0</v>
      </c>
      <c r="F223" s="348">
        <v>0</v>
      </c>
      <c r="G223" s="348">
        <v>0</v>
      </c>
      <c r="H223" s="348">
        <v>0</v>
      </c>
      <c r="I223" s="348">
        <v>0</v>
      </c>
      <c r="J223" s="348">
        <v>0</v>
      </c>
      <c r="K223" s="348">
        <v>0</v>
      </c>
      <c r="L223" s="348">
        <v>0</v>
      </c>
      <c r="M223" s="97"/>
      <c r="N223" s="356"/>
      <c r="O223" s="356"/>
      <c r="P223" s="356"/>
      <c r="Q223" s="356"/>
      <c r="R223" s="97"/>
      <c r="S223" s="348">
        <v>0</v>
      </c>
      <c r="T223" s="348">
        <v>0</v>
      </c>
      <c r="U223" s="97"/>
      <c r="V223" s="356"/>
      <c r="W223" s="97"/>
      <c r="X223" s="348">
        <v>0</v>
      </c>
      <c r="Y223" s="348">
        <v>0</v>
      </c>
      <c r="Z223" s="97"/>
      <c r="AA223" s="356"/>
      <c r="AB223" s="97"/>
      <c r="AC223" s="97"/>
      <c r="AD223" s="348">
        <v>0</v>
      </c>
      <c r="AE223" s="348">
        <v>0</v>
      </c>
      <c r="AF223" s="97"/>
      <c r="AG223" s="356"/>
      <c r="AH223" s="97"/>
      <c r="AI223" s="87"/>
      <c r="AJ223" s="87"/>
    </row>
    <row r="224" spans="1:36">
      <c r="A224" s="30"/>
      <c r="B224" s="30"/>
      <c r="C224" s="1300" t="s">
        <v>581</v>
      </c>
      <c r="D224" s="97"/>
      <c r="E224" s="348">
        <v>-10.6</v>
      </c>
      <c r="F224" s="348">
        <v>-10.899999999999999</v>
      </c>
      <c r="G224" s="348">
        <v>-13.8</v>
      </c>
      <c r="H224" s="348">
        <v>-18.600000000000001</v>
      </c>
      <c r="I224" s="348">
        <v>-15</v>
      </c>
      <c r="J224" s="348">
        <v>-18.899999999999999</v>
      </c>
      <c r="K224" s="348">
        <v>-23.4</v>
      </c>
      <c r="L224" s="348">
        <v>-30.1</v>
      </c>
      <c r="M224" s="97"/>
      <c r="N224" s="356">
        <v>0.41509433962264164</v>
      </c>
      <c r="O224" s="356">
        <v>0.73394495412844041</v>
      </c>
      <c r="P224" s="356">
        <v>0.69565217391304324</v>
      </c>
      <c r="Q224" s="356">
        <v>0.61827956989247301</v>
      </c>
      <c r="R224" s="97"/>
      <c r="S224" s="348">
        <v>-21.5</v>
      </c>
      <c r="T224" s="348">
        <v>-33.9</v>
      </c>
      <c r="U224" s="97"/>
      <c r="V224" s="356">
        <v>0.57674418604651145</v>
      </c>
      <c r="W224" s="97"/>
      <c r="X224" s="348">
        <v>-35.299999999999997</v>
      </c>
      <c r="Y224" s="348">
        <v>-57.3</v>
      </c>
      <c r="Z224" s="97"/>
      <c r="AA224" s="356">
        <v>0.62322946175637406</v>
      </c>
      <c r="AB224" s="97"/>
      <c r="AC224" s="97"/>
      <c r="AD224" s="348">
        <v>-53.9</v>
      </c>
      <c r="AE224" s="348">
        <v>-87.399999999999991</v>
      </c>
      <c r="AF224" s="97"/>
      <c r="AG224" s="356">
        <v>0.62152133580704993</v>
      </c>
      <c r="AH224" s="97"/>
    </row>
    <row r="225" spans="1:36" s="87" customFormat="1">
      <c r="A225" s="245"/>
      <c r="B225" s="241" t="s">
        <v>580</v>
      </c>
      <c r="C225" s="242"/>
      <c r="D225" s="38"/>
      <c r="E225" s="339">
        <v>-10.6</v>
      </c>
      <c r="F225" s="339">
        <v>-10.899999999999999</v>
      </c>
      <c r="G225" s="339">
        <v>-13.8</v>
      </c>
      <c r="H225" s="339">
        <v>-18.600000000000001</v>
      </c>
      <c r="I225" s="339">
        <v>-15</v>
      </c>
      <c r="J225" s="339">
        <v>-18.899999999999999</v>
      </c>
      <c r="K225" s="339">
        <v>-23.4</v>
      </c>
      <c r="L225" s="339">
        <v>-30.1</v>
      </c>
      <c r="M225" s="38"/>
      <c r="N225" s="354">
        <v>0.41509433962264164</v>
      </c>
      <c r="O225" s="354">
        <v>0.73394495412844041</v>
      </c>
      <c r="P225" s="354">
        <v>0.69565217391304324</v>
      </c>
      <c r="Q225" s="354">
        <v>0.61827956989247301</v>
      </c>
      <c r="R225" s="38"/>
      <c r="S225" s="339">
        <v>-21.5</v>
      </c>
      <c r="T225" s="339">
        <v>-33.9</v>
      </c>
      <c r="U225" s="38"/>
      <c r="V225" s="354">
        <v>0.57674418604651145</v>
      </c>
      <c r="W225" s="38"/>
      <c r="X225" s="339">
        <v>-35.299999999999997</v>
      </c>
      <c r="Y225" s="339">
        <v>-57.3</v>
      </c>
      <c r="Z225" s="38"/>
      <c r="AA225" s="354">
        <v>0.62322946175637406</v>
      </c>
      <c r="AB225" s="38"/>
      <c r="AC225" s="38"/>
      <c r="AD225" s="339">
        <v>-53.9</v>
      </c>
      <c r="AE225" s="339">
        <v>-87.399999999999991</v>
      </c>
      <c r="AF225" s="38"/>
      <c r="AG225" s="354">
        <v>0.62152133580704993</v>
      </c>
      <c r="AH225" s="38"/>
      <c r="AI225" s="23"/>
      <c r="AJ225" s="23"/>
    </row>
    <row r="226" spans="1:36">
      <c r="A226" s="30"/>
      <c r="B226" s="30"/>
      <c r="C226" s="30"/>
      <c r="D226" s="40"/>
      <c r="E226" s="1106"/>
      <c r="F226" s="1106"/>
      <c r="G226" s="1106"/>
      <c r="H226" s="1106"/>
      <c r="I226" s="1106"/>
      <c r="J226" s="1106"/>
      <c r="K226" s="1106"/>
      <c r="L226" s="1106"/>
      <c r="M226" s="40"/>
      <c r="N226" s="383"/>
      <c r="O226" s="383"/>
      <c r="P226" s="383"/>
      <c r="Q226" s="383"/>
      <c r="R226" s="40"/>
      <c r="S226" s="1106"/>
      <c r="T226" s="1106"/>
      <c r="U226" s="40"/>
      <c r="V226" s="383"/>
      <c r="W226" s="40"/>
      <c r="X226" s="1106"/>
      <c r="Y226" s="1106"/>
      <c r="Z226" s="40"/>
      <c r="AA226" s="383"/>
      <c r="AB226" s="40"/>
      <c r="AC226" s="40"/>
      <c r="AD226" s="1106"/>
      <c r="AE226" s="1106"/>
      <c r="AF226" s="40"/>
      <c r="AG226" s="383"/>
      <c r="AH226" s="40"/>
      <c r="AI226" s="87"/>
      <c r="AJ226" s="87"/>
    </row>
    <row r="227" spans="1:36" s="87" customFormat="1">
      <c r="A227" s="245"/>
      <c r="B227" s="241" t="s">
        <v>599</v>
      </c>
      <c r="C227" s="242"/>
      <c r="D227" s="38"/>
      <c r="E227" s="339">
        <v>-8.4</v>
      </c>
      <c r="F227" s="339">
        <v>-3.1</v>
      </c>
      <c r="G227" s="339">
        <v>-8.1</v>
      </c>
      <c r="H227" s="339">
        <v>-10.6</v>
      </c>
      <c r="I227" s="339">
        <v>-9</v>
      </c>
      <c r="J227" s="339">
        <v>-10.1</v>
      </c>
      <c r="K227" s="339">
        <v>-11.7</v>
      </c>
      <c r="L227" s="339">
        <v>-7.4</v>
      </c>
      <c r="M227" s="38"/>
      <c r="N227" s="354">
        <v>7.1428571428571397E-2</v>
      </c>
      <c r="O227" s="354">
        <v>2.258064516129032</v>
      </c>
      <c r="P227" s="354">
        <v>0.44444444444444442</v>
      </c>
      <c r="Q227" s="354">
        <v>-0.30188679245283012</v>
      </c>
      <c r="R227" s="38"/>
      <c r="S227" s="339">
        <v>-11.5</v>
      </c>
      <c r="T227" s="339">
        <v>-19.100000000000001</v>
      </c>
      <c r="U227" s="38"/>
      <c r="V227" s="354">
        <v>0.66086956521739149</v>
      </c>
      <c r="W227" s="38"/>
      <c r="X227" s="339">
        <v>-19.600000000000001</v>
      </c>
      <c r="Y227" s="339">
        <v>-30.8</v>
      </c>
      <c r="Z227" s="38"/>
      <c r="AA227" s="354">
        <v>0.5714285714285714</v>
      </c>
      <c r="AB227" s="38"/>
      <c r="AC227" s="38"/>
      <c r="AD227" s="339">
        <v>-30.2</v>
      </c>
      <c r="AE227" s="339">
        <v>-38.200000000000003</v>
      </c>
      <c r="AF227" s="38"/>
      <c r="AG227" s="354">
        <v>0.26490066225165565</v>
      </c>
      <c r="AH227" s="38"/>
      <c r="AI227" s="23"/>
      <c r="AJ227" s="23"/>
    </row>
    <row r="228" spans="1:36">
      <c r="A228" s="30"/>
      <c r="B228" s="30"/>
      <c r="C228" s="1300" t="s">
        <v>600</v>
      </c>
      <c r="D228" s="38"/>
      <c r="E228" s="348">
        <v>0</v>
      </c>
      <c r="F228" s="348">
        <v>0</v>
      </c>
      <c r="G228" s="348">
        <v>0</v>
      </c>
      <c r="H228" s="348">
        <v>0</v>
      </c>
      <c r="I228" s="348">
        <v>0</v>
      </c>
      <c r="J228" s="348">
        <v>0</v>
      </c>
      <c r="K228" s="348">
        <v>0</v>
      </c>
      <c r="L228" s="348">
        <v>0</v>
      </c>
      <c r="M228" s="38"/>
      <c r="N228" s="356"/>
      <c r="O228" s="356"/>
      <c r="P228" s="356"/>
      <c r="Q228" s="356"/>
      <c r="R228" s="38"/>
      <c r="S228" s="348">
        <v>0</v>
      </c>
      <c r="T228" s="348">
        <v>0</v>
      </c>
      <c r="U228" s="38"/>
      <c r="V228" s="356"/>
      <c r="W228" s="38"/>
      <c r="X228" s="348">
        <v>0</v>
      </c>
      <c r="Y228" s="348">
        <v>0</v>
      </c>
      <c r="Z228" s="38"/>
      <c r="AA228" s="356"/>
      <c r="AB228" s="38"/>
      <c r="AC228" s="38"/>
      <c r="AD228" s="348">
        <v>0</v>
      </c>
      <c r="AE228" s="348">
        <v>0</v>
      </c>
      <c r="AF228" s="38"/>
      <c r="AG228" s="356"/>
      <c r="AH228" s="38"/>
      <c r="AI228" s="87"/>
      <c r="AJ228" s="87"/>
    </row>
    <row r="229" spans="1:36">
      <c r="A229" s="30"/>
      <c r="B229" s="30"/>
      <c r="C229" s="1300" t="s">
        <v>517</v>
      </c>
      <c r="D229" s="38"/>
      <c r="E229" s="348">
        <v>7.1999999999999993</v>
      </c>
      <c r="F229" s="348">
        <v>5.8</v>
      </c>
      <c r="G229" s="348">
        <v>6.4</v>
      </c>
      <c r="H229" s="348">
        <v>8.2999999999999989</v>
      </c>
      <c r="I229" s="348">
        <v>8.1</v>
      </c>
      <c r="J229" s="348">
        <v>9.1</v>
      </c>
      <c r="K229" s="348">
        <v>10.7</v>
      </c>
      <c r="L229" s="348">
        <v>7.4</v>
      </c>
      <c r="M229" s="38"/>
      <c r="N229" s="356">
        <v>0.125</v>
      </c>
      <c r="O229" s="356">
        <v>0.56896551724137923</v>
      </c>
      <c r="P229" s="356">
        <v>0.67187499999999978</v>
      </c>
      <c r="Q229" s="356">
        <v>-0.10843373493975883</v>
      </c>
      <c r="R229" s="38"/>
      <c r="S229" s="348">
        <v>13</v>
      </c>
      <c r="T229" s="348">
        <v>17.2</v>
      </c>
      <c r="U229" s="38"/>
      <c r="V229" s="356">
        <v>0.32307692307692304</v>
      </c>
      <c r="W229" s="38"/>
      <c r="X229" s="348">
        <v>19.399999999999999</v>
      </c>
      <c r="Y229" s="348">
        <v>27.9</v>
      </c>
      <c r="Z229" s="38"/>
      <c r="AA229" s="356">
        <v>0.43814432989690721</v>
      </c>
      <c r="AB229" s="38"/>
      <c r="AC229" s="38"/>
      <c r="AD229" s="348">
        <v>27.700000000000003</v>
      </c>
      <c r="AE229" s="348">
        <v>35.299999999999997</v>
      </c>
      <c r="AF229" s="38"/>
      <c r="AG229" s="356">
        <v>0.27436823104693109</v>
      </c>
      <c r="AH229" s="38"/>
      <c r="AI229" s="87"/>
      <c r="AJ229" s="87"/>
    </row>
    <row r="230" spans="1:36" s="87" customFormat="1">
      <c r="A230" s="245"/>
      <c r="B230" s="241" t="s">
        <v>608</v>
      </c>
      <c r="C230" s="242"/>
      <c r="D230" s="38"/>
      <c r="E230" s="339">
        <v>-1.2000000000000011</v>
      </c>
      <c r="F230" s="339">
        <v>2.6999999999999997</v>
      </c>
      <c r="G230" s="339">
        <v>-1.6999999999999993</v>
      </c>
      <c r="H230" s="339">
        <v>-2.3000000000000007</v>
      </c>
      <c r="I230" s="339">
        <v>-0.90000000000000036</v>
      </c>
      <c r="J230" s="339">
        <v>-1</v>
      </c>
      <c r="K230" s="339">
        <v>-1</v>
      </c>
      <c r="L230" s="339">
        <v>0</v>
      </c>
      <c r="M230" s="38"/>
      <c r="N230" s="354">
        <v>-0.25000000000000033</v>
      </c>
      <c r="O230" s="354">
        <v>-1.3703703703703705</v>
      </c>
      <c r="P230" s="354">
        <v>-0.4117647058823527</v>
      </c>
      <c r="Q230" s="354">
        <v>-1</v>
      </c>
      <c r="R230" s="38"/>
      <c r="S230" s="339">
        <v>1.4999999999999987</v>
      </c>
      <c r="T230" s="339">
        <v>-1.9000000000000004</v>
      </c>
      <c r="U230" s="38"/>
      <c r="V230" s="354">
        <v>-2.2666666666666679</v>
      </c>
      <c r="W230" s="38"/>
      <c r="X230" s="339">
        <v>-0.20000000000000062</v>
      </c>
      <c r="Y230" s="339">
        <v>-2.9000000000000004</v>
      </c>
      <c r="Z230" s="38"/>
      <c r="AA230" s="354">
        <v>13.499999999999957</v>
      </c>
      <c r="AB230" s="38"/>
      <c r="AC230" s="38"/>
      <c r="AD230" s="339">
        <v>-2.4999999999999964</v>
      </c>
      <c r="AE230" s="339">
        <v>-2.9000000000000057</v>
      </c>
      <c r="AF230" s="38"/>
      <c r="AG230" s="354">
        <v>0.16000000000000392</v>
      </c>
      <c r="AH230" s="38"/>
    </row>
    <row r="231" spans="1:36">
      <c r="A231" s="30"/>
      <c r="B231" s="30"/>
      <c r="C231" s="30"/>
      <c r="D231" s="40"/>
      <c r="E231" s="1106"/>
      <c r="F231" s="1106"/>
      <c r="G231" s="1106"/>
      <c r="H231" s="1106"/>
      <c r="I231" s="1106"/>
      <c r="J231" s="1106"/>
      <c r="K231" s="1106"/>
      <c r="L231" s="1106"/>
      <c r="M231" s="40"/>
      <c r="N231" s="383"/>
      <c r="O231" s="383"/>
      <c r="P231" s="383"/>
      <c r="Q231" s="383"/>
      <c r="R231" s="40"/>
      <c r="S231" s="1106"/>
      <c r="T231" s="1106"/>
      <c r="U231" s="40"/>
      <c r="V231" s="383"/>
      <c r="W231" s="40"/>
      <c r="X231" s="1106"/>
      <c r="Y231" s="1106"/>
      <c r="Z231" s="40"/>
      <c r="AA231" s="383"/>
      <c r="AB231" s="40"/>
      <c r="AC231" s="40"/>
      <c r="AD231" s="1106"/>
      <c r="AE231" s="1106"/>
      <c r="AF231" s="40"/>
      <c r="AG231" s="383"/>
      <c r="AH231" s="40"/>
      <c r="AI231" s="87"/>
      <c r="AJ231" s="87"/>
    </row>
    <row r="232" spans="1:36" s="87" customFormat="1">
      <c r="A232" s="245"/>
      <c r="B232" s="241" t="s">
        <v>601</v>
      </c>
      <c r="C232" s="242"/>
      <c r="D232" s="38"/>
      <c r="E232" s="339"/>
      <c r="F232" s="339"/>
      <c r="G232" s="339"/>
      <c r="H232" s="339">
        <v>-568.1</v>
      </c>
      <c r="I232" s="339">
        <v>-618.6</v>
      </c>
      <c r="J232" s="339">
        <v>-621.30000000000007</v>
      </c>
      <c r="K232" s="339">
        <v>-686.9</v>
      </c>
      <c r="L232" s="339">
        <v>-597.5</v>
      </c>
      <c r="M232" s="38"/>
      <c r="N232" s="354"/>
      <c r="O232" s="354"/>
      <c r="P232" s="354"/>
      <c r="Q232" s="354"/>
      <c r="R232" s="38"/>
      <c r="S232" s="339"/>
      <c r="T232" s="339">
        <v>-621.30000000000007</v>
      </c>
      <c r="U232" s="38"/>
      <c r="V232" s="354"/>
      <c r="W232" s="38"/>
      <c r="X232" s="339"/>
      <c r="Y232" s="339">
        <v>-686.9</v>
      </c>
      <c r="Z232" s="38"/>
      <c r="AA232" s="354"/>
      <c r="AB232" s="38"/>
      <c r="AC232" s="38"/>
      <c r="AD232" s="339">
        <v>-568.1</v>
      </c>
      <c r="AE232" s="339">
        <v>-597.5</v>
      </c>
      <c r="AF232" s="38"/>
      <c r="AG232" s="354"/>
      <c r="AH232" s="38"/>
      <c r="AI232" s="23"/>
      <c r="AJ232" s="23"/>
    </row>
    <row r="233" spans="1:36" s="87" customFormat="1">
      <c r="A233" s="245"/>
      <c r="B233" s="1345" t="s">
        <v>505</v>
      </c>
      <c r="C233" s="242"/>
      <c r="D233" s="38"/>
      <c r="E233" s="339"/>
      <c r="F233" s="339"/>
      <c r="G233" s="339"/>
      <c r="H233" s="339"/>
      <c r="I233" s="1346">
        <v>8.8892800563281194E-2</v>
      </c>
      <c r="J233" s="1346">
        <v>4.3646944713870983E-3</v>
      </c>
      <c r="K233" s="1346">
        <v>0.10558506357637198</v>
      </c>
      <c r="L233" s="1346">
        <v>-0.13014994904644051</v>
      </c>
      <c r="M233" s="1330"/>
      <c r="N233" s="354"/>
      <c r="O233" s="354"/>
      <c r="P233" s="354"/>
      <c r="Q233" s="354"/>
      <c r="R233" s="38"/>
      <c r="S233" s="339"/>
      <c r="T233" s="1346">
        <v>9.3645484949832936E-2</v>
      </c>
      <c r="U233" s="38"/>
      <c r="V233" s="354"/>
      <c r="W233" s="38"/>
      <c r="X233" s="339"/>
      <c r="Y233" s="1346">
        <v>0.2091181130082731</v>
      </c>
      <c r="Z233" s="38"/>
      <c r="AA233" s="354"/>
      <c r="AB233" s="38"/>
      <c r="AC233" s="38"/>
      <c r="AD233" s="339"/>
      <c r="AE233" s="1346">
        <v>5.1751452209118032E-2</v>
      </c>
      <c r="AF233" s="38"/>
      <c r="AG233" s="354"/>
      <c r="AH233" s="38"/>
      <c r="AI233" s="23"/>
      <c r="AJ233" s="23"/>
    </row>
    <row r="234" spans="1:36" s="87" customFormat="1">
      <c r="A234" s="245"/>
      <c r="B234" s="241" t="s">
        <v>602</v>
      </c>
      <c r="C234" s="242"/>
      <c r="D234" s="38"/>
      <c r="E234" s="339"/>
      <c r="F234" s="339"/>
      <c r="G234" s="339"/>
      <c r="H234" s="339">
        <v>-566.69999999999993</v>
      </c>
      <c r="I234" s="339">
        <v>-618.79999999999995</v>
      </c>
      <c r="J234" s="339">
        <v>-622</v>
      </c>
      <c r="K234" s="339">
        <v>-688.90000000000009</v>
      </c>
      <c r="L234" s="339">
        <v>-603.4</v>
      </c>
      <c r="M234" s="38"/>
      <c r="N234" s="354"/>
      <c r="O234" s="354"/>
      <c r="P234" s="354"/>
      <c r="Q234" s="354"/>
      <c r="R234" s="38"/>
      <c r="S234" s="339"/>
      <c r="T234" s="339">
        <v>-622</v>
      </c>
      <c r="U234" s="38"/>
      <c r="V234" s="354"/>
      <c r="W234" s="38"/>
      <c r="X234" s="339"/>
      <c r="Y234" s="339">
        <v>-688.90000000000009</v>
      </c>
      <c r="Z234" s="38"/>
      <c r="AA234" s="354"/>
      <c r="AB234" s="38"/>
      <c r="AC234" s="38"/>
      <c r="AD234" s="339">
        <v>-566.69999999999993</v>
      </c>
      <c r="AE234" s="339">
        <v>-603.4</v>
      </c>
      <c r="AF234" s="38"/>
      <c r="AG234" s="354"/>
      <c r="AH234" s="38"/>
      <c r="AI234" s="23"/>
      <c r="AJ234" s="23"/>
    </row>
    <row r="235" spans="1:36" s="87" customFormat="1">
      <c r="A235" s="245"/>
      <c r="B235" s="1347" t="s">
        <v>505</v>
      </c>
      <c r="C235" s="242"/>
      <c r="D235" s="38"/>
      <c r="E235" s="339"/>
      <c r="F235" s="339"/>
      <c r="G235" s="339"/>
      <c r="H235" s="339"/>
      <c r="I235" s="1346">
        <v>9.1935768484206815E-2</v>
      </c>
      <c r="J235" s="1346">
        <v>5.1712992889463294E-3</v>
      </c>
      <c r="K235" s="1346">
        <v>0.10755627009646318</v>
      </c>
      <c r="L235" s="1346">
        <v>-0.12411090143707371</v>
      </c>
      <c r="M235" s="1330"/>
      <c r="N235" s="354"/>
      <c r="O235" s="354"/>
      <c r="P235" s="354"/>
      <c r="Q235" s="354"/>
      <c r="R235" s="38"/>
      <c r="S235" s="339"/>
      <c r="T235" s="1346">
        <v>9.7582495147344517E-2</v>
      </c>
      <c r="U235" s="38"/>
      <c r="V235" s="354"/>
      <c r="W235" s="38"/>
      <c r="X235" s="339"/>
      <c r="Y235" s="1346">
        <v>0.21563437444856226</v>
      </c>
      <c r="Z235" s="38"/>
      <c r="AA235" s="354"/>
      <c r="AB235" s="38"/>
      <c r="AC235" s="38"/>
      <c r="AD235" s="339"/>
      <c r="AE235" s="1346">
        <v>6.4760896417857872E-2</v>
      </c>
      <c r="AF235" s="38"/>
      <c r="AG235" s="354"/>
      <c r="AH235" s="38"/>
      <c r="AI235" s="23"/>
      <c r="AJ235" s="23"/>
    </row>
    <row r="236" spans="1:36">
      <c r="A236" s="30"/>
      <c r="B236" s="30"/>
      <c r="C236" s="30"/>
      <c r="D236" s="40"/>
      <c r="E236" s="1106"/>
      <c r="F236" s="1106"/>
      <c r="G236" s="1106"/>
      <c r="H236" s="1106"/>
      <c r="I236" s="1106"/>
      <c r="J236" s="1106"/>
      <c r="K236" s="1106"/>
      <c r="L236" s="1106"/>
      <c r="M236" s="40"/>
      <c r="N236" s="383"/>
      <c r="O236" s="383"/>
      <c r="P236" s="383"/>
      <c r="Q236" s="383"/>
      <c r="R236" s="40"/>
      <c r="S236" s="1106"/>
      <c r="T236" s="1106"/>
      <c r="U236" s="40"/>
      <c r="V236" s="383"/>
      <c r="W236" s="40"/>
      <c r="X236" s="1106"/>
      <c r="Y236" s="1106"/>
      <c r="Z236" s="40"/>
      <c r="AA236" s="383"/>
      <c r="AB236" s="40"/>
      <c r="AC236" s="40"/>
      <c r="AD236" s="1106"/>
      <c r="AE236" s="1106"/>
      <c r="AF236" s="40"/>
      <c r="AG236" s="383"/>
      <c r="AH236" s="40"/>
    </row>
    <row r="237" spans="1:36">
      <c r="A237" s="30"/>
      <c r="B237" s="30"/>
      <c r="C237" s="30"/>
      <c r="D237" s="40"/>
      <c r="E237" s="1106"/>
      <c r="F237" s="1106"/>
      <c r="G237" s="1106"/>
      <c r="H237" s="1106"/>
      <c r="I237" s="1106"/>
      <c r="J237" s="1106"/>
      <c r="K237" s="1106"/>
      <c r="L237" s="1106"/>
      <c r="M237" s="40"/>
      <c r="N237" s="383"/>
      <c r="O237" s="383"/>
      <c r="P237" s="383"/>
      <c r="Q237" s="383"/>
      <c r="R237" s="40"/>
      <c r="S237" s="1106"/>
      <c r="T237" s="1106"/>
      <c r="U237" s="40"/>
      <c r="V237" s="383"/>
      <c r="W237" s="40"/>
      <c r="X237" s="1106"/>
      <c r="Y237" s="1106"/>
      <c r="Z237" s="40"/>
      <c r="AA237" s="383"/>
      <c r="AB237" s="40"/>
      <c r="AC237" s="40"/>
      <c r="AD237" s="1106"/>
      <c r="AE237" s="1106"/>
      <c r="AF237" s="40"/>
      <c r="AG237" s="383"/>
      <c r="AH237" s="40"/>
    </row>
    <row r="238" spans="1:36" ht="28.8">
      <c r="A238" s="28"/>
      <c r="B238" s="28"/>
      <c r="C238" s="28"/>
      <c r="D238" s="327"/>
      <c r="E238" s="28" t="s">
        <v>530</v>
      </c>
      <c r="F238" s="28" t="s">
        <v>538</v>
      </c>
      <c r="G238" s="28" t="s">
        <v>539</v>
      </c>
      <c r="H238" s="28" t="s">
        <v>540</v>
      </c>
      <c r="I238" s="28" t="s">
        <v>649</v>
      </c>
      <c r="J238" s="28" t="s">
        <v>653</v>
      </c>
      <c r="K238" s="28" t="s">
        <v>654</v>
      </c>
      <c r="L238" s="28" t="s">
        <v>648</v>
      </c>
      <c r="M238" s="327"/>
      <c r="N238" s="1331" t="s">
        <v>667</v>
      </c>
      <c r="O238" s="1331" t="s">
        <v>676</v>
      </c>
      <c r="P238" s="1331" t="s">
        <v>689</v>
      </c>
      <c r="Q238" s="1331" t="s">
        <v>701</v>
      </c>
      <c r="R238" s="327"/>
      <c r="S238" s="28" t="s">
        <v>548</v>
      </c>
      <c r="T238" s="28" t="s">
        <v>670</v>
      </c>
      <c r="U238" s="327"/>
      <c r="V238" s="1331" t="s">
        <v>675</v>
      </c>
      <c r="W238" s="327"/>
      <c r="X238" s="28" t="s">
        <v>562</v>
      </c>
      <c r="Y238" s="28" t="s">
        <v>684</v>
      </c>
      <c r="Z238" s="327"/>
      <c r="AA238" s="1331" t="s">
        <v>685</v>
      </c>
      <c r="AB238" s="327"/>
      <c r="AC238" s="327"/>
      <c r="AD238" s="28" t="s">
        <v>576</v>
      </c>
      <c r="AE238" s="28" t="s">
        <v>699</v>
      </c>
      <c r="AF238" s="327"/>
      <c r="AG238" s="1380" t="s">
        <v>700</v>
      </c>
      <c r="AH238" s="327"/>
    </row>
    <row r="239" spans="1:36">
      <c r="A239" s="95" t="s">
        <v>2</v>
      </c>
      <c r="B239" s="30"/>
      <c r="C239" s="30"/>
      <c r="D239" s="40"/>
      <c r="E239" s="1106"/>
      <c r="F239" s="1106"/>
      <c r="G239" s="1106"/>
      <c r="H239" s="1106"/>
      <c r="I239" s="1106"/>
      <c r="J239" s="1106"/>
      <c r="K239" s="1106"/>
      <c r="L239" s="1106"/>
      <c r="M239" s="40"/>
      <c r="N239" s="383"/>
      <c r="O239" s="383"/>
      <c r="P239" s="383"/>
      <c r="Q239" s="383"/>
      <c r="R239" s="40"/>
      <c r="S239" s="1106"/>
      <c r="T239" s="1106"/>
      <c r="U239" s="40"/>
      <c r="V239" s="383"/>
      <c r="W239" s="40"/>
      <c r="X239" s="1106"/>
      <c r="Y239" s="1106"/>
      <c r="Z239" s="40"/>
      <c r="AA239" s="383"/>
      <c r="AB239" s="40"/>
      <c r="AC239" s="40"/>
      <c r="AD239" s="1106"/>
      <c r="AE239" s="1106"/>
      <c r="AF239" s="40"/>
      <c r="AG239" s="383"/>
      <c r="AH239" s="40"/>
      <c r="AI239" s="87"/>
      <c r="AJ239" s="87"/>
    </row>
    <row r="240" spans="1:36">
      <c r="A240" s="240" t="s">
        <v>666</v>
      </c>
      <c r="B240" s="124"/>
      <c r="C240" s="124"/>
      <c r="D240" s="97"/>
      <c r="E240" s="91"/>
      <c r="F240" s="91"/>
      <c r="G240" s="91"/>
      <c r="H240" s="91"/>
      <c r="I240" s="91"/>
      <c r="J240" s="91"/>
      <c r="K240" s="91"/>
      <c r="L240" s="91"/>
      <c r="M240" s="97"/>
      <c r="N240" s="1307"/>
      <c r="O240" s="1307"/>
      <c r="P240" s="1307"/>
      <c r="Q240" s="1307"/>
      <c r="R240" s="97"/>
      <c r="S240" s="91"/>
      <c r="T240" s="91"/>
      <c r="U240" s="97"/>
      <c r="V240" s="1307"/>
      <c r="W240" s="97"/>
      <c r="X240" s="91"/>
      <c r="Y240" s="91"/>
      <c r="Z240" s="97"/>
      <c r="AA240" s="1307"/>
      <c r="AB240" s="97"/>
      <c r="AC240" s="97"/>
      <c r="AD240" s="91"/>
      <c r="AE240" s="91"/>
      <c r="AF240" s="97"/>
      <c r="AG240" s="1307"/>
      <c r="AH240" s="97"/>
    </row>
    <row r="241" spans="1:36">
      <c r="A241" s="30"/>
      <c r="B241" s="30"/>
      <c r="C241" s="1300" t="s">
        <v>582</v>
      </c>
      <c r="D241" s="97"/>
      <c r="E241" s="348">
        <v>801.40000000000009</v>
      </c>
      <c r="F241" s="348">
        <v>780.4</v>
      </c>
      <c r="G241" s="348">
        <v>846.09999999999991</v>
      </c>
      <c r="H241" s="348">
        <v>890.5</v>
      </c>
      <c r="I241" s="348">
        <v>864.80000000000007</v>
      </c>
      <c r="J241" s="348">
        <v>942.7</v>
      </c>
      <c r="K241" s="348">
        <v>1028.8000000000002</v>
      </c>
      <c r="L241" s="348">
        <v>1108.4000000000001</v>
      </c>
      <c r="M241" s="97"/>
      <c r="N241" s="356">
        <v>7.9111554779136561E-2</v>
      </c>
      <c r="O241" s="356">
        <v>0.20797027165556137</v>
      </c>
      <c r="P241" s="356">
        <v>0.21593192294055119</v>
      </c>
      <c r="Q241" s="356">
        <v>0.2446939921392477</v>
      </c>
      <c r="R241" s="97"/>
      <c r="S241" s="348">
        <v>1581.8000000000002</v>
      </c>
      <c r="T241" s="348">
        <v>1807.5</v>
      </c>
      <c r="U241" s="97"/>
      <c r="V241" s="356">
        <v>0.14268554810974821</v>
      </c>
      <c r="W241" s="97"/>
      <c r="X241" s="348">
        <v>2427.9</v>
      </c>
      <c r="Y241" s="348">
        <v>2836.3</v>
      </c>
      <c r="Z241" s="97"/>
      <c r="AA241" s="356">
        <v>0.16821121133489858</v>
      </c>
      <c r="AB241" s="97"/>
      <c r="AC241" s="97"/>
      <c r="AD241" s="348">
        <v>3318.4</v>
      </c>
      <c r="AE241" s="348">
        <v>3944.7</v>
      </c>
      <c r="AF241" s="97"/>
      <c r="AG241" s="356">
        <v>0.1887355351976856</v>
      </c>
      <c r="AH241" s="97"/>
      <c r="AI241" s="87"/>
      <c r="AJ241" s="87"/>
    </row>
    <row r="242" spans="1:36">
      <c r="A242" s="30"/>
      <c r="B242" s="30"/>
      <c r="C242" s="1300" t="s">
        <v>581</v>
      </c>
      <c r="D242" s="97"/>
      <c r="E242" s="348">
        <v>0</v>
      </c>
      <c r="F242" s="348">
        <v>0</v>
      </c>
      <c r="G242" s="348">
        <v>0</v>
      </c>
      <c r="H242" s="348">
        <v>0</v>
      </c>
      <c r="I242" s="348">
        <v>0</v>
      </c>
      <c r="J242" s="348">
        <v>0</v>
      </c>
      <c r="K242" s="348">
        <v>0</v>
      </c>
      <c r="L242" s="348">
        <v>0</v>
      </c>
      <c r="M242" s="97"/>
      <c r="N242" s="356"/>
      <c r="O242" s="356"/>
      <c r="P242" s="356"/>
      <c r="Q242" s="356"/>
      <c r="R242" s="97"/>
      <c r="S242" s="348">
        <v>0</v>
      </c>
      <c r="T242" s="348">
        <v>0</v>
      </c>
      <c r="U242" s="97"/>
      <c r="V242" s="356"/>
      <c r="W242" s="97"/>
      <c r="X242" s="348">
        <v>0</v>
      </c>
      <c r="Y242" s="348">
        <v>0</v>
      </c>
      <c r="Z242" s="97"/>
      <c r="AA242" s="356"/>
      <c r="AB242" s="97"/>
      <c r="AC242" s="97"/>
      <c r="AD242" s="348">
        <v>0</v>
      </c>
      <c r="AE242" s="348">
        <v>0</v>
      </c>
      <c r="AF242" s="97"/>
      <c r="AG242" s="356"/>
      <c r="AH242" s="97"/>
    </row>
    <row r="243" spans="1:36" s="87" customFormat="1">
      <c r="A243" s="245"/>
      <c r="B243" s="241" t="s">
        <v>580</v>
      </c>
      <c r="C243" s="242"/>
      <c r="D243" s="38"/>
      <c r="E243" s="339">
        <v>801.40000000000009</v>
      </c>
      <c r="F243" s="339">
        <v>780.4</v>
      </c>
      <c r="G243" s="339">
        <v>846.09999999999991</v>
      </c>
      <c r="H243" s="339">
        <v>890.5</v>
      </c>
      <c r="I243" s="339">
        <v>864.80000000000007</v>
      </c>
      <c r="J243" s="339">
        <v>942.7</v>
      </c>
      <c r="K243" s="339">
        <v>1028.8000000000002</v>
      </c>
      <c r="L243" s="339">
        <v>1108.4000000000001</v>
      </c>
      <c r="M243" s="38"/>
      <c r="N243" s="354">
        <v>7.9111554779136561E-2</v>
      </c>
      <c r="O243" s="354">
        <v>0.20797027165556137</v>
      </c>
      <c r="P243" s="354">
        <v>0.21593192294055119</v>
      </c>
      <c r="Q243" s="354">
        <v>0.2446939921392477</v>
      </c>
      <c r="R243" s="38"/>
      <c r="S243" s="339">
        <v>1581.8000000000002</v>
      </c>
      <c r="T243" s="339">
        <v>1807.5</v>
      </c>
      <c r="U243" s="38"/>
      <c r="V243" s="354">
        <v>0.14268554810974821</v>
      </c>
      <c r="W243" s="38"/>
      <c r="X243" s="339">
        <v>2427.9</v>
      </c>
      <c r="Y243" s="339">
        <v>2836.3</v>
      </c>
      <c r="Z243" s="38"/>
      <c r="AA243" s="354">
        <v>0.16821121133489858</v>
      </c>
      <c r="AB243" s="38"/>
      <c r="AC243" s="38"/>
      <c r="AD243" s="339">
        <v>3318.4</v>
      </c>
      <c r="AE243" s="339">
        <v>3944.7</v>
      </c>
      <c r="AF243" s="38"/>
      <c r="AG243" s="354">
        <v>0.1887355351976856</v>
      </c>
      <c r="AH243" s="38"/>
      <c r="AI243" s="23"/>
      <c r="AJ243" s="23"/>
    </row>
    <row r="244" spans="1:36">
      <c r="A244" s="30"/>
      <c r="B244" s="30"/>
      <c r="C244" s="30"/>
      <c r="D244" s="40"/>
      <c r="E244" s="1106"/>
      <c r="F244" s="1106"/>
      <c r="G244" s="1106"/>
      <c r="H244" s="1106"/>
      <c r="I244" s="1106"/>
      <c r="J244" s="1106"/>
      <c r="K244" s="1106"/>
      <c r="L244" s="1106"/>
      <c r="M244" s="40"/>
      <c r="N244" s="383"/>
      <c r="O244" s="383"/>
      <c r="P244" s="383"/>
      <c r="Q244" s="383"/>
      <c r="R244" s="40"/>
      <c r="S244" s="1106"/>
      <c r="T244" s="1106"/>
      <c r="U244" s="40"/>
      <c r="V244" s="383"/>
      <c r="W244" s="40"/>
      <c r="X244" s="1106"/>
      <c r="Y244" s="1106"/>
      <c r="Z244" s="40"/>
      <c r="AA244" s="383"/>
      <c r="AB244" s="40"/>
      <c r="AC244" s="40"/>
      <c r="AD244" s="1106"/>
      <c r="AE244" s="1106"/>
      <c r="AF244" s="40"/>
      <c r="AG244" s="383"/>
      <c r="AH244" s="40"/>
      <c r="AI244" s="87"/>
      <c r="AJ244" s="87"/>
    </row>
    <row r="245" spans="1:36" s="87" customFormat="1">
      <c r="A245" s="245"/>
      <c r="B245" s="241" t="s">
        <v>599</v>
      </c>
      <c r="C245" s="242"/>
      <c r="D245" s="38"/>
      <c r="E245" s="339">
        <v>522.80000000000007</v>
      </c>
      <c r="F245" s="339">
        <v>521.79999999999984</v>
      </c>
      <c r="G245" s="339">
        <v>588.49999999999989</v>
      </c>
      <c r="H245" s="339">
        <v>591.70000000000005</v>
      </c>
      <c r="I245" s="339">
        <v>586.70000000000005</v>
      </c>
      <c r="J245" s="339">
        <v>628.39999999999986</v>
      </c>
      <c r="K245" s="339">
        <v>654.6</v>
      </c>
      <c r="L245" s="339">
        <v>639.29999999999995</v>
      </c>
      <c r="M245" s="38"/>
      <c r="N245" s="354">
        <v>0.12222647283856158</v>
      </c>
      <c r="O245" s="354">
        <v>0.20429283250287478</v>
      </c>
      <c r="P245" s="354">
        <v>0.11231945624469009</v>
      </c>
      <c r="Q245" s="354">
        <v>8.044617204664517E-2</v>
      </c>
      <c r="R245" s="38"/>
      <c r="S245" s="339">
        <v>1044.5999999999999</v>
      </c>
      <c r="T245" s="339">
        <v>1215.0999999999999</v>
      </c>
      <c r="U245" s="38"/>
      <c r="V245" s="354">
        <v>0.16322037143404167</v>
      </c>
      <c r="W245" s="38"/>
      <c r="X245" s="339">
        <v>1633.1</v>
      </c>
      <c r="Y245" s="339">
        <v>1869.6999999999998</v>
      </c>
      <c r="Z245" s="38"/>
      <c r="AA245" s="354">
        <v>0.14487783969138435</v>
      </c>
      <c r="AB245" s="38"/>
      <c r="AC245" s="38"/>
      <c r="AD245" s="339">
        <v>2224.8000000000002</v>
      </c>
      <c r="AE245" s="339">
        <v>2509</v>
      </c>
      <c r="AF245" s="38"/>
      <c r="AG245" s="354">
        <v>0.12774181948939223</v>
      </c>
      <c r="AH245" s="38"/>
      <c r="AI245" s="23"/>
      <c r="AJ245" s="23"/>
    </row>
    <row r="246" spans="1:36">
      <c r="A246" s="30"/>
      <c r="B246" s="30"/>
      <c r="C246" s="1300" t="s">
        <v>600</v>
      </c>
      <c r="D246" s="38"/>
      <c r="E246" s="348">
        <v>-115.7</v>
      </c>
      <c r="F246" s="348">
        <v>-204.89999999999998</v>
      </c>
      <c r="G246" s="348">
        <v>-89</v>
      </c>
      <c r="H246" s="348">
        <v>-80.2</v>
      </c>
      <c r="I246" s="348">
        <v>-38.700000000000003</v>
      </c>
      <c r="J246" s="348">
        <v>-35.4</v>
      </c>
      <c r="K246" s="348">
        <v>-83.4</v>
      </c>
      <c r="L246" s="348">
        <v>-17.5</v>
      </c>
      <c r="M246" s="38"/>
      <c r="N246" s="356">
        <v>-0.66551426101987898</v>
      </c>
      <c r="O246" s="356">
        <v>-0.82723279648609083</v>
      </c>
      <c r="P246" s="356">
        <v>-6.2921348314606718E-2</v>
      </c>
      <c r="Q246" s="356">
        <v>-0.78179551122194513</v>
      </c>
      <c r="R246" s="38"/>
      <c r="S246" s="348">
        <v>-320.59999999999997</v>
      </c>
      <c r="T246" s="348">
        <v>-74.099999999999994</v>
      </c>
      <c r="U246" s="38"/>
      <c r="V246" s="356">
        <v>-0.76887086712414221</v>
      </c>
      <c r="W246" s="38"/>
      <c r="X246" s="348">
        <v>-409.59999999999997</v>
      </c>
      <c r="Y246" s="348">
        <v>-157.5</v>
      </c>
      <c r="Z246" s="38"/>
      <c r="AA246" s="356">
        <v>-0.615478515625</v>
      </c>
      <c r="AB246" s="38"/>
      <c r="AC246" s="38"/>
      <c r="AD246" s="348">
        <v>-489.8</v>
      </c>
      <c r="AE246" s="348">
        <v>-175</v>
      </c>
      <c r="AF246" s="38"/>
      <c r="AG246" s="356">
        <v>-0.64271131073907717</v>
      </c>
      <c r="AH246" s="38"/>
      <c r="AI246" s="87"/>
      <c r="AJ246" s="87"/>
    </row>
    <row r="247" spans="1:36">
      <c r="A247" s="30"/>
      <c r="B247" s="30"/>
      <c r="C247" s="1300" t="s">
        <v>517</v>
      </c>
      <c r="D247" s="38"/>
      <c r="E247" s="348">
        <v>-157.70000000000002</v>
      </c>
      <c r="F247" s="348">
        <v>-172.3</v>
      </c>
      <c r="G247" s="348">
        <v>-170.19999999999996</v>
      </c>
      <c r="H247" s="348">
        <v>-241.2</v>
      </c>
      <c r="I247" s="348">
        <v>-177.10000000000002</v>
      </c>
      <c r="J247" s="348">
        <v>-192.79999999999998</v>
      </c>
      <c r="K247" s="348">
        <v>-203.4</v>
      </c>
      <c r="L247" s="348">
        <v>-285.3</v>
      </c>
      <c r="M247" s="38"/>
      <c r="N247" s="356">
        <v>0.12301838934686105</v>
      </c>
      <c r="O247" s="356">
        <v>0.11897852582704571</v>
      </c>
      <c r="P247" s="356">
        <v>0.19506462984723894</v>
      </c>
      <c r="Q247" s="356">
        <v>0.18283582089552253</v>
      </c>
      <c r="R247" s="38"/>
      <c r="S247" s="348">
        <v>-330</v>
      </c>
      <c r="T247" s="348">
        <v>-369.9</v>
      </c>
      <c r="U247" s="38"/>
      <c r="V247" s="356">
        <v>0.12090909090909085</v>
      </c>
      <c r="W247" s="38"/>
      <c r="X247" s="348">
        <v>-500.19999999999993</v>
      </c>
      <c r="Y247" s="348">
        <v>-573.29999999999995</v>
      </c>
      <c r="Z247" s="38"/>
      <c r="AA247" s="356">
        <v>0.14614154338264695</v>
      </c>
      <c r="AB247" s="38"/>
      <c r="AC247" s="38"/>
      <c r="AD247" s="348">
        <v>-741.4</v>
      </c>
      <c r="AE247" s="348">
        <v>-858.6</v>
      </c>
      <c r="AF247" s="38"/>
      <c r="AG247" s="356">
        <v>0.15807930941462112</v>
      </c>
      <c r="AH247" s="38"/>
      <c r="AI247" s="87"/>
      <c r="AJ247" s="87"/>
    </row>
    <row r="248" spans="1:36" s="87" customFormat="1">
      <c r="A248" s="245"/>
      <c r="B248" s="241" t="s">
        <v>608</v>
      </c>
      <c r="C248" s="242"/>
      <c r="D248" s="38"/>
      <c r="E248" s="339">
        <v>249.40000000000006</v>
      </c>
      <c r="F248" s="339">
        <v>144.59999999999985</v>
      </c>
      <c r="G248" s="339">
        <v>329.29999999999995</v>
      </c>
      <c r="H248" s="339">
        <v>270.30000000000007</v>
      </c>
      <c r="I248" s="339">
        <v>370.9</v>
      </c>
      <c r="J248" s="339">
        <v>400.19999999999993</v>
      </c>
      <c r="K248" s="339">
        <v>367.80000000000007</v>
      </c>
      <c r="L248" s="339">
        <v>336.49999999999994</v>
      </c>
      <c r="M248" s="38"/>
      <c r="N248" s="354">
        <v>0.48716920609462666</v>
      </c>
      <c r="O248" s="354">
        <v>1.7676348547717864</v>
      </c>
      <c r="P248" s="354">
        <v>0.11691466747646562</v>
      </c>
      <c r="Q248" s="354">
        <v>0.24491305956344744</v>
      </c>
      <c r="R248" s="38"/>
      <c r="S248" s="339">
        <v>393.99999999999989</v>
      </c>
      <c r="T248" s="339">
        <v>771.09999999999991</v>
      </c>
      <c r="U248" s="38"/>
      <c r="V248" s="354">
        <v>0.95710659898477202</v>
      </c>
      <c r="W248" s="38"/>
      <c r="X248" s="339">
        <v>723.29999999999984</v>
      </c>
      <c r="Y248" s="339">
        <v>1138.9000000000001</v>
      </c>
      <c r="Z248" s="38"/>
      <c r="AA248" s="354">
        <v>0.57458869072307528</v>
      </c>
      <c r="AB248" s="38"/>
      <c r="AC248" s="38"/>
      <c r="AD248" s="339">
        <v>993.60000000000025</v>
      </c>
      <c r="AE248" s="339">
        <v>1475.4</v>
      </c>
      <c r="AF248" s="38"/>
      <c r="AG248" s="354">
        <v>0.4849033816425119</v>
      </c>
      <c r="AH248" s="38"/>
    </row>
    <row r="249" spans="1:36">
      <c r="A249" s="30"/>
      <c r="B249" s="30"/>
      <c r="C249" s="30"/>
      <c r="D249" s="40"/>
      <c r="E249" s="1106"/>
      <c r="F249" s="1106"/>
      <c r="G249" s="1106"/>
      <c r="H249" s="1106"/>
      <c r="I249" s="1106"/>
      <c r="J249" s="1106"/>
      <c r="K249" s="1106"/>
      <c r="L249" s="1106"/>
      <c r="M249" s="40"/>
      <c r="N249" s="383"/>
      <c r="O249" s="383"/>
      <c r="P249" s="383"/>
      <c r="Q249" s="383"/>
      <c r="R249" s="40"/>
      <c r="S249" s="1106"/>
      <c r="T249" s="1106"/>
      <c r="U249" s="40"/>
      <c r="V249" s="383"/>
      <c r="W249" s="40"/>
      <c r="X249" s="1106"/>
      <c r="Y249" s="1106"/>
      <c r="Z249" s="40"/>
      <c r="AA249" s="383"/>
      <c r="AB249" s="40"/>
      <c r="AC249" s="40"/>
      <c r="AD249" s="1106"/>
      <c r="AE249" s="1106"/>
      <c r="AF249" s="40"/>
      <c r="AG249" s="383"/>
      <c r="AH249" s="40"/>
      <c r="AI249" s="87"/>
      <c r="AJ249" s="87"/>
    </row>
    <row r="250" spans="1:36" s="87" customFormat="1">
      <c r="A250" s="245"/>
      <c r="B250" s="241" t="s">
        <v>601</v>
      </c>
      <c r="C250" s="242"/>
      <c r="D250" s="38"/>
      <c r="E250" s="339"/>
      <c r="F250" s="339"/>
      <c r="G250" s="339"/>
      <c r="H250" s="339">
        <v>36197</v>
      </c>
      <c r="I250" s="339">
        <v>37594.399999999994</v>
      </c>
      <c r="J250" s="339">
        <v>38063.499999999993</v>
      </c>
      <c r="K250" s="339">
        <v>39740.799999999996</v>
      </c>
      <c r="L250" s="339">
        <v>41408.800000000003</v>
      </c>
      <c r="M250" s="1330"/>
      <c r="N250" s="354"/>
      <c r="O250" s="354"/>
      <c r="P250" s="354"/>
      <c r="Q250" s="354"/>
      <c r="R250" s="38"/>
      <c r="S250" s="339"/>
      <c r="T250" s="339">
        <v>38063.499999999993</v>
      </c>
      <c r="U250" s="38"/>
      <c r="V250" s="354"/>
      <c r="W250" s="38"/>
      <c r="X250" s="339"/>
      <c r="Y250" s="339">
        <v>39740.799999999996</v>
      </c>
      <c r="Z250" s="38"/>
      <c r="AA250" s="354"/>
      <c r="AB250" s="38"/>
      <c r="AC250" s="38"/>
      <c r="AD250" s="339">
        <v>36197</v>
      </c>
      <c r="AE250" s="339">
        <v>41408.800000000003</v>
      </c>
      <c r="AF250" s="38"/>
      <c r="AG250" s="354"/>
      <c r="AH250" s="38"/>
      <c r="AI250" s="23"/>
      <c r="AJ250" s="23"/>
    </row>
    <row r="251" spans="1:36" s="87" customFormat="1">
      <c r="A251" s="245"/>
      <c r="B251" s="1345" t="s">
        <v>505</v>
      </c>
      <c r="C251" s="242"/>
      <c r="D251" s="38"/>
      <c r="E251" s="339"/>
      <c r="F251" s="339"/>
      <c r="G251" s="339"/>
      <c r="H251" s="339"/>
      <c r="I251" s="1346">
        <v>3.8605409288062331E-2</v>
      </c>
      <c r="J251" s="1346">
        <v>1.2477922243738337E-2</v>
      </c>
      <c r="K251" s="1346">
        <v>4.4065837350742987E-2</v>
      </c>
      <c r="L251" s="1346">
        <v>4.197197842016287E-2</v>
      </c>
      <c r="M251" s="1330"/>
      <c r="N251" s="354"/>
      <c r="O251" s="354"/>
      <c r="P251" s="354"/>
      <c r="Q251" s="354"/>
      <c r="R251" s="38"/>
      <c r="S251" s="339"/>
      <c r="T251" s="1346">
        <v>5.1565046827084959E-2</v>
      </c>
      <c r="U251" s="38"/>
      <c r="V251" s="354"/>
      <c r="W251" s="38"/>
      <c r="X251" s="339"/>
      <c r="Y251" s="1346">
        <v>9.7903141144293659E-2</v>
      </c>
      <c r="Z251" s="38"/>
      <c r="AA251" s="354"/>
      <c r="AB251" s="38"/>
      <c r="AC251" s="38"/>
      <c r="AD251" s="339"/>
      <c r="AE251" s="1346">
        <v>0.14398430809183083</v>
      </c>
      <c r="AF251" s="38"/>
      <c r="AG251" s="354"/>
      <c r="AH251" s="38"/>
      <c r="AI251" s="23"/>
      <c r="AJ251" s="23"/>
    </row>
    <row r="252" spans="1:36" s="87" customFormat="1">
      <c r="A252" s="245"/>
      <c r="B252" s="241" t="s">
        <v>602</v>
      </c>
      <c r="C252" s="242"/>
      <c r="D252" s="38"/>
      <c r="E252" s="339"/>
      <c r="F252" s="339"/>
      <c r="G252" s="339"/>
      <c r="H252" s="339">
        <v>31115.7</v>
      </c>
      <c r="I252" s="339">
        <v>32297.3</v>
      </c>
      <c r="J252" s="339">
        <v>32873.000000000007</v>
      </c>
      <c r="K252" s="339">
        <v>34209.799999999996</v>
      </c>
      <c r="L252" s="339">
        <v>35680.9</v>
      </c>
      <c r="M252" s="1330"/>
      <c r="N252" s="354"/>
      <c r="O252" s="354"/>
      <c r="P252" s="354"/>
      <c r="Q252" s="354"/>
      <c r="R252" s="38"/>
      <c r="S252" s="339"/>
      <c r="T252" s="339">
        <v>32873.000000000007</v>
      </c>
      <c r="U252" s="38"/>
      <c r="V252" s="354"/>
      <c r="W252" s="38"/>
      <c r="X252" s="339"/>
      <c r="Y252" s="339">
        <v>34209.799999999996</v>
      </c>
      <c r="Z252" s="38"/>
      <c r="AA252" s="354"/>
      <c r="AB252" s="38"/>
      <c r="AC252" s="38"/>
      <c r="AD252" s="339">
        <v>31115.7</v>
      </c>
      <c r="AE252" s="339">
        <v>35680.9</v>
      </c>
      <c r="AF252" s="38"/>
      <c r="AG252" s="354"/>
      <c r="AH252" s="38"/>
      <c r="AI252" s="23"/>
      <c r="AJ252" s="23"/>
    </row>
    <row r="253" spans="1:36" s="87" customFormat="1">
      <c r="A253" s="245"/>
      <c r="B253" s="1347" t="s">
        <v>505</v>
      </c>
      <c r="C253" s="242"/>
      <c r="D253" s="38"/>
      <c r="E253" s="339"/>
      <c r="F253" s="339"/>
      <c r="G253" s="339"/>
      <c r="H253" s="339"/>
      <c r="I253" s="1346">
        <v>3.7974398776180474E-2</v>
      </c>
      <c r="J253" s="1346">
        <v>1.7825019428868938E-2</v>
      </c>
      <c r="K253" s="1346">
        <v>4.0665591823076275E-2</v>
      </c>
      <c r="L253" s="1346">
        <v>4.3002297587241278E-2</v>
      </c>
      <c r="M253" s="1330"/>
      <c r="N253" s="354"/>
      <c r="O253" s="354"/>
      <c r="P253" s="354"/>
      <c r="Q253" s="354"/>
      <c r="R253" s="38"/>
      <c r="S253" s="339"/>
      <c r="T253" s="1346">
        <v>5.6476312601034362E-2</v>
      </c>
      <c r="U253" s="38"/>
      <c r="V253" s="354"/>
      <c r="W253" s="38"/>
      <c r="X253" s="339"/>
      <c r="Y253" s="1346">
        <v>9.9438547100016761E-2</v>
      </c>
      <c r="Z253" s="38"/>
      <c r="AA253" s="354"/>
      <c r="AB253" s="38"/>
      <c r="AC253" s="38"/>
      <c r="AD253" s="339"/>
      <c r="AE253" s="1346">
        <v>0.14671693068129588</v>
      </c>
      <c r="AF253" s="38"/>
      <c r="AG253" s="354"/>
      <c r="AH253" s="38"/>
      <c r="AI253" s="23"/>
      <c r="AJ253" s="23"/>
    </row>
  </sheetData>
  <mergeCells count="6">
    <mergeCell ref="AD2:AD3"/>
    <mergeCell ref="A188:C189"/>
    <mergeCell ref="A135:C135"/>
    <mergeCell ref="S2:T3"/>
    <mergeCell ref="X2:X3"/>
    <mergeCell ref="E2:J3"/>
  </mergeCells>
  <phoneticPr fontId="212" type="noConversion"/>
  <hyperlinks>
    <hyperlink ref="A1" location="content!A1" display="back to content"/>
    <hyperlink ref="A1:C1" location="content!A1" display="back to content"/>
  </hyperlinks>
  <pageMargins left="0.23622047244094491" right="0.23622047244094491" top="0.74803149606299213" bottom="0.74803149606299213" header="0.31496062992125984" footer="0.31496062992125984"/>
  <pageSetup paperSize="9" scale="36" fitToHeight="0" orientation="portrait" r:id="rId1"/>
  <rowBreaks count="3" manualBreakCount="3">
    <brk id="71" max="32" man="1"/>
    <brk id="130" max="32" man="1"/>
    <brk id="200" max="32" man="1"/>
  </rowBreaks>
  <colBreaks count="1" manualBreakCount="1">
    <brk id="28"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workbookViewId="0">
      <selection activeCell="G5" sqref="G5"/>
    </sheetView>
  </sheetViews>
  <sheetFormatPr defaultRowHeight="14.4"/>
  <sheetData>
    <row r="1" spans="1:8">
      <c r="A1" t="s">
        <v>211</v>
      </c>
      <c r="G1" s="502" t="str">
        <f>IF('Internal summary table'!H1="Yes","_"," ")</f>
        <v>_</v>
      </c>
      <c r="H1" s="502" t="s">
        <v>410</v>
      </c>
    </row>
    <row r="2" spans="1:8">
      <c r="A2" t="s">
        <v>213</v>
      </c>
      <c r="G2" s="502"/>
      <c r="H2" s="502" t="s">
        <v>411</v>
      </c>
    </row>
    <row r="3" spans="1:8">
      <c r="A3" t="s">
        <v>217</v>
      </c>
    </row>
    <row r="4" spans="1:8">
      <c r="A4" t="s">
        <v>218</v>
      </c>
      <c r="G4" s="1565" t="str">
        <f>IF('Internal summary table'!H2="Yes","'","")</f>
        <v>'</v>
      </c>
      <c r="H4" s="502" t="s">
        <v>410</v>
      </c>
    </row>
    <row r="5" spans="1:8">
      <c r="A5" t="s">
        <v>212</v>
      </c>
      <c r="G5" s="502"/>
      <c r="H5" s="502" t="s">
        <v>411</v>
      </c>
    </row>
    <row r="6" spans="1:8">
      <c r="A6" t="s">
        <v>214</v>
      </c>
    </row>
    <row r="7" spans="1:8">
      <c r="A7" t="s">
        <v>215</v>
      </c>
    </row>
    <row r="8" spans="1:8">
      <c r="A8" t="s">
        <v>216</v>
      </c>
    </row>
    <row r="9" spans="1:8">
      <c r="A9" t="s">
        <v>219</v>
      </c>
    </row>
    <row r="10" spans="1:8">
      <c r="A10" t="s">
        <v>220</v>
      </c>
    </row>
    <row r="11" spans="1:8">
      <c r="A11" t="s">
        <v>221</v>
      </c>
    </row>
    <row r="12" spans="1:8">
      <c r="A12" t="s">
        <v>222</v>
      </c>
    </row>
    <row r="13" spans="1:8">
      <c r="A13" t="s">
        <v>223</v>
      </c>
    </row>
    <row r="14" spans="1:8">
      <c r="A14" t="s">
        <v>224</v>
      </c>
    </row>
    <row r="15" spans="1:8">
      <c r="A15" t="s">
        <v>225</v>
      </c>
    </row>
    <row r="16" spans="1:8">
      <c r="A16" t="s">
        <v>226</v>
      </c>
    </row>
    <row r="17" spans="1:1">
      <c r="A17" t="s">
        <v>227</v>
      </c>
    </row>
    <row r="18" spans="1:1">
      <c r="A18" t="s">
        <v>228</v>
      </c>
    </row>
    <row r="19" spans="1:1">
      <c r="A19" t="s">
        <v>229</v>
      </c>
    </row>
    <row r="20" spans="1:1">
      <c r="A20" t="s">
        <v>230</v>
      </c>
    </row>
    <row r="21" spans="1:1">
      <c r="A21" t="s">
        <v>231</v>
      </c>
    </row>
    <row r="22" spans="1:1">
      <c r="A22" t="s">
        <v>232</v>
      </c>
    </row>
    <row r="23" spans="1:1">
      <c r="A23" t="s">
        <v>233</v>
      </c>
    </row>
    <row r="24" spans="1:1">
      <c r="A24" t="s">
        <v>234</v>
      </c>
    </row>
    <row r="25" spans="1:1">
      <c r="A25" t="s">
        <v>235</v>
      </c>
    </row>
    <row r="26" spans="1:1">
      <c r="A26" t="s">
        <v>236</v>
      </c>
    </row>
    <row r="27" spans="1:1">
      <c r="A27" t="s">
        <v>237</v>
      </c>
    </row>
    <row r="28" spans="1:1">
      <c r="A28" t="s">
        <v>238</v>
      </c>
    </row>
    <row r="29" spans="1:1">
      <c r="A29" t="s">
        <v>239</v>
      </c>
    </row>
    <row r="30" spans="1:1">
      <c r="A30" t="s">
        <v>240</v>
      </c>
    </row>
    <row r="31" spans="1:1">
      <c r="A31" t="s">
        <v>241</v>
      </c>
    </row>
    <row r="32" spans="1:1">
      <c r="A32" t="s">
        <v>242</v>
      </c>
    </row>
    <row r="33" spans="1:1">
      <c r="A33" t="s">
        <v>243</v>
      </c>
    </row>
    <row r="34" spans="1:1">
      <c r="A34" t="s">
        <v>244</v>
      </c>
    </row>
    <row r="35" spans="1:1">
      <c r="A35" t="s">
        <v>245</v>
      </c>
    </row>
    <row r="36" spans="1:1">
      <c r="A36" t="s">
        <v>246</v>
      </c>
    </row>
    <row r="37" spans="1:1">
      <c r="A37" t="s">
        <v>307</v>
      </c>
    </row>
    <row r="38" spans="1:1">
      <c r="A38" t="s">
        <v>315</v>
      </c>
    </row>
    <row r="39" spans="1:1">
      <c r="A39" t="s">
        <v>321</v>
      </c>
    </row>
    <row r="40" spans="1:1">
      <c r="A40" t="s">
        <v>340</v>
      </c>
    </row>
    <row r="41" spans="1:1">
      <c r="A41" t="s">
        <v>343</v>
      </c>
    </row>
    <row r="42" spans="1:1">
      <c r="A42" t="s">
        <v>344</v>
      </c>
    </row>
    <row r="43" spans="1:1">
      <c r="A43" t="s">
        <v>345</v>
      </c>
    </row>
    <row r="44" spans="1:1">
      <c r="A44" t="s">
        <v>459</v>
      </c>
    </row>
    <row r="45" spans="1:1">
      <c r="A45" t="s">
        <v>483</v>
      </c>
    </row>
    <row r="46" spans="1:1">
      <c r="A46" t="s">
        <v>484</v>
      </c>
    </row>
    <row r="47" spans="1:1">
      <c r="A47" t="s">
        <v>485</v>
      </c>
    </row>
    <row r="48" spans="1:1">
      <c r="A48" t="s">
        <v>486</v>
      </c>
    </row>
    <row r="49" spans="1:1">
      <c r="A49" t="s">
        <v>530</v>
      </c>
    </row>
    <row r="50" spans="1:1">
      <c r="A50" t="s">
        <v>538</v>
      </c>
    </row>
    <row r="51" spans="1:1">
      <c r="A51" t="s">
        <v>539</v>
      </c>
    </row>
    <row r="52" spans="1:1">
      <c r="A52" t="s">
        <v>540</v>
      </c>
    </row>
    <row r="53" spans="1:1">
      <c r="A53" t="s">
        <v>649</v>
      </c>
    </row>
    <row r="54" spans="1:1">
      <c r="A54" t="s">
        <v>653</v>
      </c>
    </row>
    <row r="55" spans="1:1">
      <c r="A55" t="s">
        <v>654</v>
      </c>
    </row>
    <row r="56" spans="1:1">
      <c r="A56" t="s">
        <v>648</v>
      </c>
    </row>
  </sheetData>
  <phoneticPr fontId="212"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AA270"/>
  <sheetViews>
    <sheetView view="pageBreakPreview" topLeftCell="A66" zoomScale="80" zoomScaleNormal="80" zoomScaleSheetLayoutView="80" workbookViewId="0">
      <selection activeCell="G90" sqref="G90"/>
    </sheetView>
  </sheetViews>
  <sheetFormatPr defaultColWidth="9.109375" defaultRowHeight="14.4" outlineLevelRow="1" outlineLevelCol="1"/>
  <cols>
    <col min="1" max="1" width="1.5546875" style="23" customWidth="1"/>
    <col min="2" max="2" width="1.88671875" style="23" customWidth="1"/>
    <col min="3" max="3" width="83.88671875" style="23" customWidth="1"/>
    <col min="4" max="4" width="13.44140625" style="23" customWidth="1"/>
    <col min="5" max="5" width="13.44140625" style="23" customWidth="1" outlineLevel="1"/>
    <col min="6" max="6" width="20.44140625" style="23" customWidth="1" outlineLevel="1"/>
    <col min="7" max="7" width="13.44140625" style="23" customWidth="1"/>
    <col min="8" max="8" width="17.109375" style="23" customWidth="1"/>
    <col min="9" max="10" width="13.44140625" style="23" hidden="1" customWidth="1" outlineLevel="1"/>
    <col min="11" max="11" width="19.6640625" style="23" hidden="1" customWidth="1" outlineLevel="1"/>
    <col min="12" max="13" width="0" style="23" hidden="1" customWidth="1" outlineLevel="1"/>
    <col min="14" max="14" width="12.33203125" style="23" bestFit="1" customWidth="1" collapsed="1"/>
    <col min="15" max="16384" width="9.109375" style="23"/>
  </cols>
  <sheetData>
    <row r="1" spans="1:23" ht="20.25" customHeight="1">
      <c r="A1" s="86" t="s">
        <v>201</v>
      </c>
      <c r="B1" s="86"/>
      <c r="C1" s="86"/>
      <c r="D1" s="1564" t="s">
        <v>551</v>
      </c>
      <c r="E1" s="520"/>
      <c r="F1" s="520"/>
      <c r="G1" s="520"/>
      <c r="H1" s="519" t="s">
        <v>410</v>
      </c>
      <c r="J1" s="24"/>
      <c r="K1" s="24"/>
      <c r="L1" s="24"/>
      <c r="M1" s="24"/>
      <c r="N1" s="24"/>
      <c r="O1" s="24"/>
      <c r="P1" s="24"/>
      <c r="Q1" s="24"/>
      <c r="R1" s="24"/>
      <c r="S1" s="24"/>
      <c r="T1" s="24"/>
      <c r="U1" s="24"/>
    </row>
    <row r="2" spans="1:23" ht="18">
      <c r="A2" s="23" t="s">
        <v>210</v>
      </c>
      <c r="D2" s="1564" t="s">
        <v>717</v>
      </c>
      <c r="E2" s="520"/>
      <c r="F2" s="520"/>
      <c r="G2" s="520"/>
      <c r="H2" s="519" t="s">
        <v>410</v>
      </c>
      <c r="I2" s="24"/>
      <c r="J2" s="24"/>
      <c r="K2" s="24"/>
      <c r="L2" s="24"/>
      <c r="M2" s="24"/>
      <c r="N2" s="24"/>
      <c r="O2" s="24"/>
      <c r="P2" s="24"/>
      <c r="Q2" s="24"/>
      <c r="R2" s="24"/>
      <c r="S2" s="24"/>
      <c r="T2" s="24"/>
      <c r="U2" s="24"/>
    </row>
    <row r="3" spans="1:23">
      <c r="D3" s="24"/>
      <c r="E3" s="24"/>
      <c r="F3" s="24"/>
      <c r="G3" s="24"/>
      <c r="H3" s="24"/>
      <c r="I3" s="24"/>
      <c r="J3" s="24"/>
      <c r="K3" s="24"/>
      <c r="L3" s="24"/>
      <c r="M3" s="24"/>
      <c r="N3" s="24"/>
      <c r="O3" s="24"/>
      <c r="P3" s="24"/>
      <c r="Q3" s="24"/>
      <c r="R3" s="24"/>
      <c r="S3" s="24"/>
      <c r="T3" s="24"/>
      <c r="U3" s="24"/>
    </row>
    <row r="4" spans="1:23">
      <c r="C4" s="292" t="s">
        <v>648</v>
      </c>
      <c r="D4" s="24"/>
      <c r="E4" s="24"/>
      <c r="F4" s="24"/>
      <c r="G4" s="24"/>
      <c r="H4" s="24"/>
      <c r="I4" s="24"/>
      <c r="J4" s="24"/>
      <c r="K4" s="24"/>
      <c r="L4" s="24"/>
      <c r="M4" s="24"/>
      <c r="N4" s="24"/>
      <c r="O4" s="24"/>
      <c r="P4" s="24"/>
      <c r="Q4" s="24"/>
      <c r="R4" s="24"/>
      <c r="S4" s="24"/>
      <c r="T4" s="24"/>
      <c r="U4" s="24"/>
      <c r="V4" s="24"/>
      <c r="W4" s="24"/>
    </row>
    <row r="5" spans="1:23">
      <c r="A5" s="28"/>
      <c r="B5" s="28"/>
      <c r="C5" s="28"/>
      <c r="D5" s="28" t="str">
        <f>IF($H$2="Yes",IF((LEFT(I5,2)="1Q"),CONCATENATE("3M",tech!$G$1,RIGHT(I5,5)),IF((LEFT(I5,2))="2Q",CONCATENATE("6M",tech!$G$1,RIGHT(I5,5)),IF((LEFT(I5,2))="3Q",CONCATENATE("9M",tech!$G$1,RIGHT(I5,5)),IF((LEFT(I5,2))="4Q",CONCATENATE("FY",tech!$G$1,(RIGHT(I5,5))))))),IF((LEFT(I5,2)="1Q"),CONCATENATE("3M",tech!$G$1,RIGHT(I5,4)),IF((LEFT(I5,2))="2Q",CONCATENATE("6M",tech!$G$1,RIGHT(I5,4)),IF((LEFT(I5,2))="3Q",CONCATENATE("9M",tech!$G$1,RIGHT(I5,4)),IF((LEFT(I5,2))="4Q",CONCATENATE("FY",tech!$G$1,(RIGHT(I5,4))))))))</f>
        <v>FY_2021'</v>
      </c>
      <c r="E5" s="28" t="str">
        <f>IF($H$2="Yes",IF((LEFT(I5,2)="1Q"),CONCATENATE("3M",tech!$G$1,LEFT(RIGHT(I5,5),4)-1,tech!$G$4),IF((LEFT(I5,2))="2Q",CONCATENATE("6M",tech!$G$1,LEFT(RIGHT(I5,5),4)-1,tech!$G$4),IF((LEFT(I5,2))="3Q",CONCATENATE("9M",tech!$G$1,LEFT(RIGHT(I5,5),4)-1,tech!$G$4),IF((LEFT(I5,2))="4Q",CONCATENATE("FY",tech!$G$1,LEFT(RIGHT(I5,5),4)-1,tech!$G$4))))),IF((LEFT(I5,2)="1Q"),CONCATENATE("3M",tech!$G$1,RIGHT(I5,4)-1),IF((LEFT(I5,2))="2Q",CONCATENATE("6M",tech!$G$1,RIGHT(I5,4)-1),IF((LEFT(I5,2))="3Q",CONCATENATE("9M",tech!$G$1,RIGHT(I5,4)-1),IF((LEFT(I5,2))="4Q",CONCATENATE("FY",tech!$G$1,RIGHT(I5,4)-1))))))</f>
        <v>FY_2020'</v>
      </c>
      <c r="F5" s="1123" t="str">
        <f>CONCATENATE(LEFT(D5,2),"-",LEFT(E5,2))</f>
        <v>FY-FY</v>
      </c>
      <c r="G5" s="28"/>
      <c r="H5" s="28"/>
      <c r="I5" s="28" t="str">
        <f>LEFT(C4,2)&amp;tech!$G$1&amp;RIGHT(C4,4)&amp;tech!$G$4</f>
        <v>4Q_2021'</v>
      </c>
      <c r="J5" s="28" t="str">
        <f>IF($H$2="Yes",IF(LEFT(I5,2)="1Q",CONCATENATE("4Q",tech!$G$1,(LEFT(RIGHT(I5,5),4)-1)),CONCATENATE((LEFT(I5,1)-1),"Q",tech!$G$1,(RIGHT(I5,5)))),IF(LEFT(I5,2)="1Q",CONCATENATE("4Q",tech!$G$1,(RIGHT(I5,4)-1)),CONCATENATE((LEFT(I5,1)-1),"Q",tech!$G$1,(RIGHT(I5,4)))))</f>
        <v>3Q_2021'</v>
      </c>
      <c r="K5" s="1123" t="s">
        <v>247</v>
      </c>
      <c r="L5" s="28" t="str">
        <f>IF($H$2="Yes",CONCATENATE(LEFT(I5,2),tech!$G$1,(LEFT(RIGHT(I5,5),4)-1))&amp;tech!$G$4,CONCATENATE(LEFT(I5,2),tech!$G$1,(RIGHT(I5,4)-1)))</f>
        <v>4Q_2020'</v>
      </c>
      <c r="M5" s="1123" t="s">
        <v>248</v>
      </c>
    </row>
    <row r="6" spans="1:23">
      <c r="A6" s="95" t="s">
        <v>2</v>
      </c>
      <c r="B6" s="31"/>
      <c r="C6" s="31"/>
      <c r="D6" s="31"/>
      <c r="E6" s="31"/>
      <c r="F6" s="31"/>
      <c r="G6" s="31"/>
      <c r="H6" s="31"/>
      <c r="I6" s="31"/>
      <c r="J6" s="31"/>
      <c r="K6" s="31"/>
      <c r="L6" s="31"/>
      <c r="M6" s="31"/>
    </row>
    <row r="7" spans="1:23" ht="15.75" customHeight="1">
      <c r="A7" s="240" t="s">
        <v>0</v>
      </c>
      <c r="B7" s="124"/>
      <c r="C7" s="124"/>
      <c r="D7" s="90"/>
      <c r="E7" s="90"/>
      <c r="F7" s="173"/>
      <c r="G7" s="90"/>
      <c r="H7" s="90"/>
      <c r="I7" s="124"/>
      <c r="J7" s="124"/>
      <c r="K7" s="124"/>
      <c r="L7" s="124"/>
      <c r="M7" s="124"/>
    </row>
    <row r="8" spans="1:23" ht="15.75" customHeight="1">
      <c r="A8" s="30"/>
      <c r="B8" s="30"/>
      <c r="C8" s="124" t="s">
        <v>3</v>
      </c>
      <c r="D8" s="893">
        <f>IF(LEFT($D5,2)="FY",INDEX('6. Consolidated IS'!$C$4:$ABN$88,MATCH($C8,'6. Consolidated IS'!$C$4:$C$88,0),MATCH('Internal summary table'!D$5,'6. Consolidated IS'!$C$4:$ABN$4,0)),INDEX('6. Consolidated IS (cumulative)'!$C$4:$AZ$83,MATCH($C8,'6. Consolidated IS (cumulative)'!$C$4:$C$83,0),MATCH('Internal summary table'!D$5,'6. Consolidated IS (cumulative)'!$C$4:$AAJ$4,0)))</f>
        <v>2731.1</v>
      </c>
      <c r="E8" s="893">
        <f>IF(LEFT($D5,2)="FY",INDEX('6. Consolidated IS'!$C$4:$ABN$88,MATCH($C8,'6. Consolidated IS'!$C$4:$C$88,0),MATCH('Internal summary table'!E$5,'6. Consolidated IS'!$C$4:$ABN$4,0)),INDEX('6. Consolidated IS (cumulative)'!$C$4:$AZ$83,MATCH($C8,'6. Consolidated IS (cumulative)'!$C$4:$C$83,0),MATCH('Internal summary table'!E$5,'6. Consolidated IS (cumulative)'!$C$4:$AAJ$4,0)))</f>
        <v>2377.2000000000003</v>
      </c>
      <c r="F8" s="1290">
        <f>IF(AND(E8&lt;0,D8&gt;0),ABS(D8/E8-1),D8/E8-1)</f>
        <v>0.14887262325424855</v>
      </c>
      <c r="G8" s="893"/>
      <c r="H8" s="893"/>
      <c r="I8" s="299">
        <f>INDEX('6. Consolidated IS'!$C$4:$ABN$88,MATCH($C8,'6. Consolidated IS'!$C$4:$C$88,0),MATCH('Internal summary table'!I$5,'6. Consolidated IS'!$C$4:$ABN$4,0))</f>
        <v>0</v>
      </c>
      <c r="J8" s="299" t="e">
        <f>INDEX('6. Consolidated IS'!$C$4:$ABN$88,MATCH($C8,'6. Consolidated IS'!$C$4:$C$88,0),MATCH('Internal summary table'!J$5,'6. Consolidated IS'!$C$4:$ABN$4,0))</f>
        <v>#N/A</v>
      </c>
      <c r="K8" s="1290" t="e">
        <f t="shared" ref="K8:K31" si="0">IF(AND(J8&lt;0,I8&gt;0),ABS(I8/J8-1),I8/J8-1)</f>
        <v>#N/A</v>
      </c>
      <c r="L8" s="299" t="e">
        <f>INDEX('6. Consolidated IS'!$C$4:$ABN$88,MATCH($C8,'6. Consolidated IS'!$C$4:$C$88,0),MATCH('Internal summary table'!L$5,'6. Consolidated IS'!$C$4:$ABN$4,0))</f>
        <v>#N/A</v>
      </c>
      <c r="M8" s="1290" t="e">
        <f t="shared" ref="M8:M14" si="1">IF(AND(L8&lt;0,I8&gt;0),ABS(I8/L8-1),I8/L8-1)</f>
        <v>#N/A</v>
      </c>
    </row>
    <row r="9" spans="1:23" ht="15.75" customHeight="1">
      <c r="A9" s="30"/>
      <c r="B9" s="30"/>
      <c r="C9" s="124" t="s">
        <v>4</v>
      </c>
      <c r="D9" s="893">
        <f>IF(LEFT($D5,2)="FY",INDEX('6. Consolidated IS'!$C$4:$ABN$88,MATCH($C9,'6. Consolidated IS'!$C$4:$C$88,0),MATCH('Internal summary table'!D$5,'6. Consolidated IS'!$C$4:$ABN$4,0)),INDEX('6. Consolidated IS (cumulative)'!$C$4:$AZ$83,MATCH($C9,'6. Consolidated IS (cumulative)'!$C$4:$C$83,0),MATCH('Internal summary table'!D$5,'6. Consolidated IS (cumulative)'!$C$4:$AAJ$4,0)))</f>
        <v>-851</v>
      </c>
      <c r="E9" s="893">
        <f>IF(LEFT($E5,2)="FY",INDEX('6. Consolidated IS'!$C$4:$ABN$88,MATCH($C9,'6. Consolidated IS'!$C$4:$C$88,0),MATCH('Internal summary table'!E$5,'6. Consolidated IS'!$C$4:$ABN$4,0)),INDEX('6. Consolidated IS (cumulative)'!$C$4:$AZ$83,MATCH($C9,'6. Consolidated IS (cumulative)'!$C$4:$C$83,0),MATCH('Internal summary table'!E$5,'6. Consolidated IS (cumulative)'!$C$4:$AAJ$4,0)))</f>
        <v>-724.6</v>
      </c>
      <c r="F9" s="1290">
        <f t="shared" ref="F9:F14" si="2">IF(AND(E9&lt;0,D9&gt;0),ABS(D9/E9-1),D9/E9-1)</f>
        <v>0.17444107093568872</v>
      </c>
      <c r="G9" s="893"/>
      <c r="H9" s="893"/>
      <c r="I9" s="299">
        <f>INDEX('6. Consolidated IS'!$C$4:$ABN$88,MATCH(C9,'6. Consolidated IS'!$C$4:$C$88,0),MATCH('Internal summary table'!I$5,'6. Consolidated IS'!$C$4:$ABN$4,0))</f>
        <v>0</v>
      </c>
      <c r="J9" s="299" t="e">
        <f>INDEX('6. Consolidated IS'!$C$4:$ABN$88,MATCH($C9,'6. Consolidated IS'!$C$4:$C$88,0),MATCH('Internal summary table'!J$5,'6. Consolidated IS'!$C$4:$ABN$4,0))</f>
        <v>#N/A</v>
      </c>
      <c r="K9" s="1290" t="e">
        <f t="shared" si="0"/>
        <v>#N/A</v>
      </c>
      <c r="L9" s="299" t="e">
        <f>INDEX('6. Consolidated IS'!$C$4:$ABN$88,MATCH(C9,'6. Consolidated IS'!$C$4:$C$88,0),MATCH('Internal summary table'!L$5,'6. Consolidated IS'!$C$4:$ABN$4,0))</f>
        <v>#N/A</v>
      </c>
      <c r="M9" s="1290" t="e">
        <f t="shared" si="1"/>
        <v>#N/A</v>
      </c>
    </row>
    <row r="10" spans="1:23" ht="15.75" customHeight="1">
      <c r="A10" s="30"/>
      <c r="B10" s="30"/>
      <c r="C10" s="124" t="s">
        <v>5</v>
      </c>
      <c r="D10" s="893">
        <f>IF(LEFT($D5,2)="FY",INDEX('6. Consolidated IS'!$C$4:$ABN$88,MATCH($C10,'6. Consolidated IS'!$C$4:$C$88,0),MATCH('Internal summary table'!D$5,'6. Consolidated IS'!$C$4:$ABN$4,0)),INDEX('6. Consolidated IS (cumulative)'!$C$4:$AZ$83,MATCH($C10,'6. Consolidated IS (cumulative)'!$C$4:$C$83,0),MATCH('Internal summary table'!D$5,'6. Consolidated IS (cumulative)'!$C$4:$AAJ$4,0)))</f>
        <v>-78.099999999999994</v>
      </c>
      <c r="E10" s="893">
        <f>IF(LEFT($E5,2)="FY",INDEX('6. Consolidated IS'!$C$4:$ABN$88,MATCH($C10,'6. Consolidated IS'!$C$4:$C$88,0),MATCH('Internal summary table'!E$5,'6. Consolidated IS'!$C$4:$ABN$4,0)),INDEX('6. Consolidated IS (cumulative)'!$C$4:$AZ$83,MATCH($C10,'6. Consolidated IS (cumulative)'!$C$4:$C$83,0),MATCH('Internal summary table'!E$5,'6. Consolidated IS (cumulative)'!$C$4:$AAJ$4,0)))</f>
        <v>-62.9</v>
      </c>
      <c r="F10" s="1290">
        <f t="shared" si="2"/>
        <v>0.2416534181240062</v>
      </c>
      <c r="G10" s="893"/>
      <c r="H10" s="893"/>
      <c r="I10" s="299">
        <f>INDEX('6. Consolidated IS'!$C$4:$ABN$88,MATCH(C10,'6. Consolidated IS'!$C$4:$C$88,0),MATCH('Internal summary table'!I$5,'6. Consolidated IS'!$C$4:$ABN$4,0))</f>
        <v>0</v>
      </c>
      <c r="J10" s="299" t="e">
        <f>INDEX('6. Consolidated IS'!$C$4:$ABN$88,MATCH($C10,'6. Consolidated IS'!$C$4:$C$88,0),MATCH('Internal summary table'!J$5,'6. Consolidated IS'!$C$4:$ABN$4,0))</f>
        <v>#N/A</v>
      </c>
      <c r="K10" s="1290" t="e">
        <f t="shared" si="0"/>
        <v>#N/A</v>
      </c>
      <c r="L10" s="299" t="e">
        <f>INDEX('6. Consolidated IS'!$C$4:$ABN$88,MATCH(C10,'6. Consolidated IS'!$C$4:$C$88,0),MATCH('Internal summary table'!L$5,'6. Consolidated IS'!$C$4:$ABN$4,0))</f>
        <v>#N/A</v>
      </c>
      <c r="M10" s="1290" t="e">
        <f t="shared" si="1"/>
        <v>#N/A</v>
      </c>
    </row>
    <row r="11" spans="1:23" ht="15.75" customHeight="1">
      <c r="A11" s="245"/>
      <c r="B11" s="241" t="s">
        <v>6</v>
      </c>
      <c r="C11" s="242"/>
      <c r="D11" s="894">
        <f>IF(LEFT($D$5,2)="FY",INDEX('6. Consolidated IS'!$B$4:$ABN$88,MATCH($B11,'6. Consolidated IS'!$B$4:$B$88,0),MATCH('Internal summary table'!D$5,'6. Consolidated IS'!$B$4:$ABN$4,0)),INDEX('6. Consolidated IS (cumulative)'!$B$4:$AZ$83,MATCH($B11,'6. Consolidated IS (cumulative)'!$B$4:$B$83,0),MATCH('Internal summary table'!D$5,'6. Consolidated IS (cumulative)'!$B$4:$AAJ$4,0)))</f>
        <v>1802</v>
      </c>
      <c r="E11" s="894">
        <f>IF(LEFT($D$5,2)="FY",INDEX('6. Consolidated IS'!$B$4:$ABN$88,MATCH($B11,'6. Consolidated IS'!$B$4:$B$88,0),MATCH('Internal summary table'!E$5,'6. Consolidated IS'!$B$4:$ABN$4,0)),INDEX('6. Consolidated IS (cumulative)'!$B$4:$AZ$83,MATCH($B11,'6. Consolidated IS (cumulative)'!$B$4:$B$83,0),MATCH('Internal summary table'!E$5,'6. Consolidated IS (cumulative)'!$B$4:$AAJ$4,0)))</f>
        <v>1589.7000000000003</v>
      </c>
      <c r="F11" s="1291">
        <f t="shared" si="2"/>
        <v>0.1335472101654398</v>
      </c>
      <c r="G11" s="894"/>
      <c r="H11" s="894"/>
      <c r="I11" s="326">
        <f>INDEX('6. Consolidated IS'!$B$4:$ABN$88,MATCH($B11,'6. Consolidated IS'!$B$4:$B$88,0),MATCH('Internal summary table'!I$5,'6. Consolidated IS'!$B$4:$ABN$4,0))</f>
        <v>0</v>
      </c>
      <c r="J11" s="326" t="e">
        <f>INDEX('6. Consolidated IS'!$B$4:$ABN$88,MATCH($B11,'6. Consolidated IS'!$B$4:$B$88,0),MATCH('Internal summary table'!J$5,'6. Consolidated IS'!$B$4:$ABN$4,0))</f>
        <v>#N/A</v>
      </c>
      <c r="K11" s="1291" t="e">
        <f t="shared" si="0"/>
        <v>#N/A</v>
      </c>
      <c r="L11" s="326" t="e">
        <f>INDEX('6. Consolidated IS'!$B$4:$ABN$88,MATCH($B11,'6. Consolidated IS'!$B$4:$B$88,0),MATCH('Internal summary table'!L$5,'6. Consolidated IS'!$B$4:$ABN$4,0))</f>
        <v>#N/A</v>
      </c>
      <c r="M11" s="1291" t="e">
        <f t="shared" si="1"/>
        <v>#N/A</v>
      </c>
    </row>
    <row r="12" spans="1:23" ht="15.75" customHeight="1">
      <c r="A12" s="30"/>
      <c r="B12" s="30"/>
      <c r="C12" s="124" t="s">
        <v>7</v>
      </c>
      <c r="D12" s="893">
        <f>IF(LEFT($D5,2)="FY",INDEX('6. Consolidated IS'!$C$4:$ABN$88,MATCH($C12,'6. Consolidated IS'!$C$4:$C$88,0),MATCH('Internal summary table'!D$5,'6. Consolidated IS'!$C$4:$ABN$4,0)),INDEX('6. Consolidated IS (cumulative)'!$C$4:$AZ$83,MATCH($C12,'6. Consolidated IS (cumulative)'!$C$4:$C$83,0),MATCH('Internal summary table'!D$5,'6. Consolidated IS (cumulative)'!$C$4:$AAJ$4,0)))</f>
        <v>917.5</v>
      </c>
      <c r="E12" s="893">
        <f>IF(LEFT($D5,2)="FY",INDEX('6. Consolidated IS'!$C$4:$ABN$88,MATCH($C12,'6. Consolidated IS'!$C$4:$C$88,0),MATCH('Internal summary table'!E$5,'6. Consolidated IS'!$C$4:$ABN$4,0)),INDEX('6. Consolidated IS (cumulative)'!$C$4:$AZ$83,MATCH($C12,'6. Consolidated IS (cumulative)'!$C$4:$C$83,0),MATCH('Internal summary table'!E$5,'6. Consolidated IS (cumulative)'!$C$4:$AAJ$4,0)))</f>
        <v>766.2</v>
      </c>
      <c r="F12" s="1290">
        <f t="shared" si="2"/>
        <v>0.1974680240146176</v>
      </c>
      <c r="G12" s="893"/>
      <c r="H12" s="893"/>
      <c r="I12" s="299">
        <f>INDEX('6. Consolidated IS'!$C$4:$ABN$88,MATCH(C12,'6. Consolidated IS'!$C$4:$C$88,0),MATCH('Internal summary table'!I$5,'6. Consolidated IS'!$C$4:$ABN$4,0))</f>
        <v>0</v>
      </c>
      <c r="J12" s="299" t="e">
        <f>INDEX('6. Consolidated IS'!$C$4:$ABN$88,MATCH($C12,'6. Consolidated IS'!$C$4:$C$88,0),MATCH('Internal summary table'!J$5,'6. Consolidated IS'!$C$4:$ABN$4,0))</f>
        <v>#N/A</v>
      </c>
      <c r="K12" s="1290" t="e">
        <f t="shared" si="0"/>
        <v>#N/A</v>
      </c>
      <c r="L12" s="299" t="e">
        <f>INDEX('6. Consolidated IS'!$C$4:$ABN$88,MATCH(C12,'6. Consolidated IS'!$C$4:$C$88,0),MATCH('Internal summary table'!L$5,'6. Consolidated IS'!$C$4:$ABN$4,0))</f>
        <v>#N/A</v>
      </c>
      <c r="M12" s="1290" t="e">
        <f t="shared" si="1"/>
        <v>#N/A</v>
      </c>
    </row>
    <row r="13" spans="1:23" ht="15.75" customHeight="1">
      <c r="A13" s="30"/>
      <c r="B13" s="30"/>
      <c r="C13" s="124" t="s">
        <v>8</v>
      </c>
      <c r="D13" s="893">
        <f>IF(LEFT($D5,2)="FY",INDEX('6. Consolidated IS'!$C$4:$ABN$88,MATCH($C13,'6. Consolidated IS'!$C$4:$C$88,0),MATCH('Internal summary table'!D$5,'6. Consolidated IS'!$C$4:$ABN$4,0)),INDEX('6. Consolidated IS (cumulative)'!$C$4:$AZ$83,MATCH($C13,'6. Consolidated IS (cumulative)'!$C$4:$C$83,0),MATCH('Internal summary table'!D$5,'6. Consolidated IS (cumulative)'!$C$4:$AAJ$4,0)))</f>
        <v>-300.7</v>
      </c>
      <c r="E13" s="893">
        <f>IF(LEFT($D5,2)="FY",INDEX('6. Consolidated IS'!$C$4:$ABN$88,MATCH($C13,'6. Consolidated IS'!$C$4:$C$88,0),MATCH('Internal summary table'!E$5,'6. Consolidated IS'!$C$4:$ABN$4,0)),INDEX('6. Consolidated IS (cumulative)'!$C$4:$AZ$83,MATCH($C13,'6. Consolidated IS (cumulative)'!$C$4:$C$83,0),MATCH('Internal summary table'!E$5,'6. Consolidated IS (cumulative)'!$C$4:$AAJ$4,0)))</f>
        <v>-220.9</v>
      </c>
      <c r="F13" s="1290">
        <f t="shared" si="2"/>
        <v>0.36124943413309185</v>
      </c>
      <c r="G13" s="893"/>
      <c r="H13" s="893"/>
      <c r="I13" s="299">
        <f>INDEX('6. Consolidated IS'!$C$4:$ABN$88,MATCH(C13,'6. Consolidated IS'!$C$4:$C$88,0),MATCH('Internal summary table'!I$5,'6. Consolidated IS'!$C$4:$ABN$4,0))</f>
        <v>0</v>
      </c>
      <c r="J13" s="299" t="e">
        <f>INDEX('6. Consolidated IS'!$C$4:$ABN$88,MATCH($C13,'6. Consolidated IS'!$C$4:$C$88,0),MATCH('Internal summary table'!J$5,'6. Consolidated IS'!$C$4:$ABN$4,0))</f>
        <v>#N/A</v>
      </c>
      <c r="K13" s="1290" t="e">
        <f t="shared" si="0"/>
        <v>#N/A</v>
      </c>
      <c r="L13" s="299" t="e">
        <f>INDEX('6. Consolidated IS'!$C$4:$ABN$88,MATCH(C13,'6. Consolidated IS'!$C$4:$C$88,0),MATCH('Internal summary table'!L$5,'6. Consolidated IS'!$C$4:$ABN$4,0))</f>
        <v>#N/A</v>
      </c>
      <c r="M13" s="1290" t="e">
        <f t="shared" si="1"/>
        <v>#N/A</v>
      </c>
    </row>
    <row r="14" spans="1:23" ht="15.75" customHeight="1">
      <c r="A14" s="30"/>
      <c r="B14" s="241" t="s">
        <v>22</v>
      </c>
      <c r="C14" s="241"/>
      <c r="D14" s="895">
        <f>IF(LEFT($D$5,2)="FY",INDEX('6. Consolidated IS'!$B$4:$ABN$88,MATCH($B14,'6. Consolidated IS'!$B$4:$B$88,0),MATCH('Internal summary table'!D$5,'6. Consolidated IS'!$B$4:$ABN$4,0)),INDEX('6. Consolidated IS (cumulative)'!$B$4:$AZ$83,MATCH($B14,'6. Consolidated IS (cumulative)'!$B$4:$B$83,0),MATCH('Internal summary table'!D$5,'6. Consolidated IS (cumulative)'!$B$4:$AAJ$4,0)))</f>
        <v>616.79999999999995</v>
      </c>
      <c r="E14" s="895">
        <f>IF(LEFT($D$5,2)="FY",INDEX('6. Consolidated IS'!$B$4:$ABN$88,MATCH($B14,'6. Consolidated IS'!$B$4:$B$88,0),MATCH('Internal summary table'!E$5,'6. Consolidated IS'!$B$4:$ABN$4,0)),INDEX('6. Consolidated IS (cumulative)'!$B$4:$AZ$83,MATCH($B14,'6. Consolidated IS (cumulative)'!$B$4:$B$83,0),MATCH('Internal summary table'!E$5,'6. Consolidated IS (cumulative)'!$B$4:$AAJ$4,0)))</f>
        <v>545.30000000000007</v>
      </c>
      <c r="F14" s="1292">
        <f t="shared" si="2"/>
        <v>0.13112048413717203</v>
      </c>
      <c r="G14" s="895"/>
      <c r="H14" s="895"/>
      <c r="I14" s="307">
        <f>INDEX('6. Consolidated IS'!$B$4:$ABN$88,MATCH($B14,'6. Consolidated IS'!$B$4:$B$88,0),MATCH('Internal summary table'!I$5,'6. Consolidated IS'!$B$4:$ABN$4,0))</f>
        <v>0</v>
      </c>
      <c r="J14" s="307" t="e">
        <f>INDEX('6. Consolidated IS'!$B$4:$ABN$88,MATCH($B14,'6. Consolidated IS'!$B$4:$B$88,0),MATCH('Internal summary table'!J$5,'6. Consolidated IS'!$B$4:$ABN$4,0))</f>
        <v>#N/A</v>
      </c>
      <c r="K14" s="1292" t="e">
        <f t="shared" si="0"/>
        <v>#N/A</v>
      </c>
      <c r="L14" s="307" t="e">
        <f>INDEX('6. Consolidated IS'!$B$4:$ABN$88,MATCH($B14,'6. Consolidated IS'!$B$4:$B$88,0),MATCH('Internal summary table'!L$5,'6. Consolidated IS'!$B$4:$ABN$4,0))</f>
        <v>#N/A</v>
      </c>
      <c r="M14" s="1292" t="e">
        <f t="shared" si="1"/>
        <v>#N/A</v>
      </c>
    </row>
    <row r="15" spans="1:23" ht="15.75" customHeight="1">
      <c r="A15" s="30"/>
      <c r="B15" s="30"/>
      <c r="C15" s="248" t="s">
        <v>454</v>
      </c>
      <c r="D15" s="896">
        <f>IF(LEFT($D$5,2)="FY",INDEX('6. Consolidated IS'!$C$4:$ABN$88,MATCH($C15,'6. Consolidated IS'!$C$4:$C$88,0),MATCH('Internal summary table'!D$5,'6. Consolidated IS'!$C$4:$ABN$4,0)),INDEX('6. Consolidated IS (cumulative)'!$C$4:$AZ$83,MATCH($C15,'6. Consolidated IS (cumulative)'!$C$4:$C$83,0),MATCH('Internal summary table'!D$5,'6. Consolidated IS (cumulative)'!$C$4:$AAJ$4,0)))-D22</f>
        <v>80.900000000000006</v>
      </c>
      <c r="E15" s="896">
        <f>IF(LEFT($D$5,2)="FY",INDEX('6. Consolidated IS'!$C$4:$ABN$88,MATCH($C15,'6. Consolidated IS'!$C$4:$C$88,0),MATCH('Internal summary table'!E$5,'6. Consolidated IS'!$C$4:$ABN$4,0)),INDEX('6. Consolidated IS (cumulative)'!$C$4:$AZ$83,MATCH($C15,'6. Consolidated IS (cumulative)'!$C$4:$C$83,0),MATCH('Internal summary table'!E$5,'6. Consolidated IS (cumulative)'!$C$4:$AAJ$4,0)))-E22</f>
        <v>116</v>
      </c>
      <c r="F15" s="1290">
        <f>IF(D15/E15&gt;0,D15/E15-1,"-")</f>
        <v>-0.30258620689655169</v>
      </c>
      <c r="G15" s="896"/>
      <c r="H15" s="896"/>
      <c r="I15" s="308">
        <f>INDEX('6. Consolidated IS'!$C$4:$ABN$88,MATCH(C15,'6. Consolidated IS'!$C$4:$C$88,0),MATCH('Internal summary table'!I$5,'6. Consolidated IS'!$C$4:$ABN$4,0))-I22</f>
        <v>0</v>
      </c>
      <c r="J15" s="308" t="e">
        <f>INDEX('6. Consolidated IS'!$C$4:$ABN$88,MATCH($C15,'6. Consolidated IS'!$C$4:$C$88,0),MATCH('Internal summary table'!J$5,'6. Consolidated IS'!$C$4:$ABN$4,0))-J22</f>
        <v>#N/A</v>
      </c>
      <c r="K15" s="1290" t="e">
        <f>IF(I15/J15&gt;0,I15/J15-1,"-")</f>
        <v>#N/A</v>
      </c>
      <c r="L15" s="308" t="e">
        <f>INDEX('6. Consolidated IS'!$C$4:$ABN$88,MATCH(C15,'6. Consolidated IS'!$C$4:$C$88,0),MATCH('Internal summary table'!L$5,'6. Consolidated IS'!$C$4:$ABN$4,0))-L22</f>
        <v>#N/A</v>
      </c>
      <c r="M15" s="1290" t="e">
        <f t="shared" ref="M15:M16" si="3">IF(I15/L15&gt;0,I15/L15-1,"-")</f>
        <v>#N/A</v>
      </c>
    </row>
    <row r="16" spans="1:23" ht="15.75" customHeight="1">
      <c r="A16" s="30"/>
      <c r="B16" s="30"/>
      <c r="C16" s="248" t="s">
        <v>130</v>
      </c>
      <c r="D16" s="896">
        <f>IF(LEFT($D$5,2)="FY",INDEX('6. Consolidated IS'!$C$4:$ABN$88,MATCH($C16,'6. Consolidated IS'!$C$4:$C$88,0),MATCH('Internal summary table'!D$5,'6. Consolidated IS'!$C$4:$ABN$4,0)),INDEX('6. Consolidated IS (cumulative)'!$C$4:$AZ$83,MATCH($C16,'6. Consolidated IS (cumulative)'!$C$4:$C$83,0),MATCH('Internal summary table'!D$5,'6. Consolidated IS (cumulative)'!$C$4:$AAJ$4,0)))-D23</f>
        <v>0.99999999999998224</v>
      </c>
      <c r="E16" s="896">
        <f>IF(LEFT($D$5,2)="FY",INDEX('6. Consolidated IS'!$C$4:$ABN$88,MATCH($C16,'6. Consolidated IS'!$C$4:$C$88,0),MATCH('Internal summary table'!E$5,'6. Consolidated IS'!$C$4:$ABN$4,0)),INDEX('6. Consolidated IS (cumulative)'!$C$4:$AZ$83,MATCH($C16,'6. Consolidated IS (cumulative)'!$C$4:$C$83,0),MATCH('Internal summary table'!E$5,'6. Consolidated IS (cumulative)'!$C$4:$AAJ$4,0)))-E23</f>
        <v>-68.700000000000031</v>
      </c>
      <c r="F16" s="1293" t="str">
        <f>IF(D16/E16&gt;0,D16/E16-1,"-")</f>
        <v>-</v>
      </c>
      <c r="G16" s="896"/>
      <c r="H16" s="896"/>
      <c r="I16" s="308">
        <f>INDEX('6. Consolidated IS'!$C$4:$ABN$88,MATCH(C16,'6. Consolidated IS'!$C$4:$C$88,0),MATCH('Internal summary table'!I$5,'6. Consolidated IS'!$C$4:$ABN$4,0))-I23</f>
        <v>0</v>
      </c>
      <c r="J16" s="308" t="e">
        <f>INDEX('6. Consolidated IS'!$C$4:$ABN$88,MATCH($C16,'6. Consolidated IS'!$C$4:$C$88,0),MATCH('Internal summary table'!J$5,'6. Consolidated IS'!$C$4:$ABN$4,0))-J23</f>
        <v>#N/A</v>
      </c>
      <c r="K16" s="1290" t="e">
        <f>IF(I16/J16&gt;0,I16/J16-1,"-")</f>
        <v>#N/A</v>
      </c>
      <c r="L16" s="308" t="e">
        <f>INDEX('6. Consolidated IS'!$C$4:$ABN$88,MATCH(C16,'6. Consolidated IS'!$C$4:$C$88,0),MATCH('Internal summary table'!L$5,'6. Consolidated IS'!$C$4:$ABN$4,0))-L23</f>
        <v>#N/A</v>
      </c>
      <c r="M16" s="1290" t="e">
        <f t="shared" si="3"/>
        <v>#N/A</v>
      </c>
    </row>
    <row r="17" spans="1:13" ht="15.75" customHeight="1">
      <c r="A17" s="30"/>
      <c r="B17" s="30"/>
      <c r="C17" s="888" t="s">
        <v>488</v>
      </c>
      <c r="D17" s="1187">
        <f>IF(LEFT($D$5,2)="FY",INDEX('6. Consolidated IS'!$C$4:$ABN$109,MATCH($C17,'6. Consolidated IS'!$C$4:$C$109,0),MATCH('Internal summary table'!D$5,'6. Consolidated IS'!$C$4:$ABN$4,0)),INDEX('6. Consolidated IS (cumulative)'!$C$4:$AZ$102,MATCH($C17,'6. Consolidated IS (cumulative)'!$C$4:$C$102,0),MATCH('Internal summary table'!D$5,'6. Consolidated IS (cumulative)'!$C$4:$AAJ$4,0)))</f>
        <v>21.399999999999977</v>
      </c>
      <c r="E17" s="1187">
        <f>IF(LEFT($D$5,2)="FY",INDEX('6. Consolidated IS'!$C$4:$ABN$109,MATCH($C17,'6. Consolidated IS'!$C$4:$C$109,0),MATCH('Internal summary table'!E$5,'6. Consolidated IS'!$C$4:$ABN$4,0)),INDEX('6. Consolidated IS (cumulative)'!$C$4:$AZ$102,MATCH($C17,'6. Consolidated IS (cumulative)'!$C$4:$C$102,0),MATCH('Internal summary table'!E$5,'6. Consolidated IS (cumulative)'!$C$4:$AAJ$4,0)))</f>
        <v>-5.5</v>
      </c>
      <c r="F17" s="1293" t="str">
        <f>IF(D17/E17&gt;0,D17/E17-1,"-")</f>
        <v>-</v>
      </c>
      <c r="G17" s="1187"/>
      <c r="H17" s="1187"/>
      <c r="I17" s="1186">
        <f>INDEX('6. Consolidated IS'!$C$4:$ABN$117,MATCH(C17,'6. Consolidated IS'!$C$4:$C$117,0),MATCH('Internal summary table'!I$5,'6. Consolidated IS'!$C$4:$ABN$4,0))</f>
        <v>0</v>
      </c>
      <c r="J17" s="1186" t="e">
        <f>INDEX('6. Consolidated IS'!$C$4:$ABN$117,MATCH($C17,'6. Consolidated IS'!$C$4:$C$117,0),MATCH('Internal summary table'!J$5,'6. Consolidated IS'!$C$4:$ABN$4,0))</f>
        <v>#N/A</v>
      </c>
      <c r="K17" s="1293" t="e">
        <f>IF(I17/J17&gt;0,I17/J17-1,"-")</f>
        <v>#N/A</v>
      </c>
      <c r="L17" s="1186" t="e">
        <f>INDEX('6. Consolidated IS'!$C$4:$ABN$117,MATCH(C17,'6. Consolidated IS'!$C$4:$C$117,0),MATCH('Internal summary table'!L$5,'6. Consolidated IS'!$C$4:$ABN$4,0))</f>
        <v>#N/A</v>
      </c>
      <c r="M17" s="1293" t="e">
        <f>IF(I17/L17&gt;0,I17/L17-1,"-")</f>
        <v>#N/A</v>
      </c>
    </row>
    <row r="18" spans="1:13" ht="15.75" customHeight="1">
      <c r="A18" s="30"/>
      <c r="B18" s="241" t="s">
        <v>23</v>
      </c>
      <c r="C18" s="241"/>
      <c r="D18" s="307">
        <f>D15+D16</f>
        <v>81.899999999999991</v>
      </c>
      <c r="E18" s="307">
        <f>E15+E16</f>
        <v>47.299999999999969</v>
      </c>
      <c r="F18" s="1292">
        <f t="shared" ref="F18:F31" si="4">IF(AND(E18&lt;0,D18&gt;0),ABS(D18/E18-1),D18/E18-1)</f>
        <v>0.73150105708245339</v>
      </c>
      <c r="G18" s="307"/>
      <c r="H18" s="307"/>
      <c r="I18" s="307">
        <f>I15+I16</f>
        <v>0</v>
      </c>
      <c r="J18" s="307" t="e">
        <f>J15+J16</f>
        <v>#N/A</v>
      </c>
      <c r="K18" s="1292" t="e">
        <f t="shared" si="0"/>
        <v>#N/A</v>
      </c>
      <c r="L18" s="307" t="e">
        <f>L15+L16</f>
        <v>#N/A</v>
      </c>
      <c r="M18" s="1292" t="e">
        <f t="shared" ref="M18:M31" si="5">IF(AND(L18&lt;0,I18&gt;0),ABS(I18/L18-1),I18/L18-1)</f>
        <v>#N/A</v>
      </c>
    </row>
    <row r="19" spans="1:13" ht="15.75" customHeight="1">
      <c r="A19" s="30"/>
      <c r="B19" s="241" t="s">
        <v>542</v>
      </c>
      <c r="C19" s="241"/>
      <c r="D19" s="895">
        <f>D11+D14+D15+D16</f>
        <v>2500.7000000000003</v>
      </c>
      <c r="E19" s="895">
        <f>E11+E14+E15+E16</f>
        <v>2182.3000000000006</v>
      </c>
      <c r="F19" s="1292">
        <f t="shared" si="4"/>
        <v>0.14590111350410107</v>
      </c>
      <c r="G19" s="895"/>
      <c r="H19" s="895"/>
      <c r="I19" s="307">
        <f>I11+I14+I15+I16</f>
        <v>0</v>
      </c>
      <c r="J19" s="307" t="e">
        <f>J11+J14+J15+J16</f>
        <v>#N/A</v>
      </c>
      <c r="K19" s="1292" t="e">
        <f t="shared" si="0"/>
        <v>#N/A</v>
      </c>
      <c r="L19" s="307" t="e">
        <f>L11+L14+L15+L16</f>
        <v>#N/A</v>
      </c>
      <c r="M19" s="1292" t="e">
        <f t="shared" si="5"/>
        <v>#N/A</v>
      </c>
    </row>
    <row r="20" spans="1:13" ht="15.75" customHeight="1">
      <c r="A20" s="30"/>
      <c r="B20" s="30"/>
      <c r="C20" s="248" t="s">
        <v>480</v>
      </c>
      <c r="D20" s="1327">
        <f>D21+D22</f>
        <v>-144.70000000000002</v>
      </c>
      <c r="E20" s="1327">
        <f>E21+E22</f>
        <v>-470.40000000000003</v>
      </c>
      <c r="F20" s="1326">
        <f t="shared" si="4"/>
        <v>-0.69238945578231292</v>
      </c>
      <c r="G20" s="1327"/>
      <c r="H20" s="1327"/>
      <c r="I20" s="308">
        <f>I21+I22</f>
        <v>0</v>
      </c>
      <c r="J20" s="308" t="e">
        <f>J21+J22</f>
        <v>#N/A</v>
      </c>
      <c r="K20" s="1293" t="e">
        <f t="shared" si="0"/>
        <v>#N/A</v>
      </c>
      <c r="L20" s="1325" t="e">
        <f>L21+L22</f>
        <v>#N/A</v>
      </c>
      <c r="M20" s="1326" t="e">
        <f t="shared" si="5"/>
        <v>#N/A</v>
      </c>
    </row>
    <row r="21" spans="1:13" s="184" customFormat="1" ht="15.75" customHeight="1">
      <c r="A21" s="122"/>
      <c r="B21" s="122"/>
      <c r="C21" s="888" t="s">
        <v>397</v>
      </c>
      <c r="D21" s="898">
        <f>IF(LEFT($D$5,2)="FY",INDEX('6. Consolidated IS'!$C$4:$ABN$88,MATCH($C21,'6. Consolidated IS'!$C$4:$C$88,0),MATCH('Internal summary table'!D$5,'6. Consolidated IS'!$C$4:$ABN$4,0)),INDEX('6. Consolidated IS (cumulative)'!$C$4:$AZ$83,MATCH($C21,'6. Consolidated IS (cumulative)'!$C$4:$C$83,0),MATCH('Internal summary table'!D$5,'6. Consolidated IS (cumulative)'!$C$4:$AAJ$4,0)))</f>
        <v>-141.80000000000001</v>
      </c>
      <c r="E21" s="898">
        <f>IF(LEFT($D$5,2)="FY",INDEX('6. Consolidated IS'!$C$4:$ABN$88,MATCH($C21,'6. Consolidated IS'!$C$4:$C$88,0),MATCH('Internal summary table'!E$5,'6. Consolidated IS'!$C$4:$ABN$4,0)),INDEX('6. Consolidated IS (cumulative)'!$C$4:$AZ$83,MATCH($C21,'6. Consolidated IS (cumulative)'!$C$4:$C$83,0),MATCH('Internal summary table'!E$5,'6. Consolidated IS (cumulative)'!$C$4:$AAJ$4,0)))</f>
        <v>-388.6</v>
      </c>
      <c r="F21" s="1293">
        <f t="shared" si="4"/>
        <v>-0.6351003602676274</v>
      </c>
      <c r="G21" s="898"/>
      <c r="H21" s="898"/>
      <c r="I21" s="887">
        <f>INDEX('6. Consolidated IS'!$C$4:$ABN$88,MATCH(C21,'6. Consolidated IS'!$C$4:$C$88,0),MATCH('Internal summary table'!I$5,'6. Consolidated IS'!$C$4:$ABN$4,0))</f>
        <v>0</v>
      </c>
      <c r="J21" s="887" t="e">
        <f>INDEX('6. Consolidated IS'!$C$4:$ABN$88,MATCH($C21,'6. Consolidated IS'!$C$4:$C$88,0),MATCH('Internal summary table'!J$5,'6. Consolidated IS'!$C$4:$ABN$4,0))</f>
        <v>#N/A</v>
      </c>
      <c r="K21" s="1293" t="e">
        <f t="shared" si="0"/>
        <v>#N/A</v>
      </c>
      <c r="L21" s="887" t="e">
        <f>INDEX('6. Consolidated IS'!$C$4:$ABN$88,MATCH(C21,'6. Consolidated IS'!$C$4:$C$88,0),MATCH('Internal summary table'!L$5,'6. Consolidated IS'!$C$4:$ABN$4,0))</f>
        <v>#N/A</v>
      </c>
      <c r="M21" s="1293" t="e">
        <f t="shared" si="5"/>
        <v>#N/A</v>
      </c>
    </row>
    <row r="22" spans="1:13" s="184" customFormat="1" ht="15.75" customHeight="1">
      <c r="A22" s="122"/>
      <c r="B22" s="122"/>
      <c r="C22" s="888" t="s">
        <v>452</v>
      </c>
      <c r="D22" s="898">
        <f>IF(LEFT($D$5,2)="FY",INDEX('6. Consolidated IS'!$C$4:$ABN$88,MATCH($C22,'6. Consolidated IS'!$C$4:$C$88,0),MATCH('Internal summary table'!D$5,'6. Consolidated IS'!$C$4:$ABN$4,0)),INDEX('6. Consolidated IS (cumulative)'!$C$4:$AZ$83,MATCH($C22,'6. Consolidated IS (cumulative)'!$C$4:$C$83,0),MATCH('Internal summary table'!D$5,'6. Consolidated IS (cumulative)'!$C$4:$AAJ$4,0)))</f>
        <v>-2.9</v>
      </c>
      <c r="E22" s="898">
        <f>IF(LEFT($D$5,2)="FY",INDEX('6. Consolidated IS'!$C$4:$ABN$88,MATCH($C22,'6. Consolidated IS'!$C$4:$C$88,0),MATCH('Internal summary table'!E$5,'6. Consolidated IS'!$C$4:$ABN$4,0)),INDEX('6. Consolidated IS (cumulative)'!$C$4:$AZ$83,MATCH($C22,'6. Consolidated IS (cumulative)'!$C$4:$C$83,0),MATCH('Internal summary table'!E$5,'6. Consolidated IS (cumulative)'!$C$4:$AAJ$4,0)))</f>
        <v>-81.8</v>
      </c>
      <c r="F22" s="1293">
        <f t="shared" ref="F22:F23" si="6">IF(AND(E22&lt;0,D22&gt;0),ABS(D22/E22-1),D22/E22-1)</f>
        <v>-0.96454767726161372</v>
      </c>
      <c r="G22" s="898"/>
      <c r="H22" s="898"/>
      <c r="I22" s="887">
        <f>INDEX('6. Consolidated IS'!$C$4:$ABN$88,MATCH(C22,'6. Consolidated IS'!$C$4:$C$88,0),MATCH('Internal summary table'!I$5,'6. Consolidated IS'!$C$4:$ABN$4,0))</f>
        <v>0</v>
      </c>
      <c r="J22" s="887" t="e">
        <f>INDEX('6. Consolidated IS'!$C$4:$ABN$88,MATCH($C22,'6. Consolidated IS'!$C$4:$C$88,0),MATCH('Internal summary table'!J$5,'6. Consolidated IS'!$C$4:$ABN$4,0))</f>
        <v>#N/A</v>
      </c>
      <c r="K22" s="1293" t="e">
        <f t="shared" si="0"/>
        <v>#N/A</v>
      </c>
      <c r="L22" s="887" t="e">
        <f>INDEX('6. Consolidated IS'!$C$4:$ABN$88,MATCH(C22,'6. Consolidated IS'!$C$4:$C$88,0),MATCH('Internal summary table'!L$5,'6. Consolidated IS'!$C$4:$ABN$4,0))</f>
        <v>#N/A</v>
      </c>
      <c r="M22" s="1293" t="e">
        <f t="shared" si="5"/>
        <v>#N/A</v>
      </c>
    </row>
    <row r="23" spans="1:13" s="184" customFormat="1" ht="15.75" customHeight="1">
      <c r="A23" s="122"/>
      <c r="B23" s="122"/>
      <c r="C23" s="248" t="s">
        <v>546</v>
      </c>
      <c r="D23" s="1183">
        <f>IF(LEFT($D$5,2)="FY",INDEX('6. Consolidated IS'!$C$4:$ABN$88,MATCH($C23,'6. Consolidated IS'!$C$4:$C$88,0),MATCH('Internal summary table'!D$5,'6. Consolidated IS'!$C$4:$ABN$4,0)),INDEX('6. Consolidated IS (cumulative)'!$C$4:$AZ$83,MATCH($C23,'6. Consolidated IS (cumulative)'!$C$4:$C$83,0),MATCH('Internal summary table'!D$5,'6. Consolidated IS (cumulative)'!$C$4:$AAJ$4,0)))</f>
        <v>-22.8</v>
      </c>
      <c r="E23" s="1183">
        <f>IF(LEFT($D$5,2)="FY",INDEX('6. Consolidated IS'!$C$4:$ABN$88,MATCH($C23,'6. Consolidated IS'!$C$4:$C$88,0),MATCH('Internal summary table'!E$5,'6. Consolidated IS'!$C$4:$ABN$4,0)),INDEX('6. Consolidated IS (cumulative)'!$C$4:$AZ$83,MATCH($C23,'6. Consolidated IS (cumulative)'!$C$4:$C$83,0),MATCH('Internal summary table'!E$5,'6. Consolidated IS (cumulative)'!$C$4:$AAJ$4,0)))</f>
        <v>2.7</v>
      </c>
      <c r="F23" s="1293">
        <f t="shared" si="6"/>
        <v>-9.4444444444444446</v>
      </c>
      <c r="G23" s="1183"/>
      <c r="H23" s="1183"/>
      <c r="I23" s="1182">
        <f>INDEX('6. Consolidated IS'!$C$4:$ABN$88,MATCH(C23,'6. Consolidated IS'!$C$4:$C$88,0),MATCH('Internal summary table'!I$5,'6. Consolidated IS'!$C$4:$ABN$4,0))</f>
        <v>0</v>
      </c>
      <c r="J23" s="1182" t="e">
        <f>INDEX('6. Consolidated IS'!$C$4:$ABN$88,MATCH($C23,'6. Consolidated IS'!$C$4:$C$88,0),MATCH('Internal summary table'!J$5,'6. Consolidated IS'!$C$4:$ABN$4,0))</f>
        <v>#N/A</v>
      </c>
      <c r="K23" s="1293" t="e">
        <f t="shared" si="0"/>
        <v>#N/A</v>
      </c>
      <c r="L23" s="1182" t="e">
        <f>INDEX('6. Consolidated IS'!$C$4:$ABN$88,MATCH(C23,'6. Consolidated IS'!$C$4:$C$88,0),MATCH('Internal summary table'!L$5,'6. Consolidated IS'!$C$4:$ABN$4,0))</f>
        <v>#N/A</v>
      </c>
      <c r="M23" s="1293" t="e">
        <f t="shared" si="5"/>
        <v>#N/A</v>
      </c>
    </row>
    <row r="24" spans="1:13" ht="15.75" customHeight="1">
      <c r="A24" s="30"/>
      <c r="B24" s="241" t="s">
        <v>668</v>
      </c>
      <c r="C24" s="241"/>
      <c r="D24" s="307">
        <f>D20+D23</f>
        <v>-167.50000000000003</v>
      </c>
      <c r="E24" s="307">
        <f>E20+E23</f>
        <v>-467.70000000000005</v>
      </c>
      <c r="F24" s="1292">
        <f t="shared" si="4"/>
        <v>-0.64186444301902923</v>
      </c>
      <c r="G24" s="307"/>
      <c r="H24" s="307"/>
      <c r="I24" s="307">
        <f>I20+I23</f>
        <v>0</v>
      </c>
      <c r="J24" s="307" t="e">
        <f>J20+J23</f>
        <v>#N/A</v>
      </c>
      <c r="K24" s="1292" t="e">
        <f t="shared" si="0"/>
        <v>#N/A</v>
      </c>
      <c r="L24" s="307" t="e">
        <f>L20+L23</f>
        <v>#N/A</v>
      </c>
      <c r="M24" s="1292" t="e">
        <f t="shared" si="5"/>
        <v>#N/A</v>
      </c>
    </row>
    <row r="25" spans="1:13" ht="15.75" customHeight="1">
      <c r="A25" s="30"/>
      <c r="B25" s="241" t="s">
        <v>13</v>
      </c>
      <c r="C25" s="241"/>
      <c r="D25" s="895">
        <f>IF(LEFT($D$5,2)="FY",INDEX('6. Consolidated IS'!$B$4:$ABN$88,MATCH($B25,'6. Consolidated IS'!$B$4:$B$88,0),MATCH('Internal summary table'!D$5,'6. Consolidated IS'!$B$4:$ABN$4,0)),INDEX('6. Consolidated IS (cumulative)'!$B$4:$AZ$83,MATCH($B25,'6. Consolidated IS (cumulative)'!$B$4:$B$83,0),MATCH('Internal summary table'!D$5,'6. Consolidated IS (cumulative)'!$B$4:$AAJ$4,0)))</f>
        <v>2333.1999999999998</v>
      </c>
      <c r="E25" s="895">
        <f>IF(LEFT($D$5,2)="FY",INDEX('6. Consolidated IS'!$B$4:$ABN$88,MATCH($B25,'6. Consolidated IS'!$B$4:$B$88,0),MATCH('Internal summary table'!E$5,'6. Consolidated IS'!$B$4:$ABN$4,0)),INDEX('6. Consolidated IS (cumulative)'!$B$4:$AZ$83,MATCH($B25,'6. Consolidated IS (cumulative)'!$B$4:$B$83,0),MATCH('Internal summary table'!E$5,'6. Consolidated IS (cumulative)'!$B$4:$AAJ$4,0)))</f>
        <v>1714.6000000000004</v>
      </c>
      <c r="F25" s="1292">
        <f t="shared" si="4"/>
        <v>0.36078385629301257</v>
      </c>
      <c r="G25" s="895"/>
      <c r="H25" s="895"/>
      <c r="I25" s="307">
        <f>INDEX('6. Consolidated IS'!$B$4:$ABN$88,MATCH($B25,'6. Consolidated IS'!$B$4:$B$88,0),MATCH('Internal summary table'!I$5,'6. Consolidated IS'!$B$4:$ABN$4,0))</f>
        <v>0</v>
      </c>
      <c r="J25" s="307" t="e">
        <f>INDEX('6. Consolidated IS'!$B$4:$ABN$88,MATCH($B25,'6. Consolidated IS'!$B$4:$B$88,0),MATCH('Internal summary table'!J$5,'6. Consolidated IS'!$B$4:$ABN$4,0))</f>
        <v>#N/A</v>
      </c>
      <c r="K25" s="1292" t="e">
        <f t="shared" si="0"/>
        <v>#N/A</v>
      </c>
      <c r="L25" s="307" t="e">
        <f>INDEX('6. Consolidated IS'!$B$4:$ABN$88,MATCH($B25,'6. Consolidated IS'!$B$4:$B$88,0),MATCH('Internal summary table'!L$5,'6. Consolidated IS'!$B$4:$ABN$4,0))</f>
        <v>#N/A</v>
      </c>
      <c r="M25" s="1292" t="e">
        <f t="shared" si="5"/>
        <v>#N/A</v>
      </c>
    </row>
    <row r="26" spans="1:13" ht="15.75" customHeight="1">
      <c r="A26" s="30"/>
      <c r="B26" s="241" t="s">
        <v>14</v>
      </c>
      <c r="C26" s="241"/>
      <c r="D26" s="307">
        <f>IF(LEFT($D$5,2)="FY",INDEX('6. Consolidated IS'!$C$4:$ABN$88,MATCH($B26,'6. Consolidated IS'!$C$4:$C$88,0),MATCH('Internal summary table'!D$5,'6. Consolidated IS'!$C$4:$ABN$4,0)),INDEX('6. Consolidated IS (cumulative)'!$C$4:$AZ$83,MATCH($B26,'6. Consolidated IS (cumulative)'!$C$4:$C$83,0),MATCH('Internal summary table'!D$5,'6. Consolidated IS (cumulative)'!$C$4:$AAJ$4,0)))</f>
        <v>-858.6</v>
      </c>
      <c r="E26" s="307">
        <f>IF(LEFT($D$5,2)="FY",INDEX('6. Consolidated IS'!$C$4:$ABN$88,MATCH($B26,'6. Consolidated IS'!$C$4:$C$88,0),MATCH('Internal summary table'!E$5,'6. Consolidated IS'!$C$4:$ABN$4,0)),INDEX('6. Consolidated IS (cumulative)'!$C$4:$AZ$83,MATCH($B26,'6. Consolidated IS (cumulative)'!$C$4:$C$83,0),MATCH('Internal summary table'!E$5,'6. Consolidated IS (cumulative)'!$C$4:$AAJ$4,0)))</f>
        <v>-738.5</v>
      </c>
      <c r="F26" s="1292">
        <f t="shared" si="4"/>
        <v>0.16262694651320242</v>
      </c>
      <c r="G26" s="307"/>
      <c r="H26" s="307"/>
      <c r="I26" s="307">
        <f>INDEX('6. Consolidated IS'!$C$4:$ABN$88,MATCH($B26,'6. Consolidated IS'!$C$4:$C$88,0),MATCH('Internal summary table'!I$5,'6. Consolidated IS'!$C$4:$ABN$4,0))</f>
        <v>0</v>
      </c>
      <c r="J26" s="307" t="e">
        <f>INDEX('6. Consolidated IS'!$C$4:$ABN$88,MATCH($B26,'6. Consolidated IS'!$C$4:$C$88,0),MATCH('Internal summary table'!J$5,'6. Consolidated IS'!$C$4:$ABN$4,0))</f>
        <v>#N/A</v>
      </c>
      <c r="K26" s="1292" t="e">
        <f t="shared" si="0"/>
        <v>#N/A</v>
      </c>
      <c r="L26" s="307" t="e">
        <f>INDEX('6. Consolidated IS'!$C$4:$ABN$88,MATCH($B26,'6. Consolidated IS'!$C$4:$C$88,0),MATCH('Internal summary table'!L$5,'6. Consolidated IS'!$C$4:$ABN$4,0))</f>
        <v>#N/A</v>
      </c>
      <c r="M26" s="1292" t="e">
        <f t="shared" si="5"/>
        <v>#N/A</v>
      </c>
    </row>
    <row r="27" spans="1:13" ht="15.75" customHeight="1">
      <c r="A27" s="30"/>
      <c r="B27" s="124" t="s">
        <v>15</v>
      </c>
      <c r="C27" s="124"/>
      <c r="D27" s="893">
        <f>IF(LEFT($D$5,2)="FY",INDEX('6. Consolidated IS'!$B$4:$ABN$88,MATCH($B27,'6. Consolidated IS'!$B$4:$B$88,0),MATCH('Internal summary table'!D$5,'6. Consolidated IS'!$B$4:$ABN$4,0)),INDEX('6. Consolidated IS (cumulative)'!$B$4:$AZ$83,MATCH($B27,'6. Consolidated IS (cumulative)'!$B$4:$B$83,0),MATCH('Internal summary table'!D$5,'6. Consolidated IS (cumulative)'!$B$4:$AAJ$4,0)))</f>
        <v>1474.6</v>
      </c>
      <c r="E27" s="893">
        <f>IF(LEFT($D$5,2)="FY",INDEX('6. Consolidated IS'!$B$4:$ABN$88,MATCH($B27,'6. Consolidated IS'!$B$4:$B$88,0),MATCH('Internal summary table'!E$5,'6. Consolidated IS'!$B$4:$ABN$4,0)),INDEX('6. Consolidated IS (cumulative)'!$B$4:$AZ$83,MATCH($B27,'6. Consolidated IS (cumulative)'!$B$4:$B$83,0),MATCH('Internal summary table'!E$5,'6. Consolidated IS (cumulative)'!$B$4:$AAJ$4,0)))</f>
        <v>976.10000000000036</v>
      </c>
      <c r="F27" s="1290">
        <f t="shared" si="4"/>
        <v>0.51070587030017345</v>
      </c>
      <c r="G27" s="893"/>
      <c r="H27" s="893"/>
      <c r="I27" s="299">
        <f>INDEX('6. Consolidated IS'!$B$4:$ABN$88,MATCH($B27,'6. Consolidated IS'!$B$4:$B$88,0),MATCH('Internal summary table'!I$5,'6. Consolidated IS'!$B$4:$ABN$4,0))</f>
        <v>0</v>
      </c>
      <c r="J27" s="299" t="e">
        <f>INDEX('6. Consolidated IS'!$B$4:$ABN$88,MATCH($B27,'6. Consolidated IS'!$B$4:$B$88,0),MATCH('Internal summary table'!J$5,'6. Consolidated IS'!$B$4:$ABN$4,0))</f>
        <v>#N/A</v>
      </c>
      <c r="K27" s="1290" t="e">
        <f t="shared" si="0"/>
        <v>#N/A</v>
      </c>
      <c r="L27" s="299" t="e">
        <f>INDEX('6. Consolidated IS'!$B$4:$ABN$88,MATCH($B27,'6. Consolidated IS'!$B$4:$B$88,0),MATCH('Internal summary table'!L$5,'6. Consolidated IS'!$B$4:$ABN$4,0))</f>
        <v>#N/A</v>
      </c>
      <c r="M27" s="1290" t="e">
        <f t="shared" si="5"/>
        <v>#N/A</v>
      </c>
    </row>
    <row r="28" spans="1:13" s="87" customFormat="1" ht="15.75" customHeight="1">
      <c r="A28" s="94"/>
      <c r="B28" s="94"/>
      <c r="C28" s="89" t="s">
        <v>16</v>
      </c>
      <c r="D28" s="1385">
        <f>IF(LEFT($D$5,2)="FY",INDEX('6. Consolidated IS'!$C$4:$ABN$88,MATCH($C28,'6. Consolidated IS'!$C$4:$C$88,0),MATCH('Internal summary table'!D$5,'6. Consolidated IS'!$C$4:$ABN$4,0)),INDEX('6. Consolidated IS (cumulative)'!$C$4:$AZ$83,MATCH($C28,'6. Consolidated IS (cumulative)'!$C$4:$C$83,0),MATCH('Internal summary table'!D$5,'6. Consolidated IS (cumulative)'!$C$4:$AAJ$4,0)))</f>
        <v>-293.7</v>
      </c>
      <c r="E28" s="1385">
        <f>IF(LEFT($D$5,2)="FY",INDEX('6. Consolidated IS'!$C$4:$ABN$88,MATCH($C28,'6. Consolidated IS'!$C$4:$C$88,0),MATCH('Internal summary table'!E$5,'6. Consolidated IS'!$C$4:$ABN$4,0)),INDEX('6. Consolidated IS (cumulative)'!$C$4:$AZ$83,MATCH($C28,'6. Consolidated IS (cumulative)'!$C$4:$C$83,0),MATCH('Internal summary table'!E$5,'6. Consolidated IS (cumulative)'!$C$4:$AAJ$4,0)))</f>
        <v>-193.3</v>
      </c>
      <c r="F28" s="1384">
        <f t="shared" si="4"/>
        <v>0.51939989653388507</v>
      </c>
      <c r="G28" s="1385"/>
      <c r="H28" s="1385"/>
      <c r="I28" s="1383">
        <f>INDEX('6. Consolidated IS'!$C$4:$ABN$88,MATCH(C28,'6. Consolidated IS'!$C$4:$C$88,0),MATCH('Internal summary table'!I$5,'6. Consolidated IS'!$C$4:$ABN$4,0))</f>
        <v>0</v>
      </c>
      <c r="J28" s="1383" t="e">
        <f>INDEX('6. Consolidated IS'!$C$4:$ABN$88,MATCH($C28,'6. Consolidated IS'!$C$4:$C$88,0),MATCH('Internal summary table'!J$5,'6. Consolidated IS'!$C$4:$ABN$4,0))</f>
        <v>#N/A</v>
      </c>
      <c r="K28" s="1384" t="e">
        <f t="shared" si="0"/>
        <v>#N/A</v>
      </c>
      <c r="L28" s="1383" t="e">
        <f>INDEX('6. Consolidated IS'!$C$4:$ABN$88,MATCH(C28,'6. Consolidated IS'!$C$4:$C$88,0),MATCH('Internal summary table'!L$5,'6. Consolidated IS'!$C$4:$ABN$4,0))</f>
        <v>#N/A</v>
      </c>
      <c r="M28" s="1384" t="e">
        <f t="shared" si="5"/>
        <v>#N/A</v>
      </c>
    </row>
    <row r="29" spans="1:13" ht="15.75" customHeight="1">
      <c r="A29" s="30"/>
      <c r="B29" s="241" t="s">
        <v>402</v>
      </c>
      <c r="C29" s="241"/>
      <c r="D29" s="895">
        <f>IF(LEFT($D$5,2)="FY",INDEX('6. Consolidated IS'!$B$4:$ABN$88,MATCH($B29,'6. Consolidated IS'!$B$4:$B$88,0),MATCH('Internal summary table'!D$5,'6. Consolidated IS'!$B$4:$ABN$4,0)),INDEX('6. Consolidated IS (cumulative)'!$B$4:$AZ$83,MATCH($B29,'6. Consolidated IS (cumulative)'!$B$4:$B$83,0),MATCH('Internal summary table'!D$5,'6. Consolidated IS (cumulative)'!$B$4:$AAJ$4,0)))</f>
        <v>1180.8999999999999</v>
      </c>
      <c r="E29" s="895">
        <f>IF(LEFT($D$5,2)="FY",INDEX('6. Consolidated IS'!$B$4:$ABN$88,MATCH($B29,'6. Consolidated IS'!$B$4:$B$88,0),MATCH('Internal summary table'!E$5,'6. Consolidated IS'!$B$4:$ABN$4,0)),INDEX('6. Consolidated IS (cumulative)'!$B$4:$AZ$83,MATCH($B29,'6. Consolidated IS (cumulative)'!$B$4:$B$83,0),MATCH('Internal summary table'!E$5,'6. Consolidated IS (cumulative)'!$B$4:$AAJ$4,0)))</f>
        <v>782.80000000000041</v>
      </c>
      <c r="F29" s="1294">
        <f t="shared" si="4"/>
        <v>0.50855901890648858</v>
      </c>
      <c r="G29" s="895"/>
      <c r="H29" s="895"/>
      <c r="I29" s="307">
        <f>INDEX('6. Consolidated IS'!$B$4:$ABN$88,MATCH($B29,'6. Consolidated IS'!$B$4:$B$88,0),MATCH('Internal summary table'!I$5,'6. Consolidated IS'!$B$4:$ABN$4,0))</f>
        <v>0</v>
      </c>
      <c r="J29" s="307" t="e">
        <f>INDEX('6. Consolidated IS'!$B$4:$ABN$88,MATCH($B29,'6. Consolidated IS'!$B$4:$B$88,0),MATCH('Internal summary table'!J$5,'6. Consolidated IS'!$B$4:$ABN$4,0))</f>
        <v>#N/A</v>
      </c>
      <c r="K29" s="1294" t="e">
        <f>IF(AND(J29&lt;0,I29&gt;0),ABS(I29/J29-1),I29/J29-1)</f>
        <v>#N/A</v>
      </c>
      <c r="L29" s="307" t="e">
        <f>INDEX('6. Consolidated IS'!$B$4:$ABN$88,MATCH($B29,'6. Consolidated IS'!$B$4:$B$88,0),MATCH('Internal summary table'!L$5,'6. Consolidated IS'!$B$4:$ABN$4,0))</f>
        <v>#N/A</v>
      </c>
      <c r="M29" s="1294" t="e">
        <f t="shared" si="5"/>
        <v>#N/A</v>
      </c>
    </row>
    <row r="30" spans="1:13" ht="15.75" customHeight="1">
      <c r="A30" s="30"/>
      <c r="B30" s="30"/>
      <c r="C30" s="124" t="s">
        <v>403</v>
      </c>
      <c r="D30" s="893">
        <f>IF(LEFT($D$5,2)="FY",INDEX('6. Consolidated IS'!$C$4:$ABN$88,MATCH($C30,'6. Consolidated IS'!$C$4:$C$88,0),MATCH('Internal summary table'!D$5,'6. Consolidated IS'!$C$4:$ABN$4,0)),INDEX('6. Consolidated IS (cumulative)'!$C$4:$AZ$83,MATCH($C30,'6. Consolidated IS (cumulative)'!$C$4:$C$83,0),MATCH('Internal summary table'!D$5,'6. Consolidated IS (cumulative)'!$C$4:$AAJ$4,0)))</f>
        <v>65</v>
      </c>
      <c r="E30" s="893">
        <f>IF(LEFT($D$5,2)="FY",INDEX('6. Consolidated IS'!$C$4:$ABN$88,MATCH($C30,'6. Consolidated IS'!$C$4:$C$88,0),MATCH('Internal summary table'!E$5,'6. Consolidated IS'!$C$4:$ABN$4,0)),INDEX('6. Consolidated IS (cumulative)'!$C$4:$AZ$83,MATCH($C30,'6. Consolidated IS (cumulative)'!$C$4:$C$83,0),MATCH('Internal summary table'!E$5,'6. Consolidated IS (cumulative)'!$C$4:$AAJ$4,0)))</f>
        <v>-22.5</v>
      </c>
      <c r="F30" s="1290" t="str">
        <f>IF(D30/E30&gt;0,D30/E30-1,"-")</f>
        <v>-</v>
      </c>
      <c r="G30" s="893"/>
      <c r="H30" s="893"/>
      <c r="I30" s="299">
        <f>INDEX('6. Consolidated IS'!$C$4:$ABN$88,MATCH(C30,'6. Consolidated IS'!$C$4:$C$88,0),MATCH('Internal summary table'!I$5,'6. Consolidated IS'!$C$4:$ABN$4,0))</f>
        <v>0</v>
      </c>
      <c r="J30" s="299" t="e">
        <f>INDEX('6. Consolidated IS'!$C$4:$ABN$88,MATCH($C30,'6. Consolidated IS'!$C$4:$C$88,0),MATCH('Internal summary table'!J$5,'6. Consolidated IS'!$C$4:$ABN$4,0))</f>
        <v>#N/A</v>
      </c>
      <c r="K30" s="1294" t="e">
        <f>IF(AND(J30&lt;0,I30&gt;0),ABS(I30/J30-1),I30/J30-1)</f>
        <v>#N/A</v>
      </c>
      <c r="L30" s="299" t="e">
        <f>INDEX('6. Consolidated IS'!$C$4:$ABN$88,MATCH(C30,'6. Consolidated IS'!$C$4:$C$88,0),MATCH('Internal summary table'!L$5,'6. Consolidated IS'!$C$4:$ABN$4,0))</f>
        <v>#N/A</v>
      </c>
      <c r="M30" s="1294" t="e">
        <f t="shared" si="5"/>
        <v>#N/A</v>
      </c>
    </row>
    <row r="31" spans="1:13" ht="15.75" customHeight="1">
      <c r="A31" s="30"/>
      <c r="B31" s="241" t="s">
        <v>401</v>
      </c>
      <c r="C31" s="241"/>
      <c r="D31" s="895">
        <f>IF(LEFT($D$5,2)="FY",INDEX('6. Consolidated IS'!$B$4:$ABN$88,MATCH($B31,'6. Consolidated IS'!$B$4:$B$88,0),MATCH('Internal summary table'!D$5,'6. Consolidated IS'!$B$4:$ABN$4,0)),INDEX('6. Consolidated IS (cumulative)'!$B$4:$AZ$83,MATCH($B31,'6. Consolidated IS (cumulative)'!$B$4:$B$83,0),MATCH('Internal summary table'!D$5,'6. Consolidated IS (cumulative)'!$B$4:$AAJ$4,0)))</f>
        <v>1245.8999999999999</v>
      </c>
      <c r="E31" s="895">
        <f>IF(LEFT($D$5,2)="FY",INDEX('6. Consolidated IS'!$B$4:$ABN$88,MATCH($B31,'6. Consolidated IS'!$B$4:$B$88,0),MATCH('Internal summary table'!E$5,'6. Consolidated IS'!$B$4:$ABN$4,0)),INDEX('6. Consolidated IS (cumulative)'!$B$4:$AZ$83,MATCH($B31,'6. Consolidated IS (cumulative)'!$B$4:$B$83,0),MATCH('Internal summary table'!E$5,'6. Consolidated IS (cumulative)'!$B$4:$AAJ$4,0)))</f>
        <v>760.30000000000041</v>
      </c>
      <c r="F31" s="1292">
        <f t="shared" si="4"/>
        <v>0.63869525187425902</v>
      </c>
      <c r="G31" s="895"/>
      <c r="H31" s="895"/>
      <c r="I31" s="307">
        <f>INDEX('6. Consolidated IS'!$B$4:$ABN$88,MATCH($B31,'6. Consolidated IS'!$B$4:$B$88,0),MATCH('Internal summary table'!I$5,'6. Consolidated IS'!$B$4:$ABN$4,0))</f>
        <v>0</v>
      </c>
      <c r="J31" s="307" t="e">
        <f>INDEX('6. Consolidated IS'!$B$4:$ABN$88,MATCH($B31,'6. Consolidated IS'!$B$4:$B$88,0),MATCH('Internal summary table'!J$5,'6. Consolidated IS'!$B$4:$ABN$4,0))</f>
        <v>#N/A</v>
      </c>
      <c r="K31" s="1292" t="e">
        <f t="shared" si="0"/>
        <v>#N/A</v>
      </c>
      <c r="L31" s="307" t="e">
        <f>INDEX('6. Consolidated IS'!$B$4:$ABN$88,MATCH($B31,'6. Consolidated IS'!$B$4:$B$88,0),MATCH('Internal summary table'!L$5,'6. Consolidated IS'!$B$4:$ABN$4,0))</f>
        <v>#N/A</v>
      </c>
      <c r="M31" s="1292" t="e">
        <f t="shared" si="5"/>
        <v>#N/A</v>
      </c>
    </row>
    <row r="32" spans="1:13">
      <c r="A32" s="30"/>
      <c r="B32" s="30"/>
      <c r="C32" s="30"/>
      <c r="D32" s="302"/>
      <c r="E32" s="302"/>
      <c r="F32" s="1295"/>
      <c r="G32" s="302"/>
      <c r="H32" s="302"/>
      <c r="I32" s="302"/>
      <c r="J32" s="302"/>
      <c r="K32" s="1295"/>
      <c r="L32" s="302"/>
      <c r="M32" s="1295"/>
    </row>
    <row r="33" spans="1:13" ht="15.75" customHeight="1">
      <c r="A33" s="30"/>
      <c r="B33" s="30"/>
      <c r="C33" s="124" t="s">
        <v>437</v>
      </c>
      <c r="D33" s="1139">
        <f>IF(LEFT($D$5,2)="FY",INDEX('6. Consolidated IS'!$C$4:$ABN$88,MATCH($C33,'6. Consolidated IS'!$C$4:$C$88,0),MATCH('Internal summary table'!D$5,'6. Consolidated IS'!$C$4:$ABN$4,0)),INDEX('6. Consolidated IS (cumulative)'!$C$4:$AZ$83,MATCH($C33,'6. Consolidated IS (cumulative)'!$C$4:$C$83,0),MATCH('Internal summary table'!D$5,'6. Consolidated IS (cumulative)'!$C$4:$AAJ$4,0)))</f>
        <v>53.95</v>
      </c>
      <c r="E33" s="1139">
        <f>IF(LEFT($D$5,2)="FY",INDEX('6. Consolidated IS'!$C$4:$ABN$88,MATCH($C33,'6. Consolidated IS'!$C$4:$C$88,0),MATCH('Internal summary table'!E$5,'6. Consolidated IS'!$C$4:$ABN$4,0)),INDEX('6. Consolidated IS (cumulative)'!$C$4:$AZ$83,MATCH($C33,'6. Consolidated IS (cumulative)'!$C$4:$C$83,0),MATCH('Internal summary table'!E$5,'6. Consolidated IS (cumulative)'!$C$4:$AAJ$4,0)))</f>
        <v>35.409999999999997</v>
      </c>
      <c r="F33" s="1290">
        <f>IF(AND(E33&lt;0,D33&gt;0),ABS(D33/E33-1),D33/E33-1)</f>
        <v>0.52358090934764223</v>
      </c>
      <c r="G33" s="1139"/>
      <c r="H33" s="1139"/>
      <c r="I33" s="1138">
        <f>INDEX('6. Consolidated IS'!$C$4:$ABN$88,MATCH(C33,'6. Consolidated IS'!$C$4:$C$88,0),MATCH('Internal summary table'!I$5,'6. Consolidated IS'!$C$4:$ABN$4,0))</f>
        <v>0</v>
      </c>
      <c r="J33" s="1138" t="e">
        <f>INDEX('6. Consolidated IS'!$C$4:$ABN$88,MATCH($C33,'6. Consolidated IS'!$C$4:$C$88,0),MATCH('Internal summary table'!J$5,'6. Consolidated IS'!$C$4:$ABN$4,0))</f>
        <v>#N/A</v>
      </c>
      <c r="K33" s="1290" t="e">
        <f>IF(AND(J33&lt;0,I33&gt;0),ABS(I33/J33-1),I33/J33-1)</f>
        <v>#N/A</v>
      </c>
      <c r="L33" s="1138" t="e">
        <f>INDEX('6. Consolidated IS'!$C$4:$ABN$88,MATCH(C33,'6. Consolidated IS'!$C$4:$C$88,0),MATCH('Internal summary table'!L$5,'6. Consolidated IS'!$C$4:$ABN$4,0))</f>
        <v>#N/A</v>
      </c>
      <c r="M33" s="1290" t="e">
        <f>IF(AND(L33&lt;0,I33&gt;0),ABS(I33/L33-1),I33/L33-1)</f>
        <v>#N/A</v>
      </c>
    </row>
    <row r="34" spans="1:13" ht="15.75" customHeight="1">
      <c r="A34" s="30"/>
      <c r="B34" s="30"/>
      <c r="C34" s="124" t="s">
        <v>21</v>
      </c>
      <c r="D34" s="1139">
        <f>IF(LEFT($D$5,2)="FY",INDEX('6. Consolidated IS'!$C$4:$ABN$88,MATCH($C34,'6. Consolidated IS'!$C$4:$C$88,0),MATCH('Internal summary table'!D$5,'6. Consolidated IS'!$C$4:$ABN$4,0)),INDEX('6. Consolidated IS (cumulative)'!$C$4:$AZ$83,MATCH($C34,'6. Consolidated IS (cumulative)'!$C$4:$C$83,0),MATCH('Internal summary table'!D$5,'6. Consolidated IS (cumulative)'!$C$4:$AAJ$4,0)))</f>
        <v>56.98</v>
      </c>
      <c r="E34" s="1139">
        <f>IF(LEFT($D$5,2)="FY",INDEX('6. Consolidated IS'!$C$4:$ABN$88,MATCH($C34,'6. Consolidated IS'!$C$4:$C$88,0),MATCH('Internal summary table'!E$5,'6. Consolidated IS'!$C$4:$ABN$4,0)),INDEX('6. Consolidated IS (cumulative)'!$C$4:$AZ$83,MATCH($C34,'6. Consolidated IS (cumulative)'!$C$4:$C$83,0),MATCH('Internal summary table'!E$5,'6. Consolidated IS (cumulative)'!$C$4:$AAJ$4,0)))</f>
        <v>34.36</v>
      </c>
      <c r="F34" s="1290">
        <f t="shared" ref="F34" si="7">IF(AND(E34&lt;0,D34&gt;0),ABS(D34/E34-1),D34/E34-1)</f>
        <v>0.65832363213038403</v>
      </c>
      <c r="G34" s="1139"/>
      <c r="H34" s="1139"/>
      <c r="I34" s="1138">
        <f>INDEX('6. Consolidated IS'!$C$4:$ABN$88,MATCH(C34,'6. Consolidated IS'!$C$4:$C$88,0),MATCH('Internal summary table'!I$5,'6. Consolidated IS'!$C$4:$ABN$4,0))</f>
        <v>0</v>
      </c>
      <c r="J34" s="1138" t="e">
        <f>INDEX('6. Consolidated IS'!$C$4:$ABN$88,MATCH($C34,'6. Consolidated IS'!$C$4:$C$88,0),MATCH('Internal summary table'!J$5,'6. Consolidated IS'!$C$4:$ABN$4,0))</f>
        <v>#N/A</v>
      </c>
      <c r="K34" s="1290" t="e">
        <f t="shared" ref="K34" si="8">IF(AND(J34&lt;0,I34&gt;0),ABS(I34/J34-1),I34/J34-1)</f>
        <v>#N/A</v>
      </c>
      <c r="L34" s="1138" t="e">
        <f>INDEX('6. Consolidated IS'!$C$4:$ABN$88,MATCH(C34,'6. Consolidated IS'!$C$4:$C$88,0),MATCH('Internal summary table'!L$5,'6. Consolidated IS'!$C$4:$ABN$4,0))</f>
        <v>#N/A</v>
      </c>
      <c r="M34" s="1290" t="e">
        <f t="shared" ref="M34" si="9">IF(AND(L34&lt;0,I34&gt;0),ABS(I34/L34-1),I34/L34-1)</f>
        <v>#N/A</v>
      </c>
    </row>
    <row r="35" spans="1:13">
      <c r="A35" s="30"/>
      <c r="B35" s="30"/>
      <c r="C35" s="30"/>
      <c r="D35" s="1297"/>
      <c r="E35" s="302"/>
      <c r="F35" s="30"/>
      <c r="G35" s="302"/>
      <c r="H35" s="302"/>
      <c r="I35" s="1297"/>
      <c r="J35" s="302"/>
      <c r="K35" s="30"/>
      <c r="L35" s="302"/>
      <c r="M35" s="306"/>
    </row>
    <row r="36" spans="1:13" ht="16.2" customHeight="1">
      <c r="A36" s="30"/>
      <c r="B36" s="30"/>
      <c r="C36" s="1038" t="s">
        <v>543</v>
      </c>
      <c r="D36" s="301"/>
      <c r="E36" s="301"/>
      <c r="F36" s="844"/>
      <c r="G36" s="301"/>
      <c r="H36" s="301"/>
      <c r="I36" s="308"/>
      <c r="J36" s="308"/>
      <c r="K36" s="304"/>
      <c r="L36" s="301"/>
      <c r="M36" s="304"/>
    </row>
    <row r="37" spans="1:13" ht="16.2" customHeight="1">
      <c r="A37" s="30"/>
      <c r="B37" s="30"/>
      <c r="C37" s="1038" t="s">
        <v>669</v>
      </c>
      <c r="D37" s="301"/>
      <c r="E37" s="301"/>
      <c r="F37" s="844"/>
      <c r="G37" s="301"/>
      <c r="H37" s="301"/>
      <c r="I37" s="308"/>
      <c r="J37" s="308"/>
      <c r="K37" s="304"/>
      <c r="L37" s="301"/>
      <c r="M37" s="304"/>
    </row>
    <row r="38" spans="1:13">
      <c r="A38" s="30"/>
      <c r="B38" s="30"/>
      <c r="C38" s="30"/>
      <c r="D38" s="302"/>
      <c r="E38" s="302"/>
      <c r="F38" s="30"/>
      <c r="G38" s="302"/>
      <c r="H38" s="302"/>
      <c r="I38" s="302"/>
      <c r="J38" s="302"/>
      <c r="K38" s="30"/>
      <c r="L38" s="302"/>
      <c r="M38" s="306"/>
    </row>
    <row r="39" spans="1:13">
      <c r="A39" s="95" t="s">
        <v>28</v>
      </c>
      <c r="B39" s="31"/>
      <c r="C39" s="31"/>
      <c r="D39" s="302"/>
      <c r="E39" s="302"/>
      <c r="F39" s="31"/>
      <c r="G39" s="302"/>
      <c r="H39" s="302"/>
      <c r="I39" s="302"/>
      <c r="J39" s="302"/>
      <c r="K39" s="31"/>
      <c r="L39" s="302"/>
      <c r="M39" s="31"/>
    </row>
    <row r="40" spans="1:13">
      <c r="A40" s="240" t="s">
        <v>1</v>
      </c>
      <c r="B40" s="124"/>
      <c r="C40" s="124"/>
      <c r="D40" s="300"/>
      <c r="E40" s="300"/>
      <c r="F40" s="90"/>
      <c r="G40" s="300"/>
      <c r="H40" s="300"/>
      <c r="I40" s="300"/>
      <c r="J40" s="300"/>
      <c r="K40" s="90"/>
      <c r="L40" s="300"/>
      <c r="M40" s="90"/>
    </row>
    <row r="41" spans="1:13">
      <c r="A41" s="30"/>
      <c r="B41" s="124" t="s">
        <v>464</v>
      </c>
      <c r="C41" s="124"/>
      <c r="D41" s="1115">
        <f>IF(LEFT($D$5,2)="FY",INDEX('6. Consolidated IS'!$B$4:$ABN$88,MATCH($B41,'6. Consolidated IS'!$B$4:$B$88,0),MATCH('Internal summary table'!D$5,'6. Consolidated IS'!$B$4:$ABN$4,0)),INDEX('6. Consolidated IS (cumulative)'!$B$4:$AZ$83,MATCH($B41,'6. Consolidated IS (cumulative)'!$B$4:$B$83,0),MATCH('Internal summary table'!D$5,'6. Consolidated IS (cumulative)'!$B$4:$AAJ$4,0)))</f>
        <v>5.3499999999999999E-2</v>
      </c>
      <c r="E41" s="1117">
        <f>IF(LEFT($D$5,2)="FY",INDEX('6. Consolidated IS'!$B$4:$ABN$88,MATCH($B41,'6. Consolidated IS'!$B$4:$B$88,0),MATCH('Internal summary table'!E$5,'6. Consolidated IS'!$B$4:$ABN$4,0)),INDEX('6. Consolidated IS (cumulative)'!$B$4:$AZ$83,MATCH($B41,'6. Consolidated IS (cumulative)'!$B$4:$B$83,0),MATCH('Internal summary table'!E$5,'6. Consolidated IS (cumulative)'!$B$4:$AAJ$4,0)))</f>
        <v>5.5500000000000001E-2</v>
      </c>
      <c r="F41" s="1104">
        <f>IF(E41=0,"-",D41-E41)</f>
        <v>-2.0000000000000018E-3</v>
      </c>
      <c r="G41" s="1117"/>
      <c r="H41" s="1117"/>
      <c r="I41" s="1115">
        <f>INDEX('6. Consolidated IS'!$B$4:$ABN$88,MATCH($B41,'6. Consolidated IS'!$B$4:$B$88,0),MATCH('Internal summary table'!I$5,'6. Consolidated IS'!$B$4:$ABN$4,0))</f>
        <v>0</v>
      </c>
      <c r="J41" s="1115" t="e">
        <f>INDEX('6. Consolidated IS'!$B$4:$ABN$88,MATCH($B41,'6. Consolidated IS'!$B$4:$B$88,0),MATCH('Internal summary table'!J$5,'6. Consolidated IS'!$B$4:$ABN$4,0))</f>
        <v>#N/A</v>
      </c>
      <c r="K41" s="1104" t="e">
        <f>I41-J41</f>
        <v>#N/A</v>
      </c>
      <c r="L41" s="1117" t="e">
        <f>IF(INDEX('6. Consolidated IS'!$B$4:$ABN$88,MATCH($B41,'6. Consolidated IS'!$B$4:$B$88,0),MATCH('Internal summary table'!L$5,'6. Consolidated IS'!$B$4:$ABN$4,0))=0,"#N/A",INDEX('6. Consolidated IS'!$B$4:$ABN$88,MATCH($B41,'6. Consolidated IS'!$B$4:$B$88,0),MATCH('Internal summary table'!L$5,'6. Consolidated IS'!$B$4:$ABN$4,0)))</f>
        <v>#N/A</v>
      </c>
      <c r="M41" s="1104" t="str">
        <f>IFERROR(I41-L41,"-")</f>
        <v>-</v>
      </c>
    </row>
    <row r="42" spans="1:13" hidden="1" outlineLevel="1">
      <c r="A42" s="30"/>
      <c r="B42" s="30"/>
      <c r="C42" s="124" t="s">
        <v>25</v>
      </c>
      <c r="D42" s="1116">
        <f>IF(LEFT($D$5,2)="FY",INDEX('6. Consolidated IS'!$C$4:$ABN$88,MATCH($C42,'6. Consolidated IS'!$C$4:$C$88,0),MATCH('Internal summary table'!D$5,'6. Consolidated IS'!$C$4:$ABN$4,0)),INDEX('6. Consolidated IS (cumulative)'!$C$4:$AZ$83,MATCH($C42,'6. Consolidated IS (cumulative)'!$C$4:$C$83,0),MATCH('Internal summary table'!D$5,'6. Consolidated IS (cumulative)'!$C$4:$AAJ$4,0)))</f>
        <v>0</v>
      </c>
      <c r="E42" s="1118">
        <f>IF(LEFT($D$5,2)="FY",INDEX('6. Consolidated IS'!$C$4:$ABN$88,MATCH($C42,'6. Consolidated IS'!$C$4:$C$88,0),MATCH('Internal summary table'!E$5,'6. Consolidated IS'!$C$4:$ABN$4,0)),INDEX('6. Consolidated IS (cumulative)'!$C$4:$AZ$83,MATCH($C42,'6. Consolidated IS (cumulative)'!$C$4:$C$83,0),MATCH('Internal summary table'!E$5,'6. Consolidated IS (cumulative)'!$C$4:$AAJ$4,0)))</f>
        <v>0</v>
      </c>
      <c r="F42" s="844" t="str">
        <f t="shared" ref="F42:F43" si="10">IF(E42=0,"-",D42-E42)</f>
        <v>-</v>
      </c>
      <c r="G42" s="1118"/>
      <c r="H42" s="1118"/>
      <c r="I42" s="1116">
        <f>INDEX('6. Consolidated IS'!$C$4:$ABN$88,MATCH(C42,'6. Consolidated IS'!$C$4:$C$88,0),MATCH('Internal summary table'!I$5,'6. Consolidated IS'!$C$4:$ABN$4,0))</f>
        <v>0</v>
      </c>
      <c r="J42" s="1116" t="e">
        <f>INDEX('6. Consolidated IS'!$C$4:$ABN$88,MATCH($C42,'6. Consolidated IS'!$C$4:$C$88,0),MATCH('Internal summary table'!J$5,'6. Consolidated IS'!$C$4:$ABN$4,0))</f>
        <v>#N/A</v>
      </c>
      <c r="K42" s="844" t="e">
        <f t="shared" ref="K42:K54" si="11">I42-J42</f>
        <v>#N/A</v>
      </c>
      <c r="L42" s="1118" t="e">
        <f>IF(INDEX('6. Consolidated IS'!$C$4:$ABN$88,MATCH($C42,'6. Consolidated IS'!$C$4:$C$88,0),MATCH('Internal summary table'!L$5,'6. Consolidated IS'!$C$4:$ABN$4,0))=0,"#N/A",INDEX('6. Consolidated IS'!$C$4:$ABN$88,MATCH($C42,'6. Consolidated IS'!$C$4:$C$88,0),MATCH('Internal summary table'!L$5,'6. Consolidated IS'!$C$4:$ABN$4,0)))</f>
        <v>#N/A</v>
      </c>
      <c r="M42" s="844" t="str">
        <f t="shared" ref="M42:M43" si="12">IFERROR(I42-L42,"-")</f>
        <v>-</v>
      </c>
    </row>
    <row r="43" spans="1:13" hidden="1" outlineLevel="1">
      <c r="A43" s="30"/>
      <c r="B43" s="30"/>
      <c r="C43" s="124" t="s">
        <v>26</v>
      </c>
      <c r="D43" s="1116">
        <f>IF(LEFT($D$5,2)="FY",INDEX('6. Consolidated IS'!$C$4:$ABN$88,MATCH($C43,'6. Consolidated IS'!$C$4:$C$88,0),MATCH('Internal summary table'!D$5,'6. Consolidated IS'!$C$4:$ABN$4,0)),INDEX('6. Consolidated IS (cumulative)'!$C$4:$AZ$83,MATCH($C43,'6. Consolidated IS (cumulative)'!$C$4:$C$83,0),MATCH('Internal summary table'!D$5,'6. Consolidated IS (cumulative)'!$C$4:$AAJ$4,0)))</f>
        <v>0</v>
      </c>
      <c r="E43" s="1118">
        <f>IF(LEFT($D$5,2)="FY",INDEX('6. Consolidated IS'!$C$4:$ABN$88,MATCH($C43,'6. Consolidated IS'!$C$4:$C$88,0),MATCH('Internal summary table'!E$5,'6. Consolidated IS'!$C$4:$ABN$4,0)),INDEX('6. Consolidated IS (cumulative)'!$C$4:$AZ$83,MATCH($C43,'6. Consolidated IS (cumulative)'!$C$4:$C$83,0),MATCH('Internal summary table'!E$5,'6. Consolidated IS (cumulative)'!$C$4:$AAJ$4,0)))</f>
        <v>0</v>
      </c>
      <c r="F43" s="844" t="str">
        <f t="shared" si="10"/>
        <v>-</v>
      </c>
      <c r="G43" s="1118"/>
      <c r="H43" s="1118"/>
      <c r="I43" s="1116">
        <f>INDEX('6. Consolidated IS'!$C$4:$ABN$88,MATCH(C43,'6. Consolidated IS'!$C$4:$C$88,0),MATCH('Internal summary table'!I$5,'6. Consolidated IS'!$C$4:$ABN$4,0))</f>
        <v>0</v>
      </c>
      <c r="J43" s="1116" t="e">
        <f>INDEX('6. Consolidated IS'!$C$4:$ABN$88,MATCH($C43,'6. Consolidated IS'!$C$4:$C$88,0),MATCH('Internal summary table'!J$5,'6. Consolidated IS'!$C$4:$ABN$4,0))</f>
        <v>#N/A</v>
      </c>
      <c r="K43" s="844" t="e">
        <f t="shared" si="11"/>
        <v>#N/A</v>
      </c>
      <c r="L43" s="1118" t="e">
        <f>IF(INDEX('6. Consolidated IS'!$C$4:$ABN$88,MATCH($C43,'6. Consolidated IS'!$C$4:$C$88,0),MATCH('Internal summary table'!L$5,'6. Consolidated IS'!$C$4:$ABN$4,0))=0,"#N/A",INDEX('6. Consolidated IS'!$C$4:$ABN$88,MATCH($C43,'6. Consolidated IS'!$C$4:$C$88,0),MATCH('Internal summary table'!L$5,'6. Consolidated IS'!$C$4:$ABN$4,0)))</f>
        <v>#N/A</v>
      </c>
      <c r="M43" s="844" t="str">
        <f t="shared" si="12"/>
        <v>-</v>
      </c>
    </row>
    <row r="44" spans="1:13" collapsed="1">
      <c r="A44" s="30"/>
      <c r="B44" s="30"/>
      <c r="C44" s="124"/>
      <c r="D44" s="1116"/>
      <c r="E44" s="1118"/>
      <c r="F44" s="844"/>
      <c r="G44" s="1118"/>
      <c r="H44" s="1118"/>
      <c r="I44" s="1116"/>
      <c r="J44" s="1116"/>
      <c r="K44" s="844"/>
      <c r="L44" s="1118"/>
      <c r="M44" s="844"/>
    </row>
    <row r="45" spans="1:13">
      <c r="A45" s="30"/>
      <c r="B45" s="124" t="s">
        <v>569</v>
      </c>
      <c r="C45" s="124"/>
      <c r="D45" s="1116">
        <f>IF(LEFT($E$5,2)="FY",INDEX('6. Consolidated IS'!$B$4:$ABN$88,MATCH($B45,'6. Consolidated IS'!$B$4:$B$88,0),MATCH('Internal summary table'!D$5,'6. Consolidated IS'!$B$4:$ABN$4,0)),INDEX('6. Consolidated IS (cumulative)'!$B$4:$AZ$83,MATCH($B45,'6. Consolidated IS (cumulative)'!$B$4:$B$83,0),MATCH('Internal summary table'!D$5,'6. Consolidated IS (cumulative)'!$B$4:$AAJ$4,0)))</f>
        <v>0.24199999999999999</v>
      </c>
      <c r="E45" s="1118">
        <f>IF(LEFT($E$5,2)="FY",INDEX('6. Consolidated IS'!$B$4:$ABN$88,MATCH($B45,'6. Consolidated IS'!$B$4:$B$88,0),MATCH('Internal summary table'!E$5,'6. Consolidated IS'!$B$4:$ABN$4,0)),INDEX('6. Consolidated IS (cumulative)'!$B$4:$AZ$83,MATCH($B45,'6. Consolidated IS (cumulative)'!$B$4:$B$83,0),MATCH('Internal summary table'!E$5,'6. Consolidated IS (cumulative)'!$B$4:$AAJ$4,0)))</f>
        <v>0.16200000000000001</v>
      </c>
      <c r="F45" s="844">
        <f t="shared" ref="F45:F47" si="13">IF(E45=0,"-",D45-E45)</f>
        <v>7.9999999999999988E-2</v>
      </c>
      <c r="G45" s="1118"/>
      <c r="H45" s="1118"/>
      <c r="I45" s="1116">
        <f>INDEX('6. Consolidated IS'!$B$4:$ABN$88,MATCH($B45,'6. Consolidated IS'!$B$4:$B$88,0),MATCH('Internal summary table'!I$5,'6. Consolidated IS'!$B$4:$ABN$4,0))</f>
        <v>0</v>
      </c>
      <c r="J45" s="1116" t="e">
        <f>INDEX('6. Consolidated IS'!$B$4:$ABN$88,MATCH($B45,'6. Consolidated IS'!$B$4:$B$88,0),MATCH('Internal summary table'!J$5,'6. Consolidated IS'!$B$4:$ABN$4,0))</f>
        <v>#N/A</v>
      </c>
      <c r="K45" s="844" t="e">
        <f t="shared" si="11"/>
        <v>#N/A</v>
      </c>
      <c r="L45" s="1118" t="e">
        <f>IF(INDEX('6. Consolidated IS'!$B$4:$ABN$88,MATCH($B45,'6. Consolidated IS'!$B$4:$B$88,0),MATCH('Internal summary table'!L$5,'6. Consolidated IS'!$B$4:$ABN$4,0))=0,"#N/A",INDEX('6. Consolidated IS'!$B$4:$ABN$88,MATCH($B45,'6. Consolidated IS'!$B$4:$B$88,0),MATCH('Internal summary table'!L$5,'6. Consolidated IS'!$B$4:$ABN$4,0)))</f>
        <v>#N/A</v>
      </c>
      <c r="M45" s="844" t="str">
        <f t="shared" ref="M45:M47" si="14">IFERROR(I45-L45,"-")</f>
        <v>-</v>
      </c>
    </row>
    <row r="46" spans="1:13">
      <c r="A46" s="30"/>
      <c r="B46" s="124" t="s">
        <v>570</v>
      </c>
      <c r="C46" s="124"/>
      <c r="D46" s="1277">
        <f>IF(LEFT($E$5,2)="FY",INDEX('6. Consolidated IS'!$B$4:$ABN$88,MATCH($B46,'6. Consolidated IS'!$B$4:$B$88,0),MATCH('Internal summary table'!D$5,'6. Consolidated IS'!$B$4:$ABN$4,0)),INDEX('6. Consolidated IS (cumulative)'!$B$4:$AZ$83,MATCH($B46,'6. Consolidated IS (cumulative)'!$B$4:$B$83,0),MATCH('Internal summary table'!D$5,'6. Consolidated IS (cumulative)'!$B$4:$AAJ$4,0)))</f>
        <v>0.22900000000000001</v>
      </c>
      <c r="E46" s="1118">
        <f>IF(LEFT($E$5,2)="FY",INDEX('6. Consolidated IS'!$B$4:$ABN$88,MATCH($B46,'6. Consolidated IS'!$B$4:$B$88,0),MATCH('Internal summary table'!E$5,'6. Consolidated IS'!$B$4:$ABN$4,0)),INDEX('6. Consolidated IS (cumulative)'!$B$4:$AZ$83,MATCH($B46,'6. Consolidated IS (cumulative)'!$B$4:$B$83,0),MATCH('Internal summary table'!E$5,'6. Consolidated IS (cumulative)'!$B$4:$AAJ$4,0)))</f>
        <v>0.16</v>
      </c>
      <c r="F46" s="844">
        <f t="shared" ref="F46" si="15">IF(E46=0,"-",D46-E46)</f>
        <v>6.9000000000000006E-2</v>
      </c>
      <c r="G46" s="1118"/>
      <c r="H46" s="1118"/>
      <c r="I46" s="1277">
        <f>INDEX('6. Consolidated IS'!$B$4:$ABN$88,MATCH($B46,'6. Consolidated IS'!$B$4:$B$88,0),MATCH('Internal summary table'!I$5,'6. Consolidated IS'!$B$4:$ABN$4,0))</f>
        <v>0</v>
      </c>
      <c r="J46" s="1116" t="e">
        <f>INDEX('6. Consolidated IS'!$B$4:$ABN$88,MATCH($B46,'6. Consolidated IS'!$B$4:$B$88,0),MATCH('Internal summary table'!J$5,'6. Consolidated IS'!$B$4:$ABN$4,0))</f>
        <v>#N/A</v>
      </c>
      <c r="K46" s="844" t="e">
        <f t="shared" ref="K46" si="16">I46-J46</f>
        <v>#N/A</v>
      </c>
      <c r="L46" s="1118" t="e">
        <f>IF(INDEX('6. Consolidated IS'!$B$4:$ABN$88,MATCH($B46,'6. Consolidated IS'!$B$4:$B$88,0),MATCH('Internal summary table'!L$5,'6. Consolidated IS'!$B$4:$ABN$4,0))=0,"#N/A",INDEX('6. Consolidated IS'!$B$4:$ABN$88,MATCH($B46,'6. Consolidated IS'!$B$4:$B$88,0),MATCH('Internal summary table'!L$5,'6. Consolidated IS'!$B$4:$ABN$4,0)))</f>
        <v>#N/A</v>
      </c>
      <c r="M46" s="844" t="str">
        <f t="shared" ref="M46" si="17">IFERROR(I46-L46,"-")</f>
        <v>-</v>
      </c>
    </row>
    <row r="47" spans="1:13">
      <c r="A47" s="30"/>
      <c r="B47" s="124" t="s">
        <v>691</v>
      </c>
      <c r="C47" s="124"/>
      <c r="D47" s="1116">
        <f>IF(LEFT($E$5,2)="FY",INDEX('6. Consolidated IS'!$B$4:$ABN$88,MATCH($B47,'6. Consolidated IS'!$B$4:$B$88,0),MATCH('Internal summary table'!D$5,'6. Consolidated IS'!$B$4:$ABN$4,0)),INDEX('6. Consolidated IS (cumulative)'!$B$4:$AZ$83,MATCH($B47,'6. Consolidated IS (cumulative)'!$B$4:$B$83,0),MATCH('Internal summary table'!D$5,'6. Consolidated IS (cumulative)'!$B$4:$AAJ$4,0)))</f>
        <v>3.1E-2</v>
      </c>
      <c r="E47" s="1118">
        <f>IF(LEFT($E$5,2)="FY",INDEX('6. Consolidated IS'!$B$4:$ABN$88,MATCH($B47,'6. Consolidated IS'!$B$4:$B$88,0),MATCH('Internal summary table'!E$5,'6. Consolidated IS'!$B$4:$ABN$4,0)),INDEX('6. Consolidated IS (cumulative)'!$B$4:$AZ$83,MATCH($B47,'6. Consolidated IS (cumulative)'!$B$4:$B$83,0),MATCH('Internal summary table'!E$5,'6. Consolidated IS (cumulative)'!$B$4:$AAJ$4,0)))</f>
        <v>2.3E-2</v>
      </c>
      <c r="F47" s="844">
        <f t="shared" si="13"/>
        <v>8.0000000000000002E-3</v>
      </c>
      <c r="G47" s="1118"/>
      <c r="H47" s="1118"/>
      <c r="I47" s="1116">
        <f>INDEX('6. Consolidated IS'!$B$4:$ABN$88,MATCH($B47,'6. Consolidated IS'!$B$4:$B$88,0),MATCH('Internal summary table'!I$5,'6. Consolidated IS'!$B$4:$ABN$4,0))</f>
        <v>0</v>
      </c>
      <c r="J47" s="1116" t="e">
        <f>INDEX('6. Consolidated IS'!$B$4:$ABN$88,MATCH($B47,'6. Consolidated IS'!$B$4:$B$88,0),MATCH('Internal summary table'!J$5,'6. Consolidated IS'!$B$4:$ABN$4,0))</f>
        <v>#N/A</v>
      </c>
      <c r="K47" s="844" t="e">
        <f t="shared" si="11"/>
        <v>#N/A</v>
      </c>
      <c r="L47" s="1118" t="e">
        <f>IF(INDEX('6. Consolidated IS'!$B$4:$ABN$88,MATCH($B47,'6. Consolidated IS'!$B$4:$B$88,0),MATCH('Internal summary table'!L$5,'6. Consolidated IS'!$B$4:$ABN$4,0))=0,"#N/A",INDEX('6. Consolidated IS'!$B$4:$ABN$88,MATCH($B47,'6. Consolidated IS'!$B$4:$B$88,0),MATCH('Internal summary table'!L$5,'6. Consolidated IS'!$B$4:$ABN$4,0)))</f>
        <v>#N/A</v>
      </c>
      <c r="M47" s="844" t="str">
        <f t="shared" si="14"/>
        <v>-</v>
      </c>
    </row>
    <row r="48" spans="1:13">
      <c r="A48" s="30"/>
      <c r="B48" s="124" t="s">
        <v>690</v>
      </c>
      <c r="C48" s="124"/>
      <c r="D48" s="1116">
        <f>IF(LEFT($E$5,2)="FY",INDEX('6. Consolidated IS'!$B$4:$ABN$88,MATCH($B48,'6. Consolidated IS'!$B$4:$B$88,0),MATCH('Internal summary table'!D$5,'6. Consolidated IS'!$B$4:$ABN$4,0)),INDEX('6. Consolidated IS (cumulative)'!$B$4:$AZ$83,MATCH($B48,'6. Consolidated IS (cumulative)'!$B$4:$B$83,0),MATCH('Internal summary table'!D$5,'6. Consolidated IS (cumulative)'!$B$4:$AAJ$4,0)))</f>
        <v>3.1E-2</v>
      </c>
      <c r="E48" s="1118">
        <f>IF(LEFT($E$5,2)="FY",INDEX('6. Consolidated IS'!$B$4:$ABN$88,MATCH($B48,'6. Consolidated IS'!$B$4:$B$88,0),MATCH('Internal summary table'!E$5,'6. Consolidated IS'!$B$4:$ABN$4,0)),INDEX('6. Consolidated IS (cumulative)'!$B$4:$AZ$83,MATCH($B48,'6. Consolidated IS (cumulative)'!$B$4:$B$83,0),MATCH('Internal summary table'!E$5,'6. Consolidated IS (cumulative)'!$B$4:$AAJ$4,0)))</f>
        <v>2.3E-2</v>
      </c>
      <c r="F48" s="844">
        <f t="shared" ref="F48" si="18">IF(E48=0,"-",D48-E48)</f>
        <v>8.0000000000000002E-3</v>
      </c>
      <c r="G48" s="1118"/>
      <c r="H48" s="1118"/>
      <c r="I48" s="1116">
        <f>INDEX('6. Consolidated IS'!$B$4:$ABN$88,MATCH($B48,'6. Consolidated IS'!$B$4:$B$88,0),MATCH('Internal summary table'!I$5,'6. Consolidated IS'!$B$4:$ABN$4,0))</f>
        <v>0</v>
      </c>
      <c r="J48" s="1116" t="e">
        <f>INDEX('6. Consolidated IS'!$B$4:$ABN$88,MATCH($B48,'6. Consolidated IS'!$B$4:$B$88,0),MATCH('Internal summary table'!J$5,'6. Consolidated IS'!$B$4:$ABN$4,0))</f>
        <v>#N/A</v>
      </c>
      <c r="K48" s="844" t="e">
        <f t="shared" ref="K48" si="19">I48-J48</f>
        <v>#N/A</v>
      </c>
      <c r="L48" s="1118" t="e">
        <f>IF(INDEX('6. Consolidated IS'!$B$4:$ABN$88,MATCH($B48,'6. Consolidated IS'!$B$4:$B$88,0),MATCH('Internal summary table'!L$5,'6. Consolidated IS'!$B$4:$ABN$4,0))=0,"#N/A",INDEX('6. Consolidated IS'!$B$4:$ABN$88,MATCH($B48,'6. Consolidated IS'!$B$4:$B$88,0),MATCH('Internal summary table'!L$5,'6. Consolidated IS'!$B$4:$ABN$4,0)))</f>
        <v>#N/A</v>
      </c>
      <c r="M48" s="844" t="str">
        <f t="shared" ref="M48" si="20">IFERROR(I48-L48,"-")</f>
        <v>-</v>
      </c>
    </row>
    <row r="49" spans="1:13">
      <c r="A49" s="30"/>
      <c r="B49" s="124"/>
      <c r="C49" s="124"/>
      <c r="D49" s="1116"/>
      <c r="E49" s="1118"/>
      <c r="F49" s="844"/>
      <c r="G49" s="1118"/>
      <c r="H49" s="1118"/>
      <c r="I49" s="1116"/>
      <c r="J49" s="1116"/>
      <c r="K49" s="844"/>
      <c r="L49" s="1118"/>
      <c r="M49" s="844"/>
    </row>
    <row r="50" spans="1:13">
      <c r="A50" s="30"/>
      <c r="B50" s="124" t="s">
        <v>509</v>
      </c>
      <c r="C50" s="124"/>
      <c r="D50" s="1115">
        <f>IF(LEFT($E$5,2)="FY",INDEX('6. Consolidated IS'!$B$4:$ABN$88,MATCH($B50,'6. Consolidated IS'!$B$4:$B$88,0),MATCH('Internal summary table'!D$5,'6. Consolidated IS'!$B$4:$ABN$4,0)),INDEX('6. Consolidated IS (cumulative)'!$B$4:$AZ$83,MATCH($B50,'6. Consolidated IS (cumulative)'!$B$4:$B$83,0),MATCH('Internal summary table'!D$5,'6. Consolidated IS (cumulative)'!$B$4:$AAJ$4,0)))</f>
        <v>5.7000000000000002E-3</v>
      </c>
      <c r="E50" s="1117">
        <f>IF(LEFT($E$5,2)="FY",INDEX('6. Consolidated IS'!$B$4:$ABN$88,MATCH($B50,'6. Consolidated IS'!$B$4:$B$88,0),MATCH('Internal summary table'!E$5,'6. Consolidated IS'!$B$4:$ABN$4,0)),INDEX('6. Consolidated IS (cumulative)'!$B$4:$AZ$83,MATCH($B50,'6. Consolidated IS (cumulative)'!$B$4:$B$83,0),MATCH('Internal summary table'!E$5,'6. Consolidated IS (cumulative)'!$B$4:$AAJ$4,0)))</f>
        <v>1.7500000000000002E-2</v>
      </c>
      <c r="F50" s="1104">
        <f t="shared" ref="F50:F54" si="21">IF(E50=0,"-",D50-E50)</f>
        <v>-1.1800000000000001E-2</v>
      </c>
      <c r="G50" s="1117"/>
      <c r="H50" s="1117"/>
      <c r="I50" s="1115">
        <f>INDEX('6. Consolidated IS'!$B$4:$ABN$88,MATCH($B50,'6. Consolidated IS'!$B$4:$B$88,0),MATCH('Internal summary table'!I$5,'6. Consolidated IS'!$B$4:$ABN$4,0))</f>
        <v>0</v>
      </c>
      <c r="J50" s="1115" t="e">
        <f>INDEX('6. Consolidated IS'!$B$4:$ABN$88,MATCH($B50,'6. Consolidated IS'!$B$4:$B$88,0),MATCH('Internal summary table'!J$5,'6. Consolidated IS'!$B$4:$ABN$4,0))</f>
        <v>#N/A</v>
      </c>
      <c r="K50" s="1104" t="e">
        <f t="shared" si="11"/>
        <v>#N/A</v>
      </c>
      <c r="L50" s="1117" t="e">
        <f>IF(INDEX('6. Consolidated IS'!$B$4:$ABN$88,MATCH($B50,'6. Consolidated IS'!$B$4:$B$88,0),MATCH('Internal summary table'!L$5,'6. Consolidated IS'!$B$4:$ABN$4,0))=0,"#N/A",INDEX('6. Consolidated IS'!$B$4:$ABN$88,MATCH($B50,'6. Consolidated IS'!$B$4:$B$88,0),MATCH('Internal summary table'!L$5,'6. Consolidated IS'!$B$4:$ABN$4,0)))</f>
        <v>#N/A</v>
      </c>
      <c r="M50" s="1104" t="str">
        <f t="shared" ref="M50:M54" si="22">IFERROR(I50-L50,"-")</f>
        <v>-</v>
      </c>
    </row>
    <row r="51" spans="1:13">
      <c r="A51" s="30"/>
      <c r="B51" s="30"/>
      <c r="C51" s="124" t="s">
        <v>510</v>
      </c>
      <c r="D51" s="1115">
        <f>IF(LEFT($E$5,2)="FY",INDEX('6. Consolidated IS'!$C$4:$ABN$88,MATCH($C51,'6. Consolidated IS'!$C$4:$C$88,0),MATCH('Internal summary table'!D$5,'6. Consolidated IS'!$C$4:$ABN$4,0)),INDEX('6. Consolidated IS (cumulative)'!$C$4:$AZ$83,MATCH($C51,'6. Consolidated IS (cumulative)'!$C$4:$C$83,0),MATCH('Internal summary table'!D$5,'6. Consolidated IS (cumulative)'!$C$4:$AAJ$4,0)))</f>
        <v>3.2000000000000002E-3</v>
      </c>
      <c r="E51" s="1117">
        <f>IF(LEFT($E$5,2)="FY",INDEX('6. Consolidated IS'!$C$4:$ABN$88,MATCH($C51,'6. Consolidated IS'!$C$4:$C$88,0),MATCH('Internal summary table'!E$5,'6. Consolidated IS'!$C$4:$ABN$4,0)),INDEX('6. Consolidated IS (cumulative)'!$C$4:$AZ$83,MATCH($C51,'6. Consolidated IS (cumulative)'!$C$4:$C$83,0),MATCH('Internal summary table'!E$5,'6. Consolidated IS (cumulative)'!$C$4:$AAJ$4,0)))</f>
        <v>1.7500000000000002E-2</v>
      </c>
      <c r="F51" s="1104">
        <f t="shared" si="21"/>
        <v>-1.4300000000000002E-2</v>
      </c>
      <c r="G51" s="1117"/>
      <c r="H51" s="1117"/>
      <c r="I51" s="1115">
        <f>INDEX('6. Consolidated IS'!$C$4:$ABN$88,MATCH(C51,'6. Consolidated IS'!$C$4:$C$88,0),MATCH('Internal summary table'!I$5,'6. Consolidated IS'!$C$4:$ABN$4,0))</f>
        <v>0</v>
      </c>
      <c r="J51" s="1115" t="e">
        <f>INDEX('6. Consolidated IS'!$C$4:$ABN$88,MATCH($C51,'6. Consolidated IS'!$C$4:$C$88,0),MATCH('Internal summary table'!J$5,'6. Consolidated IS'!$C$4:$ABN$4,0))</f>
        <v>#N/A</v>
      </c>
      <c r="K51" s="1104" t="e">
        <f t="shared" si="11"/>
        <v>#N/A</v>
      </c>
      <c r="L51" s="1117" t="e">
        <f>IF(INDEX('6. Consolidated IS'!$C$4:$ABN$88,MATCH($C51,'6. Consolidated IS'!$C$4:$C$88,0),MATCH('Internal summary table'!L$5,'6. Consolidated IS'!$C$4:$ABN$4,0))=0,"#N/A",INDEX('6. Consolidated IS'!$C$4:$ABN$88,MATCH($C51,'6. Consolidated IS'!$C$4:$C$88,0),MATCH('Internal summary table'!L$5,'6. Consolidated IS'!$C$4:$ABN$4,0)))</f>
        <v>#N/A</v>
      </c>
      <c r="M51" s="1104" t="str">
        <f t="shared" si="22"/>
        <v>-</v>
      </c>
    </row>
    <row r="52" spans="1:13">
      <c r="A52" s="30"/>
      <c r="B52" s="30"/>
      <c r="C52" s="124" t="s">
        <v>511</v>
      </c>
      <c r="D52" s="1115">
        <f>IF(LEFT($E$5,2)="FY",INDEX('6. Consolidated IS'!$C$4:$ABN$88,MATCH($C52,'6. Consolidated IS'!$C$4:$C$88,0),MATCH('Internal summary table'!D$5,'6. Consolidated IS'!$C$4:$ABN$4,0)),INDEX('6. Consolidated IS (cumulative)'!$C$4:$AZ$83,MATCH($C52,'6. Consolidated IS (cumulative)'!$C$4:$C$83,0),MATCH('Internal summary table'!D$5,'6. Consolidated IS (cumulative)'!$C$4:$AAJ$4,0)))</f>
        <v>9.4000000000000004E-3</v>
      </c>
      <c r="E52" s="1117">
        <f>IF(LEFT($E$5,2)="FY",INDEX('6. Consolidated IS'!$C$4:$ABN$88,MATCH($C52,'6. Consolidated IS'!$C$4:$C$88,0),MATCH('Internal summary table'!E$5,'6. Consolidated IS'!$C$4:$ABN$4,0)),INDEX('6. Consolidated IS (cumulative)'!$C$4:$AZ$83,MATCH($C52,'6. Consolidated IS (cumulative)'!$C$4:$C$83,0),MATCH('Internal summary table'!E$5,'6. Consolidated IS (cumulative)'!$C$4:$AAJ$4,0)))</f>
        <v>1.7600000000000001E-2</v>
      </c>
      <c r="F52" s="1104">
        <f t="shared" si="21"/>
        <v>-8.2000000000000007E-3</v>
      </c>
      <c r="G52" s="1117"/>
      <c r="H52" s="1117"/>
      <c r="I52" s="1115">
        <f>INDEX('6. Consolidated IS'!$C$4:$ABN$88,MATCH(C52,'6. Consolidated IS'!$C$4:$C$88,0),MATCH('Internal summary table'!I$5,'6. Consolidated IS'!$C$4:$ABN$4,0))</f>
        <v>0</v>
      </c>
      <c r="J52" s="1115" t="e">
        <f>INDEX('6. Consolidated IS'!$C$4:$ABN$88,MATCH($C52,'6. Consolidated IS'!$C$4:$C$88,0),MATCH('Internal summary table'!J$5,'6. Consolidated IS'!$C$4:$ABN$4,0))</f>
        <v>#N/A</v>
      </c>
      <c r="K52" s="1104" t="e">
        <f t="shared" si="11"/>
        <v>#N/A</v>
      </c>
      <c r="L52" s="1117" t="e">
        <f>IF(INDEX('6. Consolidated IS'!$C$4:$ABN$88,MATCH($C52,'6. Consolidated IS'!$C$4:$C$88,0),MATCH('Internal summary table'!L$5,'6. Consolidated IS'!$C$4:$ABN$4,0))=0,"#N/A",INDEX('6. Consolidated IS'!$C$4:$ABN$88,MATCH($C52,'6. Consolidated IS'!$C$4:$C$88,0),MATCH('Internal summary table'!L$5,'6. Consolidated IS'!$C$4:$ABN$4,0)))</f>
        <v>#N/A</v>
      </c>
      <c r="M52" s="1104" t="str">
        <f t="shared" si="22"/>
        <v>-</v>
      </c>
    </row>
    <row r="53" spans="1:13">
      <c r="A53" s="30"/>
      <c r="B53" s="124" t="s">
        <v>512</v>
      </c>
      <c r="C53" s="124"/>
      <c r="D53" s="1115">
        <f>IF(LEFT($E$5,2)="FY",INDEX('6. Consolidated IS'!$B$4:$ABN$88,MATCH($B53,'6. Consolidated IS'!$B$4:$B$88,0),MATCH('Internal summary table'!D$5,'6. Consolidated IS'!$B$4:$ABN$4,0)),INDEX('6. Consolidated IS (cumulative)'!$B$4:$AZ$83,MATCH($B53,'6. Consolidated IS (cumulative)'!$B$4:$B$83,0),MATCH('Internal summary table'!D$5,'6. Consolidated IS (cumulative)'!$B$4:$AAJ$4,0)))</f>
        <v>5.5999999999999999E-3</v>
      </c>
      <c r="E53" s="1117">
        <f>IF(LEFT($E$5,2)="FY",INDEX('6. Consolidated IS'!$B$4:$ABN$88,MATCH($B53,'6. Consolidated IS'!$B$4:$B$88,0),MATCH('Internal summary table'!E$5,'6. Consolidated IS'!$B$4:$ABN$4,0)),INDEX('6. Consolidated IS (cumulative)'!$B$4:$AZ$83,MATCH($B53,'6. Consolidated IS (cumulative)'!$B$4:$B$83,0),MATCH('Internal summary table'!E$5,'6. Consolidated IS (cumulative)'!$B$4:$AAJ$4,0)))</f>
        <v>2.0299999999999999E-2</v>
      </c>
      <c r="F53" s="1104">
        <f t="shared" si="21"/>
        <v>-1.4699999999999998E-2</v>
      </c>
      <c r="G53" s="1117"/>
      <c r="H53" s="1117"/>
      <c r="I53" s="1115">
        <f>INDEX('6. Consolidated IS'!$B$4:$ABN$88,MATCH($B53,'6. Consolidated IS'!$B$4:$B$88,0),MATCH('Internal summary table'!I$5,'6. Consolidated IS'!$B$4:$ABN$4,0))</f>
        <v>0</v>
      </c>
      <c r="J53" s="1115" t="e">
        <f>INDEX('6. Consolidated IS'!$B$4:$ABN$88,MATCH($B53,'6. Consolidated IS'!$B$4:$B$88,0),MATCH('Internal summary table'!J$5,'6. Consolidated IS'!$B$4:$ABN$4,0))</f>
        <v>#N/A</v>
      </c>
      <c r="K53" s="1104" t="e">
        <f t="shared" si="11"/>
        <v>#N/A</v>
      </c>
      <c r="L53" s="1117" t="e">
        <f>IF(INDEX('6. Consolidated IS'!$B$4:$ABN$88,MATCH($B53,'6. Consolidated IS'!$B$4:$B$88,0),MATCH('Internal summary table'!L$5,'6. Consolidated IS'!$B$4:$ABN$4,0))=0,"#N/A",INDEX('6. Consolidated IS'!$B$4:$ABN$88,MATCH($B53,'6. Consolidated IS'!$B$4:$B$88,0),MATCH('Internal summary table'!L$5,'6. Consolidated IS'!$B$4:$ABN$4,0)))</f>
        <v>#N/A</v>
      </c>
      <c r="M53" s="1104" t="str">
        <f t="shared" si="22"/>
        <v>-</v>
      </c>
    </row>
    <row r="54" spans="1:13">
      <c r="A54" s="30"/>
      <c r="B54" s="30"/>
      <c r="C54" s="124" t="s">
        <v>513</v>
      </c>
      <c r="D54" s="1115">
        <f>IF(LEFT($E$5,2)="FY",INDEX('6. Consolidated IS'!$C$4:$ABN$88,MATCH($C54,'6. Consolidated IS'!$C$4:$C$88,0),MATCH('Internal summary table'!D$5,'6. Consolidated IS'!$C$4:$ABN$4,0)),INDEX('6. Consolidated IS (cumulative)'!$C$4:$AZ$83,MATCH($C54,'6. Consolidated IS (cumulative)'!$C$4:$C$83,0),MATCH('Internal summary table'!D$5,'6. Consolidated IS (cumulative)'!$C$4:$AAJ$4,0)))</f>
        <v>3.0999999999999999E-3</v>
      </c>
      <c r="E54" s="1117">
        <f>IF(LEFT($E$5,2)="FY",INDEX('6. Consolidated IS'!$C$4:$ABN$88,MATCH($C54,'6. Consolidated IS'!$C$4:$C$88,0),MATCH('Internal summary table'!E$5,'6. Consolidated IS'!$C$4:$ABN$4,0)),INDEX('6. Consolidated IS (cumulative)'!$C$4:$AZ$83,MATCH($C54,'6. Consolidated IS (cumulative)'!$C$4:$C$83,0),MATCH('Internal summary table'!E$5,'6. Consolidated IS (cumulative)'!$C$4:$AAJ$4,0)))</f>
        <v>2.1899999999999999E-2</v>
      </c>
      <c r="F54" s="1104">
        <f t="shared" si="21"/>
        <v>-1.8800000000000001E-2</v>
      </c>
      <c r="G54" s="1117"/>
      <c r="H54" s="1117"/>
      <c r="I54" s="1115">
        <f>INDEX('6. Consolidated IS'!$C$4:$ABN$88,MATCH(C54,'6. Consolidated IS'!$C$4:$C$88,0),MATCH('Internal summary table'!I$5,'6. Consolidated IS'!$C$4:$ABN$4,0))</f>
        <v>0</v>
      </c>
      <c r="J54" s="1115" t="e">
        <f>INDEX('6. Consolidated IS'!$C$4:$ABN$88,MATCH($C54,'6. Consolidated IS'!$C$4:$C$88,0),MATCH('Internal summary table'!J$5,'6. Consolidated IS'!$C$4:$ABN$4,0))</f>
        <v>#N/A</v>
      </c>
      <c r="K54" s="1104" t="e">
        <f t="shared" si="11"/>
        <v>#N/A</v>
      </c>
      <c r="L54" s="1117" t="e">
        <f>IF(INDEX('6. Consolidated IS'!$C$4:$ABN$88,MATCH($C54,'6. Consolidated IS'!$C$4:$C$88,0),MATCH('Internal summary table'!L$5,'6. Consolidated IS'!$C$4:$ABN$4,0))=0,"#N/A",INDEX('6. Consolidated IS'!$C$4:$ABN$88,MATCH($C54,'6. Consolidated IS'!$C$4:$C$88,0),MATCH('Internal summary table'!L$5,'6. Consolidated IS'!$C$4:$ABN$4,0)))</f>
        <v>#N/A</v>
      </c>
      <c r="M54" s="1104" t="str">
        <f t="shared" si="22"/>
        <v>-</v>
      </c>
    </row>
    <row r="55" spans="1:13">
      <c r="A55" s="30"/>
      <c r="B55" s="30"/>
      <c r="C55" s="124"/>
      <c r="D55" s="1116"/>
      <c r="E55" s="1118"/>
      <c r="F55" s="844"/>
      <c r="G55" s="1118"/>
      <c r="H55" s="1118"/>
      <c r="I55" s="1116"/>
      <c r="J55" s="1116"/>
      <c r="K55" s="844"/>
      <c r="L55" s="1118"/>
      <c r="M55" s="844"/>
    </row>
    <row r="56" spans="1:13">
      <c r="A56" s="30"/>
      <c r="B56" s="124" t="s">
        <v>645</v>
      </c>
      <c r="C56" s="124"/>
      <c r="D56" s="1116">
        <f>IF(LEFT($E$5,2)="FY",INDEX('6. Consolidated IS'!$B$4:$ABN$88,MATCH($B56,'6. Consolidated IS'!$B$4:$B$88,0),MATCH('Internal summary table'!D$5,'6. Consolidated IS'!$B$4:$ABN$4,0)),INDEX('6. Consolidated IS (cumulative)'!$B$4:$AZ$83,MATCH($B56,'6. Consolidated IS (cumulative)'!$B$4:$B$83,0),MATCH('Internal summary table'!D$5,'6. Consolidated IS (cumulative)'!$B$4:$AAJ$4,0)))</f>
        <v>0.32200000000000001</v>
      </c>
      <c r="E56" s="1118">
        <f>IF(LEFT($E$5,2)="FY",INDEX('6. Consolidated IS'!$B$4:$ABN$88,MATCH($B56,'6. Consolidated IS'!$B$4:$B$88,0),MATCH('Internal summary table'!E$5,'6. Consolidated IS'!$B$4:$ABN$4,0)),INDEX('6. Consolidated IS (cumulative)'!$B$4:$AZ$83,MATCH($B56,'6. Consolidated IS (cumulative)'!$B$4:$B$83,0),MATCH('Internal summary table'!E$5,'6. Consolidated IS (cumulative)'!$B$4:$AAJ$4,0)))</f>
        <v>0.32700000000000001</v>
      </c>
      <c r="F56" s="844">
        <f t="shared" ref="F56" si="23">IF(E56=0,"-",D56-E56)</f>
        <v>-5.0000000000000044E-3</v>
      </c>
      <c r="G56" s="1118"/>
      <c r="H56" s="1118"/>
      <c r="I56" s="1116">
        <f>INDEX('6. Consolidated IS'!$B$4:$ABN$88,MATCH($B56,'6. Consolidated IS'!$B$4:$B$88,0),MATCH('Internal summary table'!I$5,'6. Consolidated IS'!$B$4:$ABN$4,0))</f>
        <v>0</v>
      </c>
      <c r="J56" s="1116" t="e">
        <f>INDEX('6. Consolidated IS'!$B$4:$ABN$88,MATCH($B56,'6. Consolidated IS'!$B$4:$B$88,0),MATCH('Internal summary table'!J$5,'6. Consolidated IS'!$B$4:$ABN$4,0))</f>
        <v>#N/A</v>
      </c>
      <c r="K56" s="844" t="e">
        <f t="shared" ref="K56" si="24">I56-J56</f>
        <v>#N/A</v>
      </c>
      <c r="L56" s="1118" t="e">
        <f>IF(INDEX('6. Consolidated IS'!$B$4:$ABN$88,MATCH($B56,'6. Consolidated IS'!$B$4:$B$88,0),MATCH('Internal summary table'!L$5,'6. Consolidated IS'!$B$4:$ABN$4,0))=0,"#N/A",INDEX('6. Consolidated IS'!$B$4:$ABN$88,MATCH($B56,'6. Consolidated IS'!$B$4:$B$88,0),MATCH('Internal summary table'!L$5,'6. Consolidated IS'!$B$4:$ABN$4,0)))</f>
        <v>#N/A</v>
      </c>
      <c r="M56" s="844" t="str">
        <f t="shared" ref="M56" si="25">IFERROR(I56-L56,"-")</f>
        <v>-</v>
      </c>
    </row>
    <row r="57" spans="1:13">
      <c r="A57" s="31"/>
      <c r="B57" s="31"/>
      <c r="C57" s="31"/>
      <c r="D57" s="30"/>
      <c r="E57" s="30"/>
      <c r="F57" s="1039"/>
      <c r="G57" s="30"/>
      <c r="H57" s="30"/>
      <c r="I57" s="31"/>
      <c r="J57" s="31"/>
      <c r="K57" s="31"/>
      <c r="L57" s="31"/>
      <c r="M57" s="31"/>
    </row>
    <row r="58" spans="1:13" s="25" customFormat="1">
      <c r="A58" s="30"/>
      <c r="B58" s="30"/>
      <c r="C58" s="1038" t="s">
        <v>571</v>
      </c>
      <c r="D58" s="301"/>
      <c r="E58" s="301"/>
      <c r="F58" s="844"/>
      <c r="G58" s="301"/>
      <c r="H58" s="301"/>
      <c r="I58" s="308"/>
      <c r="J58" s="308"/>
      <c r="K58" s="304"/>
      <c r="L58" s="301"/>
      <c r="M58" s="304"/>
    </row>
    <row r="59" spans="1:13">
      <c r="A59" s="31"/>
      <c r="B59" s="31"/>
      <c r="C59" s="31"/>
      <c r="D59" s="31"/>
      <c r="E59" s="31"/>
      <c r="F59" s="31"/>
      <c r="G59" s="31"/>
      <c r="H59" s="31"/>
      <c r="I59" s="30"/>
      <c r="J59" s="30"/>
      <c r="K59" s="30"/>
    </row>
    <row r="60" spans="1:13">
      <c r="A60" s="28"/>
      <c r="B60" s="28"/>
      <c r="C60" s="28"/>
      <c r="D60" s="28" t="str">
        <f>I5</f>
        <v>4Q_2021'</v>
      </c>
      <c r="E60" s="28" t="str">
        <f>J5</f>
        <v>3Q_2021'</v>
      </c>
      <c r="F60" s="1123" t="str">
        <f>K5</f>
        <v>Q-Q</v>
      </c>
      <c r="G60" s="28" t="str">
        <f>L5</f>
        <v>4Q_2020'</v>
      </c>
      <c r="H60" s="1123" t="s">
        <v>248</v>
      </c>
      <c r="I60" s="28" t="str">
        <f>IF($H$2="Yes",CONCATENATE("4Q",RIGHT(LEFT(D60,3),1),LEFT(RIGHT(D60,5),4)-1,tech!$G$4),IF((RIGHT(D60,4)="2018"),CONCATENATE("1 Jan",RIGHT(D60,5)),CONCATENATE("4Q",RIGHT(LEFT(D60,3),1),RIGHT(D60,4)-1)))</f>
        <v>4Q_2020'</v>
      </c>
      <c r="J60" s="1123" t="s">
        <v>317</v>
      </c>
      <c r="K60" s="30"/>
    </row>
    <row r="61" spans="1:13">
      <c r="A61" s="95" t="s">
        <v>2</v>
      </c>
      <c r="B61" s="31"/>
      <c r="C61" s="31"/>
      <c r="D61" s="31"/>
      <c r="E61" s="31"/>
      <c r="F61" s="31"/>
      <c r="G61" s="31"/>
      <c r="H61" s="31"/>
      <c r="I61" s="30"/>
      <c r="J61" s="30"/>
      <c r="K61" s="30"/>
    </row>
    <row r="62" spans="1:13">
      <c r="A62" s="240" t="s">
        <v>65</v>
      </c>
      <c r="B62" s="124"/>
      <c r="C62" s="124"/>
      <c r="D62" s="124"/>
      <c r="E62" s="124"/>
      <c r="F62" s="124"/>
      <c r="G62" s="124"/>
      <c r="H62" s="124"/>
      <c r="I62" s="124"/>
      <c r="J62" s="124"/>
      <c r="K62" s="30"/>
    </row>
    <row r="63" spans="1:13">
      <c r="A63" s="30"/>
      <c r="B63" s="10" t="s">
        <v>29</v>
      </c>
      <c r="C63" s="124"/>
      <c r="D63" s="124"/>
      <c r="E63" s="124"/>
      <c r="F63" s="124"/>
      <c r="G63" s="124"/>
      <c r="H63" s="124"/>
      <c r="I63" s="124"/>
      <c r="J63" s="124"/>
      <c r="K63" s="30"/>
    </row>
    <row r="64" spans="1:13">
      <c r="A64" s="30"/>
      <c r="B64" s="30"/>
      <c r="C64" s="124" t="s">
        <v>66</v>
      </c>
      <c r="D64" s="321">
        <f>INDEX('1. Consolidated BS'!$C$4:$BF$108,MATCH($C64,'1. Consolidated BS'!$C$4:$C$108,0),MATCH('Internal summary table'!D$60,'1. Consolidated BS'!$C$4:$BF$4,0))</f>
        <v>27095.5</v>
      </c>
      <c r="E64" s="321">
        <f>INDEX('1. Consolidated BS'!$C$4:$BF$108,MATCH($C64,'1. Consolidated BS'!$C$4:$C$108,0),MATCH('Internal summary table'!E$60,'1. Consolidated BS'!$C$4:$BF$4,0))</f>
        <v>25554.100000000002</v>
      </c>
      <c r="F64" s="844">
        <f t="shared" ref="F64:F68" si="26">IF(AND(E64&lt;0,D64&gt;0),ABS(D64/E64-1),D64/E64-1)</f>
        <v>6.0319087739345134E-2</v>
      </c>
      <c r="G64" s="321">
        <f>INDEX('1. Consolidated BS'!$C$4:$BF$108,MATCH($C64,'1. Consolidated BS'!$C$4:$C$108,0),MATCH('Internal summary table'!G$60,'1. Consolidated BS'!$C$4:$BF$4,0))</f>
        <v>22986.1</v>
      </c>
      <c r="H64" s="844">
        <f>IF(AND(G64&lt;0,D64&gt;0),ABS(D64/G64-1),D64/G64-1)</f>
        <v>0.17877760907678986</v>
      </c>
      <c r="I64" s="321">
        <f>INDEX('1. Consolidated BS'!$C$4:$BF$108,MATCH($C64,'1. Consolidated BS'!$C$4:$C$108,0),MATCH('Internal summary table'!I$60,'1. Consolidated BS'!$C$4:$BF$4,0))</f>
        <v>22986.1</v>
      </c>
      <c r="J64" s="844">
        <f>IF(AND(I64&lt;0,D64&gt;0),ABS(D64/I64-1),D64/I64-1)</f>
        <v>0.17877760907678986</v>
      </c>
      <c r="K64" s="30"/>
    </row>
    <row r="65" spans="1:11">
      <c r="A65" s="30"/>
      <c r="B65" s="30"/>
      <c r="C65" s="124" t="s">
        <v>67</v>
      </c>
      <c r="D65" s="321">
        <f>INDEX('1. Consolidated BS'!$C$4:$BF$108,MATCH($C65,'1. Consolidated BS'!$C$4:$C$108,0),MATCH('Internal summary table'!D$60,'1. Consolidated BS'!$C$4:$BF$4,0))</f>
        <v>2409.3000000000002</v>
      </c>
      <c r="E65" s="321">
        <f>INDEX('1. Consolidated BS'!$C$4:$BF$108,MATCH($C65,'1. Consolidated BS'!$C$4:$C$108,0),MATCH('Internal summary table'!E$60,'1. Consolidated BS'!$C$4:$BF$4,0))</f>
        <v>2493.4</v>
      </c>
      <c r="F65" s="844">
        <f t="shared" si="26"/>
        <v>-3.3729044677949793E-2</v>
      </c>
      <c r="G65" s="321">
        <f>INDEX('1. Consolidated BS'!$C$4:$BF$108,MATCH($C65,'1. Consolidated BS'!$C$4:$C$108,0),MATCH('Internal summary table'!G$60,'1. Consolidated BS'!$C$4:$BF$4,0))</f>
        <v>2243.1999999999998</v>
      </c>
      <c r="H65" s="844">
        <f t="shared" ref="H65:H68" si="27">IF(AND(G65&lt;0,D65&gt;0),ABS(D65/G65-1),D65/G65-1)</f>
        <v>7.4046005706134288E-2</v>
      </c>
      <c r="I65" s="321">
        <f>INDEX('1. Consolidated BS'!$C$4:$BF$108,MATCH($C65,'1. Consolidated BS'!$C$4:$C$108,0),MATCH('Internal summary table'!I$60,'1. Consolidated BS'!$C$4:$BF$4,0))</f>
        <v>2243.1999999999998</v>
      </c>
      <c r="J65" s="844">
        <f t="shared" ref="J65:J68" si="28">IF(AND(I65&lt;0,D65&gt;0),ABS(D65/I65-1),D65/I65-1)</f>
        <v>7.4046005706134288E-2</v>
      </c>
      <c r="K65" s="30"/>
    </row>
    <row r="66" spans="1:11">
      <c r="A66" s="30"/>
      <c r="B66" s="30"/>
      <c r="C66" s="124" t="s">
        <v>68</v>
      </c>
      <c r="D66" s="335">
        <f>INDEX('1. Consolidated BS'!$C$4:$BF$108,MATCH($C66,'1. Consolidated BS'!$C$4:$C$108,0),MATCH('Internal summary table'!D$60,'1. Consolidated BS'!$C$4:$BF$4,0))</f>
        <v>6666</v>
      </c>
      <c r="E66" s="321">
        <f>INDEX('1. Consolidated BS'!$C$4:$BF$108,MATCH($C66,'1. Consolidated BS'!$C$4:$C$108,0),MATCH('Internal summary table'!E$60,'1. Consolidated BS'!$C$4:$BF$4,0))</f>
        <v>6604.3</v>
      </c>
      <c r="F66" s="844">
        <f t="shared" si="26"/>
        <v>9.342398134548624E-3</v>
      </c>
      <c r="G66" s="321">
        <f>INDEX('1. Consolidated BS'!$C$4:$BF$108,MATCH($C66,'1. Consolidated BS'!$C$4:$C$108,0),MATCH('Internal summary table'!G$60,'1. Consolidated BS'!$C$4:$BF$4,0))</f>
        <v>6478.6</v>
      </c>
      <c r="H66" s="844">
        <f t="shared" si="27"/>
        <v>2.8926002531411088E-2</v>
      </c>
      <c r="I66" s="321">
        <f>INDEX('1. Consolidated BS'!$C$4:$BF$108,MATCH($C66,'1. Consolidated BS'!$C$4:$C$108,0),MATCH('Internal summary table'!I$60,'1. Consolidated BS'!$C$4:$BF$4,0))</f>
        <v>6478.6</v>
      </c>
      <c r="J66" s="844">
        <f t="shared" si="28"/>
        <v>2.8926002531411088E-2</v>
      </c>
      <c r="K66" s="30"/>
    </row>
    <row r="67" spans="1:11">
      <c r="A67" s="30"/>
      <c r="B67" s="30"/>
      <c r="C67" s="124" t="s">
        <v>69</v>
      </c>
      <c r="D67" s="321">
        <f>INDEX('1. Consolidated BS'!$C$4:$BF$108,MATCH($C67,'1. Consolidated BS'!$C$4:$C$108,0),MATCH('Internal summary table'!D$60,'1. Consolidated BS'!$C$4:$BF$4,0))</f>
        <v>4994.6999999999971</v>
      </c>
      <c r="E67" s="321">
        <f>INDEX('1. Consolidated BS'!$C$4:$BF$108,MATCH($C67,'1. Consolidated BS'!$C$4:$C$108,0),MATCH('Internal summary table'!E$60,'1. Consolidated BS'!$C$4:$BF$4,0))</f>
        <v>4309</v>
      </c>
      <c r="F67" s="844">
        <f t="shared" si="26"/>
        <v>0.15913204919934953</v>
      </c>
      <c r="G67" s="321">
        <f>INDEX('1. Consolidated BS'!$C$4:$BF$108,MATCH($C67,'1. Consolidated BS'!$C$4:$C$108,0),MATCH('Internal summary table'!G$60,'1. Consolidated BS'!$C$4:$BF$4,0))</f>
        <v>3676.0000000000073</v>
      </c>
      <c r="H67" s="844">
        <f t="shared" si="27"/>
        <v>0.35873231773666681</v>
      </c>
      <c r="I67" s="321">
        <f>INDEX('1. Consolidated BS'!$C$4:$BF$108,MATCH($C67,'1. Consolidated BS'!$C$4:$C$108,0),MATCH('Internal summary table'!I$60,'1. Consolidated BS'!$C$4:$BF$4,0))</f>
        <v>3676.0000000000073</v>
      </c>
      <c r="J67" s="844">
        <f t="shared" si="28"/>
        <v>0.35873231773666681</v>
      </c>
      <c r="K67" s="30"/>
    </row>
    <row r="68" spans="1:11">
      <c r="A68" s="322"/>
      <c r="B68" s="323" t="s">
        <v>38</v>
      </c>
      <c r="C68" s="324"/>
      <c r="D68" s="325">
        <f>INDEX('1. Consolidated BS'!$B$4:$BF$108,MATCH($B68,'1. Consolidated BS'!$B$4:$B$108,0),MATCH('Internal summary table'!D$60,'1. Consolidated BS'!$B$4:$BF$4,0))</f>
        <v>41165.5</v>
      </c>
      <c r="E68" s="325">
        <f>INDEX('1. Consolidated BS'!$B$4:$BF$108,MATCH($B68,'1. Consolidated BS'!$B$4:$B$108,0),MATCH('Internal summary table'!E$60,'1. Consolidated BS'!$B$4:$BF$4,0))</f>
        <v>38960.800000000003</v>
      </c>
      <c r="F68" s="1124">
        <f t="shared" si="26"/>
        <v>5.6587647070901914E-2</v>
      </c>
      <c r="G68" s="325">
        <f>INDEX('1. Consolidated BS'!$B$4:$BF$108,MATCH($B68,'1. Consolidated BS'!$B$4:$B$108,0),MATCH('Internal summary table'!G$60,'1. Consolidated BS'!$B$4:$BF$4,0))</f>
        <v>35383.900000000009</v>
      </c>
      <c r="H68" s="1124">
        <f t="shared" si="27"/>
        <v>0.16339634692614413</v>
      </c>
      <c r="I68" s="325">
        <f>INDEX('1. Consolidated BS'!$B$4:$BF$108,MATCH($B68,'1. Consolidated BS'!$B$4:$B$108,0),MATCH('Internal summary table'!I$60,'1. Consolidated BS'!$B$4:$BF$4,0))</f>
        <v>35383.900000000009</v>
      </c>
      <c r="J68" s="1124">
        <f t="shared" si="28"/>
        <v>0.16339634692614413</v>
      </c>
      <c r="K68" s="30"/>
    </row>
    <row r="69" spans="1:11">
      <c r="A69" s="30"/>
      <c r="B69" s="30"/>
      <c r="C69" s="30"/>
      <c r="D69" s="30"/>
      <c r="E69" s="30"/>
      <c r="F69" s="1125"/>
      <c r="G69" s="30"/>
      <c r="H69" s="1125"/>
      <c r="I69" s="30"/>
      <c r="J69" s="1125"/>
      <c r="K69" s="30"/>
    </row>
    <row r="70" spans="1:11">
      <c r="A70" s="30"/>
      <c r="B70" s="843" t="s">
        <v>70</v>
      </c>
      <c r="C70" s="124"/>
      <c r="D70" s="124"/>
      <c r="E70" s="124"/>
      <c r="F70" s="1126"/>
      <c r="G70" s="124"/>
      <c r="H70" s="1126"/>
      <c r="I70" s="124"/>
      <c r="J70" s="1126"/>
      <c r="K70" s="30"/>
    </row>
    <row r="71" spans="1:11">
      <c r="A71" s="30"/>
      <c r="B71" s="30"/>
      <c r="C71" s="124" t="s">
        <v>71</v>
      </c>
      <c r="D71" s="321">
        <f>INDEX('1. Consolidated BS'!$C$4:$BF$108,MATCH($C71,'1. Consolidated BS'!$C$4:$C$108,0),MATCH('Internal summary table'!D$60,'1. Consolidated BS'!$C$4:$BF$4,0))</f>
        <v>28312.400000000001</v>
      </c>
      <c r="E71" s="321">
        <f>INDEX('1. Consolidated BS'!$C$4:$BF$108,MATCH($C71,'1. Consolidated BS'!$C$4:$C$108,0),MATCH('Internal summary table'!E$60,'1. Consolidated BS'!$C$4:$BF$4,0))</f>
        <v>28434.1</v>
      </c>
      <c r="F71" s="844">
        <f t="shared" ref="F71:F74" si="29">IF(AND(E71&lt;0,D71&gt;0),ABS(D71/E71-1),D71/E71-1)</f>
        <v>-4.2800721668699859E-3</v>
      </c>
      <c r="G71" s="321">
        <f>INDEX('1. Consolidated BS'!$C$4:$BF$108,MATCH($C71,'1. Consolidated BS'!$C$4:$C$108,0),MATCH('Internal summary table'!G$60,'1. Consolidated BS'!$C$4:$BF$4,0))</f>
        <v>25319.800000000003</v>
      </c>
      <c r="H71" s="844">
        <f t="shared" ref="H71:H74" si="30">IF(AND(G71&lt;0,D71&gt;0),ABS(D71/G71-1),D71/G71-1)</f>
        <v>0.11819208682533033</v>
      </c>
      <c r="I71" s="321">
        <f>INDEX('1. Consolidated BS'!$C$4:$BF$108,MATCH($C71,'1. Consolidated BS'!$C$4:$C$108,0),MATCH('Internal summary table'!I$60,'1. Consolidated BS'!$C$4:$BF$4,0))</f>
        <v>25319.800000000003</v>
      </c>
      <c r="J71" s="844">
        <f>IF(AND(I71&lt;0,D71&gt;0),ABS(D71/I71-1),D71/I71-1)</f>
        <v>0.11819208682533033</v>
      </c>
      <c r="K71" s="30"/>
    </row>
    <row r="72" spans="1:11" hidden="1" outlineLevel="1">
      <c r="A72" s="30"/>
      <c r="B72" s="30"/>
      <c r="C72" s="124" t="s">
        <v>72</v>
      </c>
      <c r="D72" s="321">
        <f>INDEX('1. Consolidated BS'!$C$4:$BF$108,MATCH($C72,'1. Consolidated BS'!$C$4:$C$108,0),MATCH('Internal summary table'!D$60,'1. Consolidated BS'!$C$4:$BF$4,0))</f>
        <v>5679.7999999999993</v>
      </c>
      <c r="E72" s="321">
        <f>INDEX('1. Consolidated BS'!$C$4:$BF$108,MATCH($C72,'1. Consolidated BS'!$C$4:$C$108,0),MATCH('Internal summary table'!E$60,'1. Consolidated BS'!$C$4:$BF$4,0))</f>
        <v>0</v>
      </c>
      <c r="F72" s="844" t="e">
        <f t="shared" si="29"/>
        <v>#DIV/0!</v>
      </c>
      <c r="G72" s="321">
        <f>INDEX('1. Consolidated BS'!$C$4:$BF$108,MATCH($C72,'1. Consolidated BS'!$C$4:$C$108,0),MATCH('Internal summary table'!G$60,'1. Consolidated BS'!$C$4:$BF$4,0))</f>
        <v>0</v>
      </c>
      <c r="H72" s="844" t="e">
        <f t="shared" si="30"/>
        <v>#DIV/0!</v>
      </c>
      <c r="I72" s="321">
        <f>INDEX('1. Consolidated BS'!$C$4:$BF$108,MATCH($C72,'1. Consolidated BS'!$C$4:$C$108,0),MATCH('Internal summary table'!I$60,'1. Consolidated BS'!$C$4:$BF$4,0))</f>
        <v>0</v>
      </c>
      <c r="J72" s="844" t="e">
        <f t="shared" ref="J72:J74" si="31">IF(AND(I72&lt;0,D72&gt;0),ABS(D72/I72-1),D72/I72-1)</f>
        <v>#DIV/0!</v>
      </c>
      <c r="K72" s="30"/>
    </row>
    <row r="73" spans="1:11" hidden="1" outlineLevel="1">
      <c r="A73" s="30"/>
      <c r="B73" s="30"/>
      <c r="C73" s="124" t="s">
        <v>73</v>
      </c>
      <c r="D73" s="321">
        <f>INDEX('1. Consolidated BS'!$C$4:$BF$108,MATCH($C73,'1. Consolidated BS'!$C$4:$C$108,0),MATCH('Internal summary table'!D$60,'1. Consolidated BS'!$C$4:$BF$4,0))</f>
        <v>1528.8000000000002</v>
      </c>
      <c r="E73" s="321">
        <f>INDEX('1. Consolidated BS'!$C$4:$BF$108,MATCH($C73,'1. Consolidated BS'!$C$4:$C$108,0),MATCH('Internal summary table'!E$60,'1. Consolidated BS'!$C$4:$BF$4,0))</f>
        <v>0</v>
      </c>
      <c r="F73" s="844" t="e">
        <f t="shared" si="29"/>
        <v>#DIV/0!</v>
      </c>
      <c r="G73" s="321">
        <f>INDEX('1. Consolidated BS'!$C$4:$BF$108,MATCH($C73,'1. Consolidated BS'!$C$4:$C$108,0),MATCH('Internal summary table'!G$60,'1. Consolidated BS'!$C$4:$BF$4,0))</f>
        <v>0</v>
      </c>
      <c r="H73" s="844" t="e">
        <f t="shared" si="30"/>
        <v>#DIV/0!</v>
      </c>
      <c r="I73" s="321">
        <f>INDEX('1. Consolidated BS'!$C$4:$BF$108,MATCH($C73,'1. Consolidated BS'!$C$4:$C$108,0),MATCH('Internal summary table'!I$60,'1. Consolidated BS'!$C$4:$BF$4,0))</f>
        <v>0</v>
      </c>
      <c r="J73" s="844" t="e">
        <f t="shared" si="31"/>
        <v>#DIV/0!</v>
      </c>
      <c r="K73" s="30"/>
    </row>
    <row r="74" spans="1:11" collapsed="1">
      <c r="A74" s="30"/>
      <c r="B74" s="30"/>
      <c r="C74" s="124" t="s">
        <v>74</v>
      </c>
      <c r="D74" s="321">
        <f>INDEX('1. Consolidated BS'!$C$4:$BF$108,MATCH($C74,'1. Consolidated BS'!$C$4:$C$108,0),MATCH('Internal summary table'!D$60,'1. Consolidated BS'!$C$4:$BF$4,0))</f>
        <v>5644.5</v>
      </c>
      <c r="E74" s="321">
        <f>INDEX('1. Consolidated BS'!$C$4:$BF$108,MATCH($C74,'1. Consolidated BS'!$C$4:$C$108,0),MATCH('Internal summary table'!E$60,'1. Consolidated BS'!$C$4:$BF$4,0))</f>
        <v>5476.2999999999993</v>
      </c>
      <c r="F74" s="844">
        <f t="shared" si="29"/>
        <v>3.0714168325329361E-2</v>
      </c>
      <c r="G74" s="321">
        <f>INDEX('1. Consolidated BS'!$C$4:$BF$108,MATCH($C74,'1. Consolidated BS'!$C$4:$C$108,0),MATCH('Internal summary table'!G$60,'1. Consolidated BS'!$C$4:$BF$4,0))</f>
        <v>5046.5</v>
      </c>
      <c r="H74" s="844">
        <f t="shared" si="30"/>
        <v>0.11849796888932929</v>
      </c>
      <c r="I74" s="321">
        <f>INDEX('1. Consolidated BS'!$C$4:$BF$108,MATCH($C74,'1. Consolidated BS'!$C$4:$C$108,0),MATCH('Internal summary table'!I$60,'1. Consolidated BS'!$C$4:$BF$4,0))</f>
        <v>5046.5</v>
      </c>
      <c r="J74" s="844">
        <f t="shared" si="31"/>
        <v>0.11849796888932929</v>
      </c>
      <c r="K74" s="30"/>
    </row>
    <row r="75" spans="1:11">
      <c r="A75" s="30"/>
      <c r="B75" s="30"/>
      <c r="C75" s="30"/>
      <c r="D75" s="30"/>
      <c r="E75" s="30"/>
      <c r="F75" s="1125"/>
      <c r="G75" s="30"/>
      <c r="H75" s="1125"/>
      <c r="I75" s="30"/>
      <c r="J75" s="1125"/>
      <c r="K75" s="30"/>
    </row>
    <row r="76" spans="1:11">
      <c r="A76" s="30"/>
      <c r="B76" s="843" t="s">
        <v>426</v>
      </c>
      <c r="C76" s="124"/>
      <c r="D76" s="124"/>
      <c r="E76" s="124"/>
      <c r="F76" s="1126"/>
      <c r="G76" s="124"/>
      <c r="H76" s="1126"/>
      <c r="I76" s="124"/>
      <c r="J76" s="1126"/>
      <c r="K76" s="30"/>
    </row>
    <row r="77" spans="1:11">
      <c r="A77" s="30"/>
      <c r="B77" s="30"/>
      <c r="C77" s="124" t="s">
        <v>427</v>
      </c>
      <c r="D77" s="321">
        <f>INDEX('1. Consolidated BS'!$C$4:$BF$108,MATCH($C77,'1. Consolidated BS'!$C$4:$C$108,0),MATCH('Internal summary table'!D$60,'1. Consolidated BS'!$C$4:$BF$4,0))</f>
        <v>28517.5</v>
      </c>
      <c r="E77" s="321">
        <f>INDEX('1. Consolidated BS'!$C$4:$BF$108,MATCH($C77,'1. Consolidated BS'!$C$4:$C$108,0),MATCH('Internal summary table'!E$60,'1. Consolidated BS'!$C$4:$BF$4,0))</f>
        <v>26984.9</v>
      </c>
      <c r="F77" s="844">
        <f t="shared" ref="F77:F78" si="32">IF(AND(E77&lt;0,D77&gt;0),ABS(D77/E77-1),D77/E77-1)</f>
        <v>5.6794725939321555E-2</v>
      </c>
      <c r="G77" s="321">
        <f>INDEX('1. Consolidated BS'!$C$4:$BF$108,MATCH($C77,'1. Consolidated BS'!$C$4:$C$108,0),MATCH('Internal summary table'!G$60,'1. Consolidated BS'!$C$4:$BF$4,0))</f>
        <v>24457.599999999999</v>
      </c>
      <c r="H77" s="844">
        <f t="shared" ref="H77:H79" si="33">IF(AND(G77&lt;0,D77&gt;0),ABS(D77/G77-1),D77/G77-1)</f>
        <v>0.16599748135548875</v>
      </c>
      <c r="I77" s="321">
        <f>INDEX('1. Consolidated BS'!$C$4:$BF$108,MATCH($C77,'1. Consolidated BS'!$C$4:$C$108,0),MATCH('Internal summary table'!I$60,'1. Consolidated BS'!$C$4:$BF$4,0))</f>
        <v>24457.599999999999</v>
      </c>
      <c r="J77" s="844">
        <f>IF(AND(I77&lt;0,D77&gt;0),ABS(D77/I77-1),D77/I77-1)</f>
        <v>0.16599748135548875</v>
      </c>
      <c r="K77" s="30"/>
    </row>
    <row r="78" spans="1:11">
      <c r="A78" s="30"/>
      <c r="B78" s="30"/>
      <c r="C78" s="833" t="s">
        <v>428</v>
      </c>
      <c r="D78" s="321">
        <f>INDEX('1. Consolidated BS'!$C$4:$BF$108,MATCH($C78,'1. Consolidated BS'!$C$4:$C$108,0),MATCH('Internal summary table'!D$60,'1. Consolidated BS'!$C$4:$BF$4,0))</f>
        <v>17055.8</v>
      </c>
      <c r="E78" s="321">
        <f>INDEX('1. Consolidated BS'!$C$4:$BF$108,MATCH($C78,'1. Consolidated BS'!$C$4:$C$108,0),MATCH('Internal summary table'!E$60,'1. Consolidated BS'!$C$4:$BF$4,0))</f>
        <v>16155.4</v>
      </c>
      <c r="F78" s="844">
        <f t="shared" si="32"/>
        <v>5.5733686569196639E-2</v>
      </c>
      <c r="G78" s="321">
        <f>INDEX('1. Consolidated BS'!$C$4:$BF$108,MATCH($C78,'1. Consolidated BS'!$C$4:$C$108,0),MATCH('Internal summary table'!G$60,'1. Consolidated BS'!$C$4:$BF$4,0))</f>
        <v>15355.300000000001</v>
      </c>
      <c r="H78" s="844">
        <f t="shared" si="33"/>
        <v>0.11074352178075308</v>
      </c>
      <c r="I78" s="321">
        <f>INDEX('1. Consolidated BS'!$C$4:$BF$108,MATCH($C78,'1. Consolidated BS'!$C$4:$C$108,0),MATCH('Internal summary table'!I$60,'1. Consolidated BS'!$C$4:$BF$4,0))</f>
        <v>15355.300000000001</v>
      </c>
      <c r="J78" s="844">
        <f t="shared" ref="J78:J79" si="34">IF(AND(I78&lt;0,D78&gt;0),ABS(D78/I78-1),D78/I78-1)</f>
        <v>0.11074352178075308</v>
      </c>
      <c r="K78" s="30"/>
    </row>
    <row r="79" spans="1:11">
      <c r="A79" s="30"/>
      <c r="B79" s="30"/>
      <c r="C79" s="833" t="s">
        <v>429</v>
      </c>
      <c r="D79" s="321">
        <f>INDEX('1. Consolidated BS'!$C$4:$BF$108,MATCH($C79,'1. Consolidated BS'!$C$4:$C$108,0),MATCH('Internal summary table'!D$60,'1. Consolidated BS'!$C$4:$BF$4,0))</f>
        <v>11461.7</v>
      </c>
      <c r="E79" s="321">
        <f>INDEX('1. Consolidated BS'!$C$4:$BF$108,MATCH($C79,'1. Consolidated BS'!$C$4:$C$108,0),MATCH('Internal summary table'!E$60,'1. Consolidated BS'!$C$4:$BF$4,0))</f>
        <v>10829.5</v>
      </c>
      <c r="F79" s="844">
        <f>IF(AND(E79&lt;0,D79&gt;0),ABS(D79/E79-1),D79/E79-1)</f>
        <v>5.8377579758991605E-2</v>
      </c>
      <c r="G79" s="321">
        <f>INDEX('1. Consolidated BS'!$C$4:$BF$108,MATCH($C79,'1. Consolidated BS'!$C$4:$C$108,0),MATCH('Internal summary table'!G$60,'1. Consolidated BS'!$C$4:$BF$4,0))</f>
        <v>9102.2999999999993</v>
      </c>
      <c r="H79" s="844">
        <f t="shared" si="33"/>
        <v>0.259209210858794</v>
      </c>
      <c r="I79" s="321">
        <f>INDEX('1. Consolidated BS'!$C$4:$BF$108,MATCH($C79,'1. Consolidated BS'!$C$4:$C$108,0),MATCH('Internal summary table'!I$60,'1. Consolidated BS'!$C$4:$BF$4,0))</f>
        <v>9102.2999999999993</v>
      </c>
      <c r="J79" s="844">
        <f t="shared" si="34"/>
        <v>0.259209210858794</v>
      </c>
      <c r="K79" s="30"/>
    </row>
    <row r="80" spans="1:11">
      <c r="A80" s="30"/>
      <c r="B80" s="30"/>
      <c r="C80" s="30"/>
      <c r="D80" s="30"/>
      <c r="E80" s="30"/>
      <c r="F80" s="1125"/>
      <c r="G80" s="30"/>
      <c r="H80" s="1125"/>
      <c r="I80" s="30"/>
      <c r="J80" s="1125"/>
      <c r="K80" s="30"/>
    </row>
    <row r="81" spans="1:15">
      <c r="A81" s="30"/>
      <c r="B81" s="843" t="s">
        <v>106</v>
      </c>
      <c r="C81" s="124"/>
      <c r="D81" s="124"/>
      <c r="E81" s="124"/>
      <c r="F81" s="1126"/>
      <c r="G81" s="124"/>
      <c r="H81" s="1126"/>
      <c r="I81" s="124"/>
      <c r="J81" s="1126"/>
      <c r="K81" s="30"/>
    </row>
    <row r="82" spans="1:15">
      <c r="A82" s="30"/>
      <c r="B82" s="30"/>
      <c r="C82" s="124" t="s">
        <v>114</v>
      </c>
      <c r="D82" s="321">
        <f>INDEX('1. Consolidated BS'!$C$4:$BF$108,MATCH($C82,'1. Consolidated BS'!$C$4:$C$108,0),MATCH('Internal summary table'!D$60,'1. Consolidated BS'!$C$4:$BF$4,0))</f>
        <v>17854.8</v>
      </c>
      <c r="E82" s="321">
        <f>INDEX('1. Consolidated BS'!$C$4:$BF$108,MATCH($C82,'1. Consolidated BS'!$C$4:$C$108,0),MATCH('Internal summary table'!E$60,'1. Consolidated BS'!$C$4:$BF$4,0))</f>
        <v>17108</v>
      </c>
      <c r="F82" s="844">
        <f t="shared" ref="F82:F83" si="35">IF(AND(E82&lt;0,D82&gt;0),ABS(D82/E82-1),D82/E82-1)</f>
        <v>4.3652092588262859E-2</v>
      </c>
      <c r="G82" s="321">
        <f>INDEX('1. Consolidated BS'!$C$4:$BF$108,MATCH($C82,'1. Consolidated BS'!$C$4:$C$108,0),MATCH('Internal summary table'!G$60,'1. Consolidated BS'!$C$4:$BF$4,0))</f>
        <v>16435.900000000001</v>
      </c>
      <c r="H82" s="844">
        <f t="shared" ref="H82:H83" si="36">IF(AND(G82&lt;0,D82&gt;0),ABS(D82/G82-1),D82/G82-1)</f>
        <v>8.6329315705254928E-2</v>
      </c>
      <c r="I82" s="321">
        <f>INDEX('1. Consolidated BS'!$C$4:$BF$108,MATCH($C82,'1. Consolidated BS'!$C$4:$C$108,0),MATCH('Internal summary table'!I$60,'1. Consolidated BS'!$C$4:$BF$4,0))</f>
        <v>16435.900000000001</v>
      </c>
      <c r="J82" s="844">
        <f>IF(AND(I82&lt;0,D82&gt;0),ABS(D82/I82-1),D82/I82-1)</f>
        <v>8.6329315705254928E-2</v>
      </c>
      <c r="K82" s="30"/>
    </row>
    <row r="83" spans="1:15">
      <c r="A83" s="30"/>
      <c r="B83" s="30"/>
      <c r="C83" s="124" t="s">
        <v>433</v>
      </c>
      <c r="D83" s="321">
        <f>INDEX('1. Consolidated BS'!$C$4:$BF$108,MATCH($C83,'1. Consolidated BS'!$C$4:$C$108,0),MATCH('Internal summary table'!D$60,'1. Consolidated BS'!$C$4:$BF$4,0))</f>
        <v>10457.6</v>
      </c>
      <c r="E83" s="321">
        <f>INDEX('1. Consolidated BS'!$C$4:$BF$108,MATCH($C83,'1. Consolidated BS'!$C$4:$C$108,0),MATCH('Internal summary table'!E$60,'1. Consolidated BS'!$C$4:$BF$4,0))</f>
        <v>11326.1</v>
      </c>
      <c r="F83" s="844">
        <f t="shared" si="35"/>
        <v>-7.668129364918197E-2</v>
      </c>
      <c r="G83" s="321">
        <f>INDEX('1. Consolidated BS'!$C$4:$BF$108,MATCH($C83,'1. Consolidated BS'!$C$4:$C$108,0),MATCH('Internal summary table'!G$60,'1. Consolidated BS'!$C$4:$BF$4,0))</f>
        <v>8883.9</v>
      </c>
      <c r="H83" s="844">
        <f t="shared" si="36"/>
        <v>0.17714067020115043</v>
      </c>
      <c r="I83" s="321">
        <f>INDEX('1. Consolidated BS'!$C$4:$BF$108,MATCH($C83,'1. Consolidated BS'!$C$4:$C$108,0),MATCH('Internal summary table'!I$60,'1. Consolidated BS'!$C$4:$BF$4,0))</f>
        <v>8883.9</v>
      </c>
      <c r="J83" s="844">
        <f t="shared" ref="J83" si="37">IF(AND(I83&lt;0,D83&gt;0),ABS(D83/I83-1),D83/I83-1)</f>
        <v>0.17714067020115043</v>
      </c>
      <c r="K83" s="30"/>
    </row>
    <row r="84" spans="1:15">
      <c r="A84" s="43"/>
      <c r="B84" s="30"/>
      <c r="C84" s="30"/>
      <c r="D84" s="30"/>
      <c r="E84" s="30"/>
      <c r="F84" s="30"/>
      <c r="G84" s="30"/>
      <c r="H84" s="1125"/>
      <c r="I84" s="30"/>
      <c r="J84" s="1125"/>
      <c r="K84" s="30"/>
    </row>
    <row r="85" spans="1:15">
      <c r="A85" s="43" t="s">
        <v>28</v>
      </c>
      <c r="B85" s="30"/>
      <c r="C85" s="30"/>
      <c r="D85" s="30"/>
      <c r="E85" s="30"/>
      <c r="F85" s="30"/>
      <c r="G85" s="30"/>
      <c r="H85" s="1125"/>
      <c r="I85" s="30"/>
      <c r="J85" s="1125"/>
      <c r="K85" s="30"/>
    </row>
    <row r="86" spans="1:15">
      <c r="A86" s="240" t="s">
        <v>1</v>
      </c>
      <c r="B86" s="240"/>
      <c r="C86" s="240"/>
      <c r="D86" s="240"/>
      <c r="E86" s="240"/>
      <c r="F86" s="240"/>
      <c r="G86" s="240"/>
      <c r="H86" s="1127"/>
      <c r="I86" s="240"/>
      <c r="J86" s="1127"/>
      <c r="K86" s="30"/>
    </row>
    <row r="87" spans="1:15">
      <c r="A87" s="30"/>
      <c r="B87" s="30"/>
      <c r="C87" s="9" t="s">
        <v>385</v>
      </c>
      <c r="D87" s="303">
        <f>INDEX('1. Consolidated BS'!$B$4:$BF$88,MATCH($C87,'1. Consolidated BS'!$B$4:$B$88,0),MATCH('Internal summary table'!D$60,'1. Consolidated BS'!$B$4:$BF$4,0))</f>
        <v>0.95701883273759902</v>
      </c>
      <c r="E87" s="850">
        <f>IF(INDEX('1. Consolidated BS'!$B$4:$BF$88,MATCH($C87,'1. Consolidated BS'!$B$4:$B$88,0),MATCH('Internal summary table'!E$60,'1. Consolidated BS'!$B$4:$BF$4,0))=0,"#N/A",INDEX('1. Consolidated BS'!$B$4:$BF$88,MATCH($C87,'1. Consolidated BS'!$B$4:$B$88,0),MATCH('Internal summary table'!E$60,'1. Consolidated BS'!$B$4:$BF$4,0)))</f>
        <v>0.8987131648267398</v>
      </c>
      <c r="F87" s="844">
        <f t="shared" ref="F87:F90" si="38">D87-E87</f>
        <v>5.8305667910859227E-2</v>
      </c>
      <c r="G87" s="303">
        <f>INDEX('1. Consolidated BS'!$B$4:$BF$88,MATCH($C87,'1. Consolidated BS'!$B$4:$B$88,0),MATCH('Internal summary table'!G$60,'1. Consolidated BS'!$B$4:$BF$4,0))</f>
        <v>0.90783102552152839</v>
      </c>
      <c r="H87" s="844">
        <f t="shared" ref="H87:H90" si="39">D87-G87</f>
        <v>4.9187807216070634E-2</v>
      </c>
      <c r="I87" s="850">
        <f>IF(INDEX('1. Consolidated BS'!$B$4:$BF$88,MATCH($C87,'1. Consolidated BS'!$B$4:$B$88,0),MATCH('Internal summary table'!I$60,'1. Consolidated BS'!$B$4:$BF$4,0))=0,"#N/A",INDEX('1. Consolidated BS'!$B$4:$BF$88,MATCH($C87,'1. Consolidated BS'!$B$4:$B$88,0),MATCH('Internal summary table'!I$60,'1. Consolidated BS'!$B$4:$BF$4,0)))</f>
        <v>0.90783102552152839</v>
      </c>
      <c r="J87" s="844">
        <f>D87-I87</f>
        <v>4.9187807216070634E-2</v>
      </c>
      <c r="K87" s="30"/>
    </row>
    <row r="88" spans="1:15">
      <c r="A88" s="30"/>
      <c r="B88" s="30"/>
      <c r="C88" s="124" t="s">
        <v>75</v>
      </c>
      <c r="D88" s="303">
        <f>INDEX('1. Consolidated BS'!$B$4:$BF$88,MATCH($C88,'1. Consolidated BS'!$B$4:$B$88,0),MATCH('Internal summary table'!D$60,'1. Consolidated BS'!$B$4:$BF$4,0))</f>
        <v>5.2442330032638158E-2</v>
      </c>
      <c r="E88" s="850">
        <f>IF(INDEX('1. Consolidated BS'!$B$4:$BF$88,MATCH($C88,'1. Consolidated BS'!$B$4:$B$88,0),MATCH('Internal summary table'!E$60,'1. Consolidated BS'!$B$4:$BF$4,0))=0,"#N/A",INDEX('1. Consolidated BS'!$B$4:$BF$88,MATCH($C88,'1. Consolidated BS'!$B$4:$B$88,0),MATCH('Internal summary table'!E$60,'1. Consolidated BS'!$B$4:$BF$4,0)))</f>
        <v>5.5831720564365084E-2</v>
      </c>
      <c r="F88" s="844">
        <f t="shared" si="38"/>
        <v>-3.3893905317269254E-3</v>
      </c>
      <c r="G88" s="303">
        <f>INDEX('1. Consolidated BS'!$B$4:$BF$88,MATCH($C88,'1. Consolidated BS'!$B$4:$B$88,0),MATCH('Internal summary table'!G$60,'1. Consolidated BS'!$B$4:$BF$4,0))</f>
        <v>6.3026865876225066E-2</v>
      </c>
      <c r="H88" s="844">
        <f t="shared" si="39"/>
        <v>-1.0584535843586908E-2</v>
      </c>
      <c r="I88" s="850">
        <f>IF(INDEX('1. Consolidated BS'!$B$4:$BF$88,MATCH($C88,'1. Consolidated BS'!$B$4:$B$88,0),MATCH('Internal summary table'!I$60,'1. Consolidated BS'!$B$4:$BF$4,0))=0,"#N/A",INDEX('1. Consolidated BS'!$B$4:$BF$88,MATCH($C88,'1. Consolidated BS'!$B$4:$B$88,0),MATCH('Internal summary table'!I$60,'1. Consolidated BS'!$B$4:$BF$4,0)))</f>
        <v>6.3026865876225066E-2</v>
      </c>
      <c r="J88" s="844">
        <f t="shared" ref="J88:J90" si="40">D88-I88</f>
        <v>-1.0584535843586908E-2</v>
      </c>
      <c r="K88" s="30"/>
    </row>
    <row r="89" spans="1:15">
      <c r="A89" s="30"/>
      <c r="B89" s="30"/>
      <c r="C89" s="124" t="s">
        <v>424</v>
      </c>
      <c r="D89" s="303">
        <f>INDEX('1. Consolidated BS'!$B$4:$BF$88,MATCH($C89,'1. Consolidated BS'!$B$4:$B$88,0),MATCH('Internal summary table'!D$60,'1. Consolidated BS'!$B$4:$BF$4,0))</f>
        <v>4.8680643912153571E-2</v>
      </c>
      <c r="E89" s="850">
        <f>IF(INDEX('1. Consolidated BS'!$B$4:$BF$88,MATCH($C89,'1. Consolidated BS'!$B$4:$B$88,0),MATCH('Internal summary table'!E$60,'1. Consolidated BS'!$B$4:$BF$4,0))=0,"#N/A",INDEX('1. Consolidated BS'!$B$4:$BF$88,MATCH($C89,'1. Consolidated BS'!$B$4:$B$88,0),MATCH('Internal summary table'!E$60,'1. Consolidated BS'!$B$4:$BF$4,0)))</f>
        <v>5.3826164315145454E-2</v>
      </c>
      <c r="F89" s="1104">
        <f t="shared" si="38"/>
        <v>-5.1455204029918836E-3</v>
      </c>
      <c r="G89" s="303">
        <f>INDEX('1. Consolidated BS'!$B$4:$BF$88,MATCH($C89,'1. Consolidated BS'!$B$4:$B$88,0),MATCH('Internal summary table'!G$60,'1. Consolidated BS'!$B$4:$BF$4,0))</f>
        <v>6.263707079706668E-2</v>
      </c>
      <c r="H89" s="844">
        <f t="shared" si="39"/>
        <v>-1.3956426884913109E-2</v>
      </c>
      <c r="I89" s="850">
        <f>IF(INDEX('1. Consolidated BS'!$B$4:$BF$88,MATCH($C89,'1. Consolidated BS'!$B$4:$B$88,0),MATCH('Internal summary table'!I$60,'1. Consolidated BS'!$B$4:$BF$4,0))=0,"#N/A",INDEX('1. Consolidated BS'!$B$4:$BF$88,MATCH($C89,'1. Consolidated BS'!$B$4:$B$88,0),MATCH('Internal summary table'!I$60,'1. Consolidated BS'!$B$4:$BF$4,0)))</f>
        <v>6.263707079706668E-2</v>
      </c>
      <c r="J89" s="844">
        <f t="shared" si="40"/>
        <v>-1.3956426884913109E-2</v>
      </c>
      <c r="K89" s="30"/>
    </row>
    <row r="90" spans="1:15">
      <c r="A90" s="30"/>
      <c r="B90" s="30"/>
      <c r="C90" s="124" t="s">
        <v>425</v>
      </c>
      <c r="D90" s="303">
        <f>INDEX('1. Consolidated BS'!$B$4:$BF$88,MATCH($C90,'1. Consolidated BS'!$B$4:$B$88,0),MATCH('Internal summary table'!D$60,'1. Consolidated BS'!$B$4:$BF$4,0))</f>
        <v>1.0772727272727274</v>
      </c>
      <c r="E90" s="850">
        <f>IF(INDEX('1. Consolidated BS'!$B$4:$BF$88,MATCH($C90,'1. Consolidated BS'!$B$4:$B$88,0),MATCH('Internal summary table'!E$60,'1. Consolidated BS'!$B$4:$BF$4,0))=0,"#N/A",INDEX('1. Consolidated BS'!$B$4:$BF$88,MATCH($C90,'1. Consolidated BS'!$B$4:$B$88,0),MATCH('Internal summary table'!E$60,'1. Consolidated BS'!$B$4:$BF$4,0)))</f>
        <v>1.0372598767669445</v>
      </c>
      <c r="F90" s="844">
        <f t="shared" si="38"/>
        <v>4.0012850505782849E-2</v>
      </c>
      <c r="G90" s="303">
        <f>INDEX('1. Consolidated BS'!$B$4:$BF$88,MATCH($C90,'1. Consolidated BS'!$B$4:$B$88,0),MATCH('Internal summary table'!G$60,'1. Consolidated BS'!$B$4:$BF$4,0))</f>
        <v>1.0062230732407851</v>
      </c>
      <c r="H90" s="844">
        <f t="shared" si="39"/>
        <v>7.10496540319423E-2</v>
      </c>
      <c r="I90" s="850">
        <f>IF(INDEX('1. Consolidated BS'!$B$4:$BF$88,MATCH($C90,'1. Consolidated BS'!$B$4:$B$88,0),MATCH('Internal summary table'!I$60,'1. Consolidated BS'!$B$4:$BF$4,0))=0,"#N/A",INDEX('1. Consolidated BS'!$B$4:$BF$88,MATCH($C90,'1. Consolidated BS'!$B$4:$B$88,0),MATCH('Internal summary table'!I$60,'1. Consolidated BS'!$B$4:$BF$4,0)))</f>
        <v>1.0062230732407851</v>
      </c>
      <c r="J90" s="844">
        <f t="shared" si="40"/>
        <v>7.10496540319423E-2</v>
      </c>
      <c r="K90" s="30"/>
    </row>
    <row r="91" spans="1:15">
      <c r="A91" s="30"/>
      <c r="B91" s="30"/>
      <c r="C91" s="30"/>
      <c r="D91" s="30"/>
      <c r="E91" s="30"/>
      <c r="F91" s="30"/>
      <c r="G91" s="30"/>
      <c r="H91" s="30"/>
      <c r="I91" s="30"/>
      <c r="J91" s="30"/>
      <c r="K91" s="30"/>
    </row>
    <row r="92" spans="1:15">
      <c r="A92" s="28"/>
      <c r="B92" s="28"/>
      <c r="C92" s="28"/>
      <c r="D92" s="28" t="str">
        <f>C4</f>
        <v>4Q 2021</v>
      </c>
      <c r="E92" s="28" t="str">
        <f>IF(LEFT(D92,2)="1Q",CONCATENATE("4Q"," ",(RIGHT(D92,4)-1)),CONCATENATE((LEFT(D92,1)-1),"Q"," ",(RIGHT(D92,4))))</f>
        <v>3Q 2021</v>
      </c>
      <c r="F92" s="28" t="str">
        <f>F60</f>
        <v>Q-Q</v>
      </c>
      <c r="G92" s="28" t="str">
        <f>CONCATENATE(LEFT(D92,2)," ",(RIGHT(D92,4)-1))</f>
        <v>4Q 2020</v>
      </c>
      <c r="H92" s="28" t="str">
        <f>H60</f>
        <v>Y-Y</v>
      </c>
      <c r="I92" s="28" t="str">
        <f>IF((RIGHT(D92,4)="2018"),CONCATENATE("1 Jan",RIGHT(D92,5)),CONCATENATE("4Q",RIGHT(LEFT(D92,3),1),RIGHT(D92,4)-1))</f>
        <v>4Q 2020</v>
      </c>
      <c r="J92" s="28" t="str">
        <f>J60</f>
        <v>YTD</v>
      </c>
      <c r="K92" s="30"/>
    </row>
    <row r="93" spans="1:15">
      <c r="A93" s="240" t="s">
        <v>422</v>
      </c>
      <c r="B93" s="124"/>
      <c r="C93" s="124"/>
      <c r="D93" s="124"/>
      <c r="E93" s="124"/>
      <c r="F93" s="124"/>
      <c r="G93" s="124"/>
      <c r="H93" s="124"/>
      <c r="I93" s="124"/>
      <c r="J93" s="124"/>
      <c r="K93" s="30"/>
    </row>
    <row r="94" spans="1:15">
      <c r="A94" s="30"/>
      <c r="B94" s="124" t="s">
        <v>565</v>
      </c>
      <c r="C94" s="124"/>
      <c r="D94" s="321">
        <f>INDEX('5. Capital'!$B$4:$AAS$100,MATCH($B94,'5. Capital'!$B$4:$B$100,0),MATCH('Internal summary table'!D$92,'5. Capital'!$B$4:$AAS$4,0))</f>
        <v>5262.1</v>
      </c>
      <c r="E94" s="321">
        <f>INDEX('5. Capital'!$B$4:$AAS$100,MATCH($B94,'5. Capital'!$B$4:$B$100,0),MATCH('Internal summary table'!E$92,'5. Capital'!$B$4:$AAS$4,0))</f>
        <v>5105.7</v>
      </c>
      <c r="F94" s="1290">
        <f t="shared" ref="F94" si="41">IFERROR(IF(AND(E94&lt;0,D94&gt;0),ABS(D94/E94-1),D94/E94-1),"")</f>
        <v>3.0632430420902246E-2</v>
      </c>
      <c r="G94" s="486">
        <f>INDEX('5. Capital'!$B$4:$AAS$100,MATCH($B94,'5. Capital'!$B$4:$B$100,0),MATCH('Internal summary table'!G$92,'5. Capital'!$B$4:$AAS$4,0))</f>
        <v>4719.9000000000005</v>
      </c>
      <c r="H94" s="1290">
        <f t="shared" ref="H94" si="42">IFERROR(IF(AND(G94&lt;0,D94&gt;0),ABS(D94/G94-1),D94/G94-1),"")</f>
        <v>0.11487531515498195</v>
      </c>
      <c r="I94" s="321">
        <f>INDEX('5. Capital'!$B$4:$AAS$100,MATCH($B94,'5. Capital'!$B$4:$B$100,0),MATCH('Internal summary table'!I$92,'5. Capital'!$B$4:$AAS$4,0))</f>
        <v>4719.9000000000005</v>
      </c>
      <c r="J94" s="304">
        <f t="shared" ref="J94" si="43">IF(AND(I94&lt;0,D94&gt;0),ABS(D94/I94-1),D94/I94-1)</f>
        <v>0.11487531515498195</v>
      </c>
      <c r="K94" s="30"/>
      <c r="M94" s="1209"/>
      <c r="N94" s="1209"/>
      <c r="O94" s="1211"/>
    </row>
    <row r="95" spans="1:15">
      <c r="A95" s="30"/>
      <c r="B95" s="124" t="s">
        <v>161</v>
      </c>
      <c r="C95" s="124"/>
      <c r="D95" s="321">
        <f>INDEX('5. Capital'!$B$4:$AAS$100,MATCH($B95,'5. Capital'!$B$4:$B$100,0),MATCH('Internal summary table'!D$92,'5. Capital'!$B$4:$AAS$4,0))</f>
        <v>5412.1</v>
      </c>
      <c r="E95" s="321">
        <f>INDEX('5. Capital'!$B$4:$AAS$100,MATCH($B95,'5. Capital'!$B$4:$B$100,0),MATCH('Internal summary table'!E$92,'5. Capital'!$B$4:$AAS$4,0))</f>
        <v>5255.7</v>
      </c>
      <c r="F95" s="1290">
        <f t="shared" ref="F95:F96" si="44">IFERROR(IF(AND(E95&lt;0,D95&gt;0),ABS(D95/E95-1),D95/E95-1),"")</f>
        <v>2.9758167323096885E-2</v>
      </c>
      <c r="G95" s="486">
        <f>INDEX('5. Capital'!$B$4:$AAS$100,MATCH($B95,'5. Capital'!$B$4:$B$100,0),MATCH('Internal summary table'!G$92,'5. Capital'!$B$4:$AAS$4,0))</f>
        <v>4869.9000000000005</v>
      </c>
      <c r="H95" s="1290">
        <f t="shared" ref="H95:H96" si="45">IFERROR(IF(AND(G95&lt;0,D95&gt;0),ABS(D95/G95-1),D95/G95-1),"")</f>
        <v>0.11133698843918771</v>
      </c>
      <c r="I95" s="321">
        <f>INDEX('5. Capital'!$B$4:$AAS$100,MATCH($B95,'5. Capital'!$B$4:$B$100,0),MATCH('Internal summary table'!I$92,'5. Capital'!$B$4:$AAS$4,0))</f>
        <v>4869.9000000000005</v>
      </c>
      <c r="J95" s="304">
        <f t="shared" ref="J95:J96" si="46">IF(AND(I95&lt;0,D95&gt;0),ABS(D95/I95-1),D95/I95-1)</f>
        <v>0.11133698843918771</v>
      </c>
      <c r="K95" s="30"/>
      <c r="M95" s="1209"/>
      <c r="N95" s="1209"/>
      <c r="O95" s="1211"/>
    </row>
    <row r="96" spans="1:15">
      <c r="A96" s="30"/>
      <c r="B96" s="124" t="s">
        <v>170</v>
      </c>
      <c r="C96" s="124"/>
      <c r="D96" s="321">
        <f>INDEX('5. Capital'!$B$4:$AAS$100,MATCH($B96,'5. Capital'!$B$4:$B$100,0),MATCH('Internal summary table'!D$92,'5. Capital'!$B$4:$AAS$4,0))</f>
        <v>5600.7000000000007</v>
      </c>
      <c r="E96" s="321">
        <f>INDEX('5. Capital'!$B$4:$AAS$100,MATCH($B96,'5. Capital'!$B$4:$B$100,0),MATCH('Internal summary table'!E$92,'5. Capital'!$B$4:$AAS$4,0))</f>
        <v>5429.8</v>
      </c>
      <c r="F96" s="1290">
        <f t="shared" si="44"/>
        <v>3.1474455781060229E-2</v>
      </c>
      <c r="G96" s="486">
        <f>INDEX('5. Capital'!$B$4:$AAS$100,MATCH($B96,'5. Capital'!$B$4:$B$100,0),MATCH('Internal summary table'!G$92,'5. Capital'!$B$4:$AAS$4,0))</f>
        <v>5008.9000000000005</v>
      </c>
      <c r="H96" s="1290">
        <f t="shared" si="45"/>
        <v>0.1181496935454891</v>
      </c>
      <c r="I96" s="321">
        <f>INDEX('5. Capital'!$B$4:$AAS$100,MATCH($B96,'5. Capital'!$B$4:$B$100,0),MATCH('Internal summary table'!I$92,'5. Capital'!$B$4:$AAS$4,0))</f>
        <v>5008.9000000000005</v>
      </c>
      <c r="J96" s="304">
        <f t="shared" si="46"/>
        <v>0.1181496935454891</v>
      </c>
      <c r="K96" s="30"/>
      <c r="M96" s="1209"/>
      <c r="N96" s="1209"/>
      <c r="O96" s="1211"/>
    </row>
    <row r="97" spans="1:14">
      <c r="A97" s="30"/>
      <c r="B97" s="124" t="s">
        <v>171</v>
      </c>
      <c r="C97" s="124"/>
      <c r="D97" s="321">
        <f>INDEX('5. Capital'!$B$4:$AAS$100,MATCH($B97,'5. Capital'!$B$4:$B$100,0),MATCH('Internal summary table'!D$92,'5. Capital'!$B$4:$AAS$4,0))</f>
        <v>37723.5</v>
      </c>
      <c r="E97" s="321">
        <f>INDEX('5. Capital'!$B$4:$AAS$100,MATCH($B97,'5. Capital'!$B$4:$B$100,0),MATCH('Internal summary table'!E$92,'5. Capital'!$B$4:$AAS$4,0))</f>
        <v>36604.300000000003</v>
      </c>
      <c r="F97" s="1290">
        <f>IFERROR(IF(AND(E97&lt;0,D97&gt;0),ABS(D97/E97-1),D97/E97-1),"")</f>
        <v>3.0575642752354248E-2</v>
      </c>
      <c r="G97" s="486">
        <f>INDEX('5. Capital'!$B$4:$AAS$100,MATCH($B97,'5. Capital'!$B$4:$B$100,0),MATCH('Internal summary table'!G$92,'5. Capital'!$B$4:$AAS$4,0))</f>
        <v>34124.200000000004</v>
      </c>
      <c r="H97" s="1290">
        <f>IFERROR(IF(AND(G97&lt;0,D97&gt;0),ABS(D97/G97-1),D97/G97-1),"")</f>
        <v>0.10547646538233857</v>
      </c>
      <c r="I97" s="321">
        <f>INDEX('5. Capital'!$B$4:$AAS$100,MATCH($B97,'5. Capital'!$B$4:$B$100,0),MATCH('Internal summary table'!I$92,'5. Capital'!$B$4:$AAS$4,0))</f>
        <v>34124.200000000004</v>
      </c>
      <c r="J97" s="304">
        <f>IF(AND(I97&lt;0,D97&gt;0),ABS(D97/I97-1),D97/I97-1)</f>
        <v>0.10547646538233857</v>
      </c>
      <c r="K97" s="30"/>
      <c r="N97" s="1210"/>
    </row>
    <row r="98" spans="1:14" s="1148" customFormat="1">
      <c r="A98" s="302"/>
      <c r="B98" s="1144" t="s">
        <v>172</v>
      </c>
      <c r="C98" s="300"/>
      <c r="D98" s="1145">
        <f>INDEX('5. Capital'!$B$4:$AAS$100,MATCH($B98,'5. Capital'!$C$4:$C$100,0),MATCH('Internal summary table'!D$92,'5. Capital'!$B$4:$AAS$4,0))</f>
        <v>32688.2</v>
      </c>
      <c r="E98" s="1145">
        <f>INDEX('5. Capital'!$B$4:$AAS$100,MATCH($B98,'5. Capital'!$C$4:$C$100,0),MATCH('Internal summary table'!E$92,'5. Capital'!$B$4:$AAS$4,0))</f>
        <v>31711.5</v>
      </c>
      <c r="F98" s="1296">
        <f t="shared" ref="F98" si="47">IFERROR(IF(AND(E98&lt;0,D98&gt;0),ABS(D98/E98-1),D98/E98-1),"")</f>
        <v>3.0799552212919634E-2</v>
      </c>
      <c r="G98" s="1147">
        <f>INDEX('5. Capital'!$B$4:$AAS$100,MATCH($B98,'5. Capital'!$C$4:$C$100,0),MATCH('Internal summary table'!G$92,'5. Capital'!$B$4:$AAS$4,0))</f>
        <v>29253.9</v>
      </c>
      <c r="H98" s="1296">
        <f t="shared" ref="H98" si="48">IFERROR(IF(AND(G98&lt;0,D98&gt;0),ABS(D98/G98-1),D98/G98-1),"")</f>
        <v>0.11739631297023645</v>
      </c>
      <c r="I98" s="1145">
        <f>INDEX('5. Capital'!$B$4:$AAS$100,MATCH($B98,'5. Capital'!$C$4:$C$100,0),MATCH('Internal summary table'!I$92,'5. Capital'!$B$4:$AAS$4,0))</f>
        <v>29253.9</v>
      </c>
      <c r="J98" s="1146">
        <f t="shared" ref="J98" si="49">IF(AND(I98&lt;0,D98&gt;0),ABS(D98/I98-1),D98/I98-1)</f>
        <v>0.11739631297023645</v>
      </c>
      <c r="K98" s="302"/>
    </row>
    <row r="99" spans="1:14" s="1148" customFormat="1">
      <c r="A99" s="302"/>
      <c r="B99" s="1149" t="s">
        <v>335</v>
      </c>
      <c r="C99" s="300"/>
      <c r="D99" s="1145">
        <f>INDEX('5. Capital'!$B$4:$AAS$100,MATCH($B99,'5. Capital'!$C$4:$C$100,0),MATCH('Internal summary table'!D$92,'5. Capital'!$B$4:$AAS$4,0))</f>
        <v>3185.9</v>
      </c>
      <c r="E99" s="1145">
        <f>INDEX('5. Capital'!$B$4:$AAS$100,MATCH($B99,'5. Capital'!$C$4:$C$100,0),MATCH('Internal summary table'!E$92,'5. Capital'!$B$4:$AAS$4,0))</f>
        <v>2986.3</v>
      </c>
      <c r="F99" s="1296">
        <f t="shared" ref="F99:F100" si="50">IFERROR(IF(AND(E99&lt;0,D99&gt;0),ABS(D99/E99-1),D99/E99-1),"")</f>
        <v>6.683856276998279E-2</v>
      </c>
      <c r="G99" s="1147">
        <f>INDEX('5. Capital'!$B$4:$AAS$100,MATCH($B99,'5. Capital'!$C$4:$C$100,0),MATCH('Internal summary table'!G$92,'5. Capital'!$B$4:$AAS$4,0))</f>
        <v>3664.3</v>
      </c>
      <c r="H99" s="1296">
        <f t="shared" ref="H99:H100" si="51">IFERROR(IF(AND(G99&lt;0,D99&gt;0),ABS(D99/G99-1),D99/G99-1),"")</f>
        <v>-0.13055699587915837</v>
      </c>
      <c r="I99" s="1145">
        <f>INDEX('5. Capital'!$B$4:$AAS$100,MATCH($B99,'5. Capital'!$C$4:$C$100,0),MATCH('Internal summary table'!I$92,'5. Capital'!$B$4:$AAS$4,0))</f>
        <v>3664.3</v>
      </c>
      <c r="J99" s="1146">
        <f t="shared" ref="J99:J100" si="52">IF(AND(I99&lt;0,D99&gt;0),ABS(D99/I99-1),D99/I99-1)</f>
        <v>-0.13055699587915837</v>
      </c>
      <c r="K99" s="302"/>
    </row>
    <row r="100" spans="1:14" s="1148" customFormat="1">
      <c r="A100" s="302"/>
      <c r="B100" s="1144" t="s">
        <v>173</v>
      </c>
      <c r="C100" s="300"/>
      <c r="D100" s="1145">
        <f>INDEX('5. Capital'!$B$4:$AAS$100,MATCH($B100,'5. Capital'!$C$4:$C$100,0),MATCH('Internal summary table'!D$92,'5. Capital'!$B$4:$AAS$4,0))</f>
        <v>1849.4</v>
      </c>
      <c r="E100" s="1145">
        <f>INDEX('5. Capital'!$B$4:$AAS$100,MATCH($B100,'5. Capital'!$C$4:$C$100,0),MATCH('Internal summary table'!E$92,'5. Capital'!$B$4:$AAS$4,0))</f>
        <v>1906.5</v>
      </c>
      <c r="F100" s="1296">
        <f t="shared" si="50"/>
        <v>-2.9950170469446591E-2</v>
      </c>
      <c r="G100" s="1147">
        <f>INDEX('5. Capital'!$B$4:$AAS$100,MATCH($B100,'5. Capital'!$C$4:$C$100,0),MATCH('Internal summary table'!G$92,'5. Capital'!$B$4:$AAS$4,0))</f>
        <v>1206</v>
      </c>
      <c r="H100" s="1296">
        <f t="shared" si="51"/>
        <v>0.53349917081260378</v>
      </c>
      <c r="I100" s="1145">
        <f>INDEX('5. Capital'!$B$4:$AAS$100,MATCH($B100,'5. Capital'!$C$4:$C$100,0),MATCH('Internal summary table'!I$92,'5. Capital'!$B$4:$AAS$4,0))</f>
        <v>1206</v>
      </c>
      <c r="J100" s="1146">
        <f t="shared" si="52"/>
        <v>0.53349917081260378</v>
      </c>
      <c r="K100" s="302"/>
    </row>
    <row r="101" spans="1:14">
      <c r="A101" s="30"/>
      <c r="B101" s="124" t="s">
        <v>391</v>
      </c>
      <c r="C101" s="124"/>
      <c r="D101" s="485">
        <f>INDEX('5. Capital'!$B$4:$AAS$100,MATCH($B101,'5. Capital'!$B$4:$B$100,0),MATCH('Internal summary table'!D$92,'5. Capital'!$B$4:$AAS$4,0))</f>
        <v>0.91638629434842278</v>
      </c>
      <c r="E101" s="485">
        <f>INDEX('5. Capital'!$B$4:$AAS$100,MATCH($B101,'5. Capital'!$B$4:$B$100,0),MATCH('Internal summary table'!E$92,'5. Capital'!$B$4:$AAS$4,0))</f>
        <v>0.92472463621665324</v>
      </c>
      <c r="F101" s="1290">
        <f t="shared" ref="F101" si="53">D101-E101</f>
        <v>-8.3383418682304589E-3</v>
      </c>
      <c r="G101" s="878">
        <f>INDEX('5. Capital'!$B$4:$AAS$100,MATCH($B101,'5. Capital'!$B$4:$B$100,0),MATCH('Internal summary table'!G$92,'5. Capital'!$B$4:$AAS$4,0))</f>
        <v>0.94747334517992032</v>
      </c>
      <c r="H101" s="1290">
        <f t="shared" ref="H101:H106" si="54">D101-G101</f>
        <v>-3.1087050831497542E-2</v>
      </c>
      <c r="I101" s="485">
        <f>INDEX('5. Capital'!$B$4:$AAS$100,MATCH($B101,'5. Capital'!$B$4:$B$100,0),MATCH('Internal summary table'!I$92,'5. Capital'!$B$4:$AAS$4,0))</f>
        <v>0.94747334517992032</v>
      </c>
      <c r="J101" s="304">
        <f>D101-I101</f>
        <v>-3.1087050831497542E-2</v>
      </c>
      <c r="K101" s="30"/>
    </row>
    <row r="102" spans="1:14">
      <c r="A102" s="30"/>
      <c r="B102" s="124" t="s">
        <v>471</v>
      </c>
      <c r="C102" s="124"/>
      <c r="D102" s="485">
        <f>INDEX('5. Capital'!$B$4:$AAS$100,MATCH($B102,'5. Capital'!$B$4:$B$100,0),MATCH('Internal summary table'!D$92,'5. Capital'!$B$4:$AAS$4,0))</f>
        <v>0.87041844045270478</v>
      </c>
      <c r="E102" s="485">
        <f>INDEX('5. Capital'!$B$4:$AAS$100,MATCH($B102,'5. Capital'!$B$4:$B$100,0),MATCH('Internal summary table'!E$92,'5. Capital'!$B$4:$AAS$4,0))</f>
        <v>0.88070284342173022</v>
      </c>
      <c r="F102" s="1290">
        <f t="shared" ref="F102" si="55">D102-E102</f>
        <v>-1.0284402969025441E-2</v>
      </c>
      <c r="G102" s="878">
        <f>INDEX('5. Capital'!$B$4:$AAS$100,MATCH($B102,'5. Capital'!$B$4:$B$100,0),MATCH('Internal summary table'!G$92,'5. Capital'!$B$4:$AAS$4,0))</f>
        <v>0.90256798182390463</v>
      </c>
      <c r="H102" s="1290">
        <f t="shared" ref="H102" si="56">D102-G102</f>
        <v>-3.2149541371199852E-2</v>
      </c>
      <c r="I102" s="485">
        <f>INDEX('5. Capital'!$B$4:$AAS$100,MATCH($B102,'5. Capital'!$B$4:$B$100,0),MATCH('Internal summary table'!I$92,'5. Capital'!$B$4:$AAS$4,0))</f>
        <v>0.90256798182390463</v>
      </c>
      <c r="J102" s="304">
        <f>D102-I102</f>
        <v>-3.2149541371199852E-2</v>
      </c>
      <c r="K102" s="30"/>
    </row>
    <row r="103" spans="1:14">
      <c r="A103" s="30"/>
      <c r="B103" s="124"/>
      <c r="C103" s="124"/>
      <c r="D103" s="485"/>
      <c r="E103" s="485"/>
      <c r="F103" s="1290"/>
      <c r="G103" s="486"/>
      <c r="H103" s="1290"/>
      <c r="I103" s="321"/>
      <c r="J103" s="304"/>
      <c r="K103" s="30"/>
    </row>
    <row r="104" spans="1:14">
      <c r="A104" s="30"/>
      <c r="B104" s="124" t="s">
        <v>568</v>
      </c>
      <c r="C104" s="124"/>
      <c r="D104" s="414">
        <f>INDEX('5. Capital'!$B$4:$AAS$100,MATCH($B104,'5. Capital'!$B$4:$B$100,0),MATCH('Internal summary table'!D$92,'5. Capital'!$B$4:$AAS$4,0))</f>
        <v>0.1394912985274431</v>
      </c>
      <c r="E104" s="414">
        <f>INDEX('5. Capital'!$B$4:$AAS$100,MATCH($B104,'5. Capital'!$B$4:$B$100,0),MATCH('Internal summary table'!E$92,'5. Capital'!$B$4:$AAS$4,0))</f>
        <v>0.13948361258103553</v>
      </c>
      <c r="F104" s="1104">
        <f t="shared" ref="F104" si="57">D104-E104</f>
        <v>7.6859464075706985E-6</v>
      </c>
      <c r="G104" s="414">
        <f>INDEX('5. Capital'!$B$4:$AAS$100,MATCH($B104,'5. Capital'!$B$4:$B$100,0),MATCH('Internal summary table'!G$92,'5. Capital'!$B$4:$AAS$4,0))</f>
        <v>0.13831533046928574</v>
      </c>
      <c r="H104" s="1104">
        <f t="shared" ref="H104" si="58">D104-G104</f>
        <v>1.1759680581573673E-3</v>
      </c>
      <c r="I104" s="414">
        <f>INDEX('5. Capital'!$B$4:$AAS$100,MATCH($B104,'5. Capital'!$B$4:$B$100,0),MATCH('Internal summary table'!I$92,'5. Capital'!$B$4:$AAS$4,0))</f>
        <v>0.13831533046928574</v>
      </c>
      <c r="J104" s="1043">
        <f>D104-I104</f>
        <v>1.1759680581573673E-3</v>
      </c>
      <c r="K104" s="30"/>
    </row>
    <row r="105" spans="1:14">
      <c r="A105" s="30"/>
      <c r="B105" s="124" t="s">
        <v>567</v>
      </c>
      <c r="C105" s="124"/>
      <c r="D105" s="414">
        <f>INDEX('5. Capital'!$B$4:$AAS$100,MATCH($B105,'5. Capital'!$B$4:$B$100,0),MATCH('Internal summary table'!D$92,'5. Capital'!$B$4:$AAS$4,0))</f>
        <v>0.14346759977202542</v>
      </c>
      <c r="E105" s="414">
        <f>INDEX('5. Capital'!$B$4:$AAS$100,MATCH($B105,'5. Capital'!$B$4:$B$100,0),MATCH('Internal summary table'!E$92,'5. Capital'!$B$4:$AAS$4,0))</f>
        <v>0.14358149179194793</v>
      </c>
      <c r="F105" s="1104">
        <f t="shared" ref="F105:F106" si="59">D105-E105</f>
        <v>-1.1389201992251241E-4</v>
      </c>
      <c r="G105" s="414">
        <f>INDEX('5. Capital'!$B$4:$AAS$100,MATCH($B105,'5. Capital'!$B$4:$B$100,0),MATCH('Internal summary table'!G$92,'5. Capital'!$B$4:$AAS$4,0))</f>
        <v>0.14271103791444195</v>
      </c>
      <c r="H105" s="1104">
        <f t="shared" si="54"/>
        <v>7.5656185758346539E-4</v>
      </c>
      <c r="I105" s="414">
        <f>INDEX('5. Capital'!$B$4:$AAS$100,MATCH($B105,'5. Capital'!$B$4:$B$100,0),MATCH('Internal summary table'!I$92,'5. Capital'!$B$4:$AAS$4,0))</f>
        <v>0.14271103791444195</v>
      </c>
      <c r="J105" s="1043">
        <f>D105-I105</f>
        <v>7.5656185758346539E-4</v>
      </c>
      <c r="K105" s="30"/>
    </row>
    <row r="106" spans="1:14">
      <c r="A106" s="30"/>
      <c r="B106" s="124" t="s">
        <v>174</v>
      </c>
      <c r="C106" s="124"/>
      <c r="D106" s="414">
        <f>INDEX('5. Capital'!$B$4:$AAS$100,MATCH($B106,'5. Capital'!$B$4:$B$100,0),MATCH('Internal summary table'!D$92,'5. Capital'!$B$4:$AAS$4,0))</f>
        <v>0.14846713587021354</v>
      </c>
      <c r="E106" s="414">
        <f>INDEX('5. Capital'!$B$4:$AAS$100,MATCH($B106,'5. Capital'!$B$4:$B$100,0),MATCH('Internal summary table'!E$92,'5. Capital'!$B$4:$AAS$4,0))</f>
        <v>0.14833776359608022</v>
      </c>
      <c r="F106" s="1104">
        <f t="shared" si="59"/>
        <v>1.2937227413331587E-4</v>
      </c>
      <c r="G106" s="414">
        <f>INDEX('5. Capital'!$B$4:$AAS$100,MATCH($B106,'5. Capital'!$B$4:$B$100,0),MATCH('Internal summary table'!G$92,'5. Capital'!$B$4:$AAS$4,0))</f>
        <v>0.14678439348028671</v>
      </c>
      <c r="H106" s="1104">
        <f t="shared" si="54"/>
        <v>1.6827423899268279E-3</v>
      </c>
      <c r="I106" s="414">
        <f>INDEX('5. Capital'!$B$4:$AAS$100,MATCH($B106,'5. Capital'!$B$4:$B$100,0),MATCH('Internal summary table'!I$92,'5. Capital'!$B$4:$AAS$4,0))</f>
        <v>0.14678439348028671</v>
      </c>
      <c r="J106" s="1043">
        <f>D106-I106</f>
        <v>1.6827423899268279E-3</v>
      </c>
      <c r="K106" s="30"/>
    </row>
    <row r="107" spans="1:14">
      <c r="A107" s="30"/>
      <c r="B107" s="124" t="s">
        <v>442</v>
      </c>
      <c r="C107" s="124"/>
      <c r="D107" s="303">
        <f>INDEX('5. Capital'!$B$4:$AAS$100,MATCH($B107,'5. Capital'!$B$4:$B$100,0),MATCH('Internal summary table'!D$92,'5. Capital'!$B$4:$AAS$4,0))</f>
        <v>0.125</v>
      </c>
      <c r="E107" s="303">
        <f>INDEX('5. Capital'!$B$4:$AAS$100,MATCH($B107,'5. Capital'!$B$4:$B$100,0),MATCH('Internal summary table'!E$92,'5. Capital'!$B$4:$AAS$4,0))</f>
        <v>0.126</v>
      </c>
      <c r="F107" s="844">
        <f t="shared" ref="F107" si="60">D107-E107</f>
        <v>-1.0000000000000009E-3</v>
      </c>
      <c r="G107" s="303">
        <f>INDEX('5. Capital'!$B$4:$AAS$100,MATCH($B107,'5. Capital'!$B$4:$B$100,0),MATCH('Internal summary table'!G$92,'5. Capital'!$B$4:$AAS$4,0))</f>
        <v>0.129</v>
      </c>
      <c r="H107" s="844">
        <f t="shared" ref="H107" si="61">D107-G107</f>
        <v>-4.0000000000000036E-3</v>
      </c>
      <c r="I107" s="303">
        <f>INDEX('5. Capital'!$B$4:$AAS$100,MATCH($B107,'5. Capital'!$B$4:$B$100,0),MATCH('Internal summary table'!I$92,'5. Capital'!$B$4:$AAS$4,0))</f>
        <v>0.129</v>
      </c>
      <c r="J107" s="305">
        <f>D107-I107</f>
        <v>-4.0000000000000036E-3</v>
      </c>
      <c r="K107" s="30"/>
    </row>
    <row r="108" spans="1:14">
      <c r="A108" s="30"/>
      <c r="B108" s="30"/>
      <c r="C108" s="30"/>
      <c r="D108" s="30"/>
      <c r="E108" s="30"/>
      <c r="F108" s="30"/>
      <c r="G108" s="30"/>
      <c r="H108" s="30"/>
      <c r="I108" s="30"/>
      <c r="J108" s="30"/>
      <c r="K108" s="30"/>
    </row>
    <row r="111" spans="1:14">
      <c r="A111" s="30"/>
      <c r="B111" s="124" t="s">
        <v>60</v>
      </c>
      <c r="C111" s="124"/>
      <c r="D111" s="321">
        <f>INDEX('1. Consolidated BS'!$B$4:$BF$108,MATCH($B111,'1. Consolidated BS'!$B$4:$B$108,0),MATCH('Internal summary table'!D$60,'1. Consolidated BS'!$B$4:$BF$4,0))</f>
        <v>5638.6</v>
      </c>
      <c r="E111" s="321">
        <f>INDEX('1. Consolidated BS'!$B$4:$BF$108,MATCH($B111,'1. Consolidated BS'!$B$4:$B$108,0),MATCH('Internal summary table'!E$60,'1. Consolidated BS'!$B$4:$BF$4,0))</f>
        <v>0</v>
      </c>
      <c r="F111" s="844" t="e">
        <f>IF(AND(E111&lt;0,D111&gt;0),ABS(D111/E111-1),D111/E111-1)</f>
        <v>#DIV/0!</v>
      </c>
      <c r="G111" s="321">
        <f>INDEX('1. Consolidated BS'!$B$4:$BF$108,MATCH($B111,'1. Consolidated BS'!$B$4:$B$108,0),MATCH('Internal summary table'!G$60,'1. Consolidated BS'!$B$4:$BF$4,0))</f>
        <v>0</v>
      </c>
      <c r="H111" s="844" t="e">
        <f t="shared" ref="H111:H112" si="62">IF(AND(G111&lt;0,D111&gt;0),ABS(D111/G111-1),D111/G111-1)</f>
        <v>#DIV/0!</v>
      </c>
      <c r="I111" s="321">
        <f>INDEX('1. Consolidated BS'!$B$4:$BF$108,MATCH($B111,'1. Consolidated BS'!$B$4:$B$108,0),MATCH('Internal summary table'!I$60,'1. Consolidated BS'!$B$4:$BF$4,0))</f>
        <v>0</v>
      </c>
      <c r="J111" s="844" t="e">
        <f t="shared" ref="J111:J112" si="63">IF(AND(I111&lt;0,D111&gt;0),ABS(D111/I111-1),D111/I111-1)</f>
        <v>#DIV/0!</v>
      </c>
      <c r="K111" s="30"/>
    </row>
    <row r="112" spans="1:14">
      <c r="A112" s="30"/>
      <c r="B112" s="124" t="s">
        <v>523</v>
      </c>
      <c r="C112" s="124"/>
      <c r="D112" s="321">
        <f>D111/22.586948</f>
        <v>249.63974769853814</v>
      </c>
      <c r="E112" s="321">
        <f>E111/22.586948</f>
        <v>0</v>
      </c>
      <c r="F112" s="844" t="e">
        <f t="shared" ref="F112" si="64">IF(AND(E112&lt;0,D112&gt;0),ABS(D112/E112-1),D112/E112-1)</f>
        <v>#DIV/0!</v>
      </c>
      <c r="G112" s="321">
        <f>G111/22.586948</f>
        <v>0</v>
      </c>
      <c r="H112" s="844" t="e">
        <f t="shared" si="62"/>
        <v>#DIV/0!</v>
      </c>
      <c r="I112" s="321">
        <f>I111/22.586948</f>
        <v>0</v>
      </c>
      <c r="J112" s="844" t="e">
        <f t="shared" si="63"/>
        <v>#DIV/0!</v>
      </c>
      <c r="K112" s="30"/>
    </row>
    <row r="231" spans="27:27">
      <c r="AA231" s="23">
        <f>720.1+100.8</f>
        <v>820.9</v>
      </c>
    </row>
    <row r="270" spans="27:27">
      <c r="AA270" s="23" t="e">
        <f>AA240/V21</f>
        <v>#DIV/0!</v>
      </c>
    </row>
  </sheetData>
  <conditionalFormatting sqref="F64:F68">
    <cfRule type="dataBar" priority="91">
      <dataBar>
        <cfvo type="min"/>
        <cfvo type="max"/>
        <color rgb="FF63C384"/>
      </dataBar>
      <extLst>
        <ext xmlns:x14="http://schemas.microsoft.com/office/spreadsheetml/2009/9/main" uri="{B025F937-C7B1-47D3-B67F-A62EFF666E3E}">
          <x14:id>{5E5A6639-E713-468C-8AA7-E3699C6861DA}</x14:id>
        </ext>
      </extLst>
    </cfRule>
  </conditionalFormatting>
  <conditionalFormatting sqref="H64:H68">
    <cfRule type="dataBar" priority="90">
      <dataBar>
        <cfvo type="min"/>
        <cfvo type="max"/>
        <color rgb="FF63C384"/>
      </dataBar>
      <extLst>
        <ext xmlns:x14="http://schemas.microsoft.com/office/spreadsheetml/2009/9/main" uri="{B025F937-C7B1-47D3-B67F-A62EFF666E3E}">
          <x14:id>{DB245153-62C5-4589-ACE2-4310E329C039}</x14:id>
        </ext>
      </extLst>
    </cfRule>
  </conditionalFormatting>
  <conditionalFormatting sqref="F71:F74">
    <cfRule type="dataBar" priority="89">
      <dataBar>
        <cfvo type="min"/>
        <cfvo type="max"/>
        <color rgb="FF63C384"/>
      </dataBar>
      <extLst>
        <ext xmlns:x14="http://schemas.microsoft.com/office/spreadsheetml/2009/9/main" uri="{B025F937-C7B1-47D3-B67F-A62EFF666E3E}">
          <x14:id>{E01D1C80-A020-4EC2-A0F2-F13C8B007198}</x14:id>
        </ext>
      </extLst>
    </cfRule>
  </conditionalFormatting>
  <conditionalFormatting sqref="H71:H74">
    <cfRule type="dataBar" priority="88">
      <dataBar>
        <cfvo type="min"/>
        <cfvo type="max"/>
        <color rgb="FF63C384"/>
      </dataBar>
      <extLst>
        <ext xmlns:x14="http://schemas.microsoft.com/office/spreadsheetml/2009/9/main" uri="{B025F937-C7B1-47D3-B67F-A62EFF666E3E}">
          <x14:id>{5A538A8F-2556-43B1-B37B-09F2AE843EFD}</x14:id>
        </ext>
      </extLst>
    </cfRule>
  </conditionalFormatting>
  <conditionalFormatting sqref="F104:F107">
    <cfRule type="dataBar" priority="87">
      <dataBar>
        <cfvo type="min"/>
        <cfvo type="max"/>
        <color rgb="FF63C384"/>
      </dataBar>
      <extLst>
        <ext xmlns:x14="http://schemas.microsoft.com/office/spreadsheetml/2009/9/main" uri="{B025F937-C7B1-47D3-B67F-A62EFF666E3E}">
          <x14:id>{A0887348-0813-445A-94A5-E8548A52F504}</x14:id>
        </ext>
      </extLst>
    </cfRule>
  </conditionalFormatting>
  <conditionalFormatting sqref="H103:H107">
    <cfRule type="dataBar" priority="86">
      <dataBar>
        <cfvo type="min"/>
        <cfvo type="max"/>
        <color rgb="FF63C384"/>
      </dataBar>
      <extLst>
        <ext xmlns:x14="http://schemas.microsoft.com/office/spreadsheetml/2009/9/main" uri="{B025F937-C7B1-47D3-B67F-A62EFF666E3E}">
          <x14:id>{89973573-33DC-456F-BA86-498534EA3F81}</x14:id>
        </ext>
      </extLst>
    </cfRule>
  </conditionalFormatting>
  <conditionalFormatting sqref="F94:F103">
    <cfRule type="dataBar" priority="85">
      <dataBar>
        <cfvo type="min"/>
        <cfvo type="max"/>
        <color rgb="FF63C384"/>
      </dataBar>
      <extLst>
        <ext xmlns:x14="http://schemas.microsoft.com/office/spreadsheetml/2009/9/main" uri="{B025F937-C7B1-47D3-B67F-A62EFF666E3E}">
          <x14:id>{37E66356-804A-436A-AD80-896E0A5BC609}</x14:id>
        </ext>
      </extLst>
    </cfRule>
  </conditionalFormatting>
  <conditionalFormatting sqref="J71:J74">
    <cfRule type="dataBar" priority="83">
      <dataBar>
        <cfvo type="min"/>
        <cfvo type="max"/>
        <color rgb="FF63C384"/>
      </dataBar>
      <extLst>
        <ext xmlns:x14="http://schemas.microsoft.com/office/spreadsheetml/2009/9/main" uri="{B025F937-C7B1-47D3-B67F-A62EFF666E3E}">
          <x14:id>{F74C0649-6F44-4F57-AD1E-B30393E0F426}</x14:id>
        </ext>
      </extLst>
    </cfRule>
  </conditionalFormatting>
  <conditionalFormatting sqref="J104:J107">
    <cfRule type="dataBar" priority="82">
      <dataBar>
        <cfvo type="min"/>
        <cfvo type="max"/>
        <color rgb="FF63C384"/>
      </dataBar>
      <extLst>
        <ext xmlns:x14="http://schemas.microsoft.com/office/spreadsheetml/2009/9/main" uri="{B025F937-C7B1-47D3-B67F-A62EFF666E3E}">
          <x14:id>{8BA7E60F-F80A-4BB3-B0A4-1DF1055EC9DB}</x14:id>
        </ext>
      </extLst>
    </cfRule>
  </conditionalFormatting>
  <conditionalFormatting sqref="J94:J103">
    <cfRule type="dataBar" priority="81">
      <dataBar>
        <cfvo type="min"/>
        <cfvo type="max"/>
        <color rgb="FF63C384"/>
      </dataBar>
      <extLst>
        <ext xmlns:x14="http://schemas.microsoft.com/office/spreadsheetml/2009/9/main" uri="{B025F937-C7B1-47D3-B67F-A62EFF666E3E}">
          <x14:id>{B1B8A191-90A2-4315-BB5A-CBB76ACA3A41}</x14:id>
        </ext>
      </extLst>
    </cfRule>
  </conditionalFormatting>
  <conditionalFormatting sqref="J64:J68">
    <cfRule type="dataBar" priority="80">
      <dataBar>
        <cfvo type="min"/>
        <cfvo type="max"/>
        <color rgb="FF63C384"/>
      </dataBar>
      <extLst>
        <ext xmlns:x14="http://schemas.microsoft.com/office/spreadsheetml/2009/9/main" uri="{B025F937-C7B1-47D3-B67F-A62EFF666E3E}">
          <x14:id>{3813BDDB-E052-432A-BC82-BEA32BAE7788}</x14:id>
        </ext>
      </extLst>
    </cfRule>
  </conditionalFormatting>
  <conditionalFormatting sqref="H77:H79">
    <cfRule type="dataBar" priority="78">
      <dataBar>
        <cfvo type="min"/>
        <cfvo type="max"/>
        <color rgb="FF63C384"/>
      </dataBar>
      <extLst>
        <ext xmlns:x14="http://schemas.microsoft.com/office/spreadsheetml/2009/9/main" uri="{B025F937-C7B1-47D3-B67F-A62EFF666E3E}">
          <x14:id>{15D7F2F3-601F-4FCA-816D-39685856A8E3}</x14:id>
        </ext>
      </extLst>
    </cfRule>
  </conditionalFormatting>
  <conditionalFormatting sqref="J77:J79">
    <cfRule type="dataBar" priority="77">
      <dataBar>
        <cfvo type="min"/>
        <cfvo type="max"/>
        <color rgb="FF63C384"/>
      </dataBar>
      <extLst>
        <ext xmlns:x14="http://schemas.microsoft.com/office/spreadsheetml/2009/9/main" uri="{B025F937-C7B1-47D3-B67F-A62EFF666E3E}">
          <x14:id>{7D3AE316-FC6D-4245-A91B-C315E55B3349}</x14:id>
        </ext>
      </extLst>
    </cfRule>
  </conditionalFormatting>
  <conditionalFormatting sqref="F77:F79">
    <cfRule type="dataBar" priority="76">
      <dataBar>
        <cfvo type="min"/>
        <cfvo type="max"/>
        <color rgb="FF63C384"/>
      </dataBar>
      <extLst>
        <ext xmlns:x14="http://schemas.microsoft.com/office/spreadsheetml/2009/9/main" uri="{B025F937-C7B1-47D3-B67F-A62EFF666E3E}">
          <x14:id>{FB3D75B2-50CD-4E53-BC3D-21221BD9F5AF}</x14:id>
        </ext>
      </extLst>
    </cfRule>
  </conditionalFormatting>
  <conditionalFormatting sqref="F82:F83">
    <cfRule type="dataBar" priority="75">
      <dataBar>
        <cfvo type="min"/>
        <cfvo type="max"/>
        <color rgb="FF63C384"/>
      </dataBar>
      <extLst>
        <ext xmlns:x14="http://schemas.microsoft.com/office/spreadsheetml/2009/9/main" uri="{B025F937-C7B1-47D3-B67F-A62EFF666E3E}">
          <x14:id>{D5FE61CA-4888-4F60-BDFB-65A3C92BBB73}</x14:id>
        </ext>
      </extLst>
    </cfRule>
  </conditionalFormatting>
  <conditionalFormatting sqref="H82:H83">
    <cfRule type="dataBar" priority="74">
      <dataBar>
        <cfvo type="min"/>
        <cfvo type="max"/>
        <color rgb="FF63C384"/>
      </dataBar>
      <extLst>
        <ext xmlns:x14="http://schemas.microsoft.com/office/spreadsheetml/2009/9/main" uri="{B025F937-C7B1-47D3-B67F-A62EFF666E3E}">
          <x14:id>{48A4018A-4955-461C-B5D8-FE053B9ED847}</x14:id>
        </ext>
      </extLst>
    </cfRule>
  </conditionalFormatting>
  <conditionalFormatting sqref="J82:J83">
    <cfRule type="dataBar" priority="73">
      <dataBar>
        <cfvo type="min"/>
        <cfvo type="max"/>
        <color rgb="FF63C384"/>
      </dataBar>
      <extLst>
        <ext xmlns:x14="http://schemas.microsoft.com/office/spreadsheetml/2009/9/main" uri="{B025F937-C7B1-47D3-B67F-A62EFF666E3E}">
          <x14:id>{6A7C8E71-6360-4AC4-997D-05ECC06F2275}</x14:id>
        </ext>
      </extLst>
    </cfRule>
  </conditionalFormatting>
  <conditionalFormatting sqref="M33:M34 M8:M31">
    <cfRule type="dataBar" priority="95">
      <dataBar>
        <cfvo type="min"/>
        <cfvo type="max"/>
        <color rgb="FF63C384"/>
      </dataBar>
      <extLst>
        <ext xmlns:x14="http://schemas.microsoft.com/office/spreadsheetml/2009/9/main" uri="{B025F937-C7B1-47D3-B67F-A62EFF666E3E}">
          <x14:id>{124ADA1A-CB08-4B9D-ADBF-411BFF961040}</x14:id>
        </ext>
      </extLst>
    </cfRule>
  </conditionalFormatting>
  <conditionalFormatting sqref="K33:K34 K8:K31">
    <cfRule type="dataBar" priority="96">
      <dataBar>
        <cfvo type="min"/>
        <cfvo type="max"/>
        <color rgb="FF63C384"/>
      </dataBar>
      <extLst>
        <ext xmlns:x14="http://schemas.microsoft.com/office/spreadsheetml/2009/9/main" uri="{B025F937-C7B1-47D3-B67F-A62EFF666E3E}">
          <x14:id>{5B54B4C6-1A13-4E4E-94C0-32E07D68D726}</x14:id>
        </ext>
      </extLst>
    </cfRule>
  </conditionalFormatting>
  <conditionalFormatting sqref="F33:F34 F8:F31">
    <cfRule type="dataBar" priority="97">
      <dataBar>
        <cfvo type="min"/>
        <cfvo type="max"/>
        <color rgb="FF63C384"/>
      </dataBar>
      <extLst>
        <ext xmlns:x14="http://schemas.microsoft.com/office/spreadsheetml/2009/9/main" uri="{B025F937-C7B1-47D3-B67F-A62EFF666E3E}">
          <x14:id>{C02E86FF-A43C-467C-9940-1F030FEC66E0}</x14:id>
        </ext>
      </extLst>
    </cfRule>
  </conditionalFormatting>
  <conditionalFormatting sqref="M36:M37">
    <cfRule type="dataBar" priority="66">
      <dataBar>
        <cfvo type="min"/>
        <cfvo type="max"/>
        <color rgb="FF63C384"/>
      </dataBar>
      <extLst>
        <ext xmlns:x14="http://schemas.microsoft.com/office/spreadsheetml/2009/9/main" uri="{B025F937-C7B1-47D3-B67F-A62EFF666E3E}">
          <x14:id>{8423A201-1D77-4C60-BFB7-DD36753BCA07}</x14:id>
        </ext>
      </extLst>
    </cfRule>
  </conditionalFormatting>
  <conditionalFormatting sqref="K36:K37">
    <cfRule type="dataBar" priority="67">
      <dataBar>
        <cfvo type="min"/>
        <cfvo type="max"/>
        <color rgb="FF63C384"/>
      </dataBar>
      <extLst>
        <ext xmlns:x14="http://schemas.microsoft.com/office/spreadsheetml/2009/9/main" uri="{B025F937-C7B1-47D3-B67F-A62EFF666E3E}">
          <x14:id>{09855B4D-3AAF-4CCD-907B-CEB2789B5FED}</x14:id>
        </ext>
      </extLst>
    </cfRule>
  </conditionalFormatting>
  <conditionalFormatting sqref="F36:F37">
    <cfRule type="dataBar" priority="68">
      <dataBar>
        <cfvo type="min"/>
        <cfvo type="max"/>
        <color rgb="FF63C384"/>
      </dataBar>
      <extLst>
        <ext xmlns:x14="http://schemas.microsoft.com/office/spreadsheetml/2009/9/main" uri="{B025F937-C7B1-47D3-B67F-A62EFF666E3E}">
          <x14:id>{F098B3B4-9674-45A3-B17C-2A05F9410277}</x14:id>
        </ext>
      </extLst>
    </cfRule>
  </conditionalFormatting>
  <conditionalFormatting sqref="H94:H102">
    <cfRule type="dataBar" priority="51">
      <dataBar>
        <cfvo type="min"/>
        <cfvo type="max"/>
        <color rgb="FF63C384"/>
      </dataBar>
      <extLst>
        <ext xmlns:x14="http://schemas.microsoft.com/office/spreadsheetml/2009/9/main" uri="{B025F937-C7B1-47D3-B67F-A62EFF666E3E}">
          <x14:id>{DB09BE0A-C886-4F01-970F-9144F175B55F}</x14:id>
        </ext>
      </extLst>
    </cfRule>
  </conditionalFormatting>
  <conditionalFormatting sqref="F111:F112">
    <cfRule type="dataBar" priority="26">
      <dataBar>
        <cfvo type="min"/>
        <cfvo type="max"/>
        <color rgb="FF63C384"/>
      </dataBar>
      <extLst>
        <ext xmlns:x14="http://schemas.microsoft.com/office/spreadsheetml/2009/9/main" uri="{B025F937-C7B1-47D3-B67F-A62EFF666E3E}">
          <x14:id>{0117043D-D412-4EC8-A4DD-450DDB902B80}</x14:id>
        </ext>
      </extLst>
    </cfRule>
  </conditionalFormatting>
  <conditionalFormatting sqref="H111:H112">
    <cfRule type="dataBar" priority="25">
      <dataBar>
        <cfvo type="min"/>
        <cfvo type="max"/>
        <color rgb="FF63C384"/>
      </dataBar>
      <extLst>
        <ext xmlns:x14="http://schemas.microsoft.com/office/spreadsheetml/2009/9/main" uri="{B025F937-C7B1-47D3-B67F-A62EFF666E3E}">
          <x14:id>{8AADD970-8BDB-4222-A7AB-100D65030E0A}</x14:id>
        </ext>
      </extLst>
    </cfRule>
  </conditionalFormatting>
  <conditionalFormatting sqref="J111:J112">
    <cfRule type="dataBar" priority="24">
      <dataBar>
        <cfvo type="min"/>
        <cfvo type="max"/>
        <color rgb="FF63C384"/>
      </dataBar>
      <extLst>
        <ext xmlns:x14="http://schemas.microsoft.com/office/spreadsheetml/2009/9/main" uri="{B025F937-C7B1-47D3-B67F-A62EFF666E3E}">
          <x14:id>{2BDA7C55-E1D8-4305-B016-0154C19E7F56}</x14:id>
        </ext>
      </extLst>
    </cfRule>
  </conditionalFormatting>
  <conditionalFormatting sqref="M58">
    <cfRule type="dataBar" priority="98">
      <dataBar>
        <cfvo type="min"/>
        <cfvo type="max"/>
        <color rgb="FF63C384"/>
      </dataBar>
      <extLst>
        <ext xmlns:x14="http://schemas.microsoft.com/office/spreadsheetml/2009/9/main" uri="{B025F937-C7B1-47D3-B67F-A62EFF666E3E}">
          <x14:id>{81E260E8-4849-4E13-B7EE-7147EA69676C}</x14:id>
        </ext>
      </extLst>
    </cfRule>
  </conditionalFormatting>
  <conditionalFormatting sqref="K58">
    <cfRule type="dataBar" priority="99">
      <dataBar>
        <cfvo type="min"/>
        <cfvo type="max"/>
        <color rgb="FF63C384"/>
      </dataBar>
      <extLst>
        <ext xmlns:x14="http://schemas.microsoft.com/office/spreadsheetml/2009/9/main" uri="{B025F937-C7B1-47D3-B67F-A62EFF666E3E}">
          <x14:id>{46AF15FA-B2A6-4DFD-B136-132EF7D986F6}</x14:id>
        </ext>
      </extLst>
    </cfRule>
  </conditionalFormatting>
  <conditionalFormatting sqref="F58">
    <cfRule type="dataBar" priority="100">
      <dataBar>
        <cfvo type="min"/>
        <cfvo type="max"/>
        <color rgb="FF63C384"/>
      </dataBar>
      <extLst>
        <ext xmlns:x14="http://schemas.microsoft.com/office/spreadsheetml/2009/9/main" uri="{B025F937-C7B1-47D3-B67F-A62EFF666E3E}">
          <x14:id>{B66676FC-306E-4F46-B6EB-D404D60C5F08}</x14:id>
        </ext>
      </extLst>
    </cfRule>
  </conditionalFormatting>
  <conditionalFormatting sqref="H87:H91">
    <cfRule type="dataBar" priority="123">
      <dataBar>
        <cfvo type="min"/>
        <cfvo type="max"/>
        <color rgb="FF63C384"/>
      </dataBar>
      <extLst>
        <ext xmlns:x14="http://schemas.microsoft.com/office/spreadsheetml/2009/9/main" uri="{B025F937-C7B1-47D3-B67F-A62EFF666E3E}">
          <x14:id>{8F7E5080-9ECD-4E87-AAA1-0C0C4AC278C8}</x14:id>
        </ext>
      </extLst>
    </cfRule>
  </conditionalFormatting>
  <conditionalFormatting sqref="J87:J91">
    <cfRule type="dataBar" priority="125">
      <dataBar>
        <cfvo type="min"/>
        <cfvo type="max"/>
        <color rgb="FF63C384"/>
      </dataBar>
      <extLst>
        <ext xmlns:x14="http://schemas.microsoft.com/office/spreadsheetml/2009/9/main" uri="{B025F937-C7B1-47D3-B67F-A62EFF666E3E}">
          <x14:id>{DD46B874-D496-4B53-938B-EA1E31A5A551}</x14:id>
        </ext>
      </extLst>
    </cfRule>
  </conditionalFormatting>
  <conditionalFormatting sqref="F87:F91">
    <cfRule type="dataBar" priority="127">
      <dataBar>
        <cfvo type="min"/>
        <cfvo type="max"/>
        <color rgb="FF63C384"/>
      </dataBar>
      <extLst>
        <ext xmlns:x14="http://schemas.microsoft.com/office/spreadsheetml/2009/9/main" uri="{B025F937-C7B1-47D3-B67F-A62EFF666E3E}">
          <x14:id>{DF5F440D-CC3F-47E8-83A7-F43FFBBBE25E}</x14:id>
        </ext>
      </extLst>
    </cfRule>
  </conditionalFormatting>
  <conditionalFormatting sqref="F45:F57">
    <cfRule type="dataBar" priority="128">
      <dataBar>
        <cfvo type="min"/>
        <cfvo type="max"/>
        <color rgb="FF63C384"/>
      </dataBar>
      <extLst>
        <ext xmlns:x14="http://schemas.microsoft.com/office/spreadsheetml/2009/9/main" uri="{B025F937-C7B1-47D3-B67F-A62EFF666E3E}">
          <x14:id>{6C87E090-211D-4FE0-8F50-8A008BF95891}</x14:id>
        </ext>
      </extLst>
    </cfRule>
  </conditionalFormatting>
  <conditionalFormatting sqref="M41:M56">
    <cfRule type="dataBar" priority="130">
      <dataBar>
        <cfvo type="min"/>
        <cfvo type="max"/>
        <color rgb="FF63C384"/>
      </dataBar>
      <extLst>
        <ext xmlns:x14="http://schemas.microsoft.com/office/spreadsheetml/2009/9/main" uri="{B025F937-C7B1-47D3-B67F-A62EFF666E3E}">
          <x14:id>{E9D39EFB-4BE9-478D-8FDA-F20C14797ECA}</x14:id>
        </ext>
      </extLst>
    </cfRule>
  </conditionalFormatting>
  <conditionalFormatting sqref="F41:F56">
    <cfRule type="dataBar" priority="131">
      <dataBar>
        <cfvo type="min"/>
        <cfvo type="max"/>
        <color rgb="FF63C384"/>
      </dataBar>
      <extLst>
        <ext xmlns:x14="http://schemas.microsoft.com/office/spreadsheetml/2009/9/main" uri="{B025F937-C7B1-47D3-B67F-A62EFF666E3E}">
          <x14:id>{CD57B107-1233-446B-9591-C3EEF5F6286A}</x14:id>
        </ext>
      </extLst>
    </cfRule>
  </conditionalFormatting>
  <conditionalFormatting sqref="K41:K56">
    <cfRule type="dataBar" priority="132">
      <dataBar>
        <cfvo type="min"/>
        <cfvo type="max"/>
        <color rgb="FF63C384"/>
      </dataBar>
      <extLst>
        <ext xmlns:x14="http://schemas.microsoft.com/office/spreadsheetml/2009/9/main" uri="{B025F937-C7B1-47D3-B67F-A62EFF666E3E}">
          <x14:id>{BED7D583-F661-4941-A8DA-4349ECFD11A6}</x14:id>
        </ext>
      </extLst>
    </cfRule>
  </conditionalFormatting>
  <hyperlinks>
    <hyperlink ref="A1" location="content!A1" display="back to content"/>
    <hyperlink ref="A1:D1" location="content!A1" display="back to content"/>
  </hyperlinks>
  <pageMargins left="0.23622047244094491" right="0.23622047244094491" top="0.74803149606299213" bottom="0.74803149606299213" header="0.31496062992125984" footer="0.31496062992125984"/>
  <pageSetup paperSize="9" scale="46" orientation="portrait" r:id="rId1"/>
  <rowBreaks count="1" manualBreakCount="1">
    <brk id="108" max="16383" man="1"/>
  </rowBreaks>
  <colBreaks count="1" manualBreakCount="1">
    <brk id="11" max="1048575" man="1"/>
  </colBreaks>
  <drawing r:id="rId2"/>
  <extLst>
    <ext xmlns:x14="http://schemas.microsoft.com/office/spreadsheetml/2009/9/main" uri="{78C0D931-6437-407d-A8EE-F0AAD7539E65}">
      <x14:conditionalFormattings>
        <x14:conditionalFormatting xmlns:xm="http://schemas.microsoft.com/office/excel/2006/main">
          <x14:cfRule type="dataBar" id="{5E5A6639-E713-468C-8AA7-E3699C6861DA}">
            <x14:dataBar minLength="0" maxLength="100" border="1" negativeBarBorderColorSameAsPositive="0">
              <x14:cfvo type="autoMin"/>
              <x14:cfvo type="autoMax"/>
              <x14:borderColor rgb="FF63C384"/>
              <x14:negativeFillColor rgb="FFFF0000"/>
              <x14:negativeBorderColor rgb="FFFF0000"/>
              <x14:axisColor rgb="FF000000"/>
            </x14:dataBar>
          </x14:cfRule>
          <xm:sqref>F64:F68</xm:sqref>
        </x14:conditionalFormatting>
        <x14:conditionalFormatting xmlns:xm="http://schemas.microsoft.com/office/excel/2006/main">
          <x14:cfRule type="dataBar" id="{DB245153-62C5-4589-ACE2-4310E329C039}">
            <x14:dataBar minLength="0" maxLength="100" border="1" negativeBarBorderColorSameAsPositive="0">
              <x14:cfvo type="autoMin"/>
              <x14:cfvo type="autoMax"/>
              <x14:borderColor rgb="FF63C384"/>
              <x14:negativeFillColor rgb="FFFF0000"/>
              <x14:negativeBorderColor rgb="FFFF0000"/>
              <x14:axisColor rgb="FF000000"/>
            </x14:dataBar>
          </x14:cfRule>
          <xm:sqref>H64:H68</xm:sqref>
        </x14:conditionalFormatting>
        <x14:conditionalFormatting xmlns:xm="http://schemas.microsoft.com/office/excel/2006/main">
          <x14:cfRule type="dataBar" id="{E01D1C80-A020-4EC2-A0F2-F13C8B007198}">
            <x14:dataBar minLength="0" maxLength="100" border="1" negativeBarBorderColorSameAsPositive="0">
              <x14:cfvo type="autoMin"/>
              <x14:cfvo type="autoMax"/>
              <x14:borderColor rgb="FF63C384"/>
              <x14:negativeFillColor rgb="FFFF0000"/>
              <x14:negativeBorderColor rgb="FFFF0000"/>
              <x14:axisColor rgb="FF000000"/>
            </x14:dataBar>
          </x14:cfRule>
          <xm:sqref>F71:F74</xm:sqref>
        </x14:conditionalFormatting>
        <x14:conditionalFormatting xmlns:xm="http://schemas.microsoft.com/office/excel/2006/main">
          <x14:cfRule type="dataBar" id="{5A538A8F-2556-43B1-B37B-09F2AE843EFD}">
            <x14:dataBar minLength="0" maxLength="100" border="1" negativeBarBorderColorSameAsPositive="0">
              <x14:cfvo type="autoMin"/>
              <x14:cfvo type="autoMax"/>
              <x14:borderColor rgb="FF63C384"/>
              <x14:negativeFillColor rgb="FFFF0000"/>
              <x14:negativeBorderColor rgb="FFFF0000"/>
              <x14:axisColor rgb="FF000000"/>
            </x14:dataBar>
          </x14:cfRule>
          <xm:sqref>H71:H74</xm:sqref>
        </x14:conditionalFormatting>
        <x14:conditionalFormatting xmlns:xm="http://schemas.microsoft.com/office/excel/2006/main">
          <x14:cfRule type="dataBar" id="{A0887348-0813-445A-94A5-E8548A52F504}">
            <x14:dataBar minLength="0" maxLength="100" border="1" negativeBarBorderColorSameAsPositive="0">
              <x14:cfvo type="autoMin"/>
              <x14:cfvo type="autoMax"/>
              <x14:borderColor rgb="FF63C384"/>
              <x14:negativeFillColor rgb="FFFF0000"/>
              <x14:negativeBorderColor rgb="FFFF0000"/>
              <x14:axisColor rgb="FF000000"/>
            </x14:dataBar>
          </x14:cfRule>
          <xm:sqref>F104:F107</xm:sqref>
        </x14:conditionalFormatting>
        <x14:conditionalFormatting xmlns:xm="http://schemas.microsoft.com/office/excel/2006/main">
          <x14:cfRule type="dataBar" id="{89973573-33DC-456F-BA86-498534EA3F81}">
            <x14:dataBar minLength="0" maxLength="100" border="1" negativeBarBorderColorSameAsPositive="0">
              <x14:cfvo type="autoMin"/>
              <x14:cfvo type="autoMax"/>
              <x14:borderColor rgb="FF63C384"/>
              <x14:negativeFillColor rgb="FFFF0000"/>
              <x14:negativeBorderColor rgb="FFFF0000"/>
              <x14:axisColor rgb="FF000000"/>
            </x14:dataBar>
          </x14:cfRule>
          <xm:sqref>H103:H107</xm:sqref>
        </x14:conditionalFormatting>
        <x14:conditionalFormatting xmlns:xm="http://schemas.microsoft.com/office/excel/2006/main">
          <x14:cfRule type="dataBar" id="{37E66356-804A-436A-AD80-896E0A5BC609}">
            <x14:dataBar minLength="0" maxLength="100" border="1" negativeBarBorderColorSameAsPositive="0">
              <x14:cfvo type="autoMin"/>
              <x14:cfvo type="autoMax"/>
              <x14:borderColor rgb="FF63C384"/>
              <x14:negativeFillColor rgb="FFFF0000"/>
              <x14:negativeBorderColor rgb="FFFF0000"/>
              <x14:axisColor rgb="FF000000"/>
            </x14:dataBar>
          </x14:cfRule>
          <xm:sqref>F94:F103</xm:sqref>
        </x14:conditionalFormatting>
        <x14:conditionalFormatting xmlns:xm="http://schemas.microsoft.com/office/excel/2006/main">
          <x14:cfRule type="dataBar" id="{F74C0649-6F44-4F57-AD1E-B30393E0F426}">
            <x14:dataBar minLength="0" maxLength="100" border="1" negativeBarBorderColorSameAsPositive="0">
              <x14:cfvo type="autoMin"/>
              <x14:cfvo type="autoMax"/>
              <x14:borderColor rgb="FF63C384"/>
              <x14:negativeFillColor rgb="FFFF0000"/>
              <x14:negativeBorderColor rgb="FFFF0000"/>
              <x14:axisColor rgb="FF000000"/>
            </x14:dataBar>
          </x14:cfRule>
          <xm:sqref>J71:J74</xm:sqref>
        </x14:conditionalFormatting>
        <x14:conditionalFormatting xmlns:xm="http://schemas.microsoft.com/office/excel/2006/main">
          <x14:cfRule type="dataBar" id="{8BA7E60F-F80A-4BB3-B0A4-1DF1055EC9DB}">
            <x14:dataBar minLength="0" maxLength="100" border="1" negativeBarBorderColorSameAsPositive="0">
              <x14:cfvo type="autoMin"/>
              <x14:cfvo type="autoMax"/>
              <x14:borderColor rgb="FF63C384"/>
              <x14:negativeFillColor rgb="FFFF0000"/>
              <x14:negativeBorderColor rgb="FFFF0000"/>
              <x14:axisColor rgb="FF000000"/>
            </x14:dataBar>
          </x14:cfRule>
          <xm:sqref>J104:J107</xm:sqref>
        </x14:conditionalFormatting>
        <x14:conditionalFormatting xmlns:xm="http://schemas.microsoft.com/office/excel/2006/main">
          <x14:cfRule type="dataBar" id="{B1B8A191-90A2-4315-BB5A-CBB76ACA3A41}">
            <x14:dataBar minLength="0" maxLength="100" border="1" negativeBarBorderColorSameAsPositive="0">
              <x14:cfvo type="autoMin"/>
              <x14:cfvo type="autoMax"/>
              <x14:borderColor rgb="FF63C384"/>
              <x14:negativeFillColor rgb="FFFF0000"/>
              <x14:negativeBorderColor rgb="FFFF0000"/>
              <x14:axisColor rgb="FF000000"/>
            </x14:dataBar>
          </x14:cfRule>
          <xm:sqref>J94:J103</xm:sqref>
        </x14:conditionalFormatting>
        <x14:conditionalFormatting xmlns:xm="http://schemas.microsoft.com/office/excel/2006/main">
          <x14:cfRule type="dataBar" id="{3813BDDB-E052-432A-BC82-BEA32BAE7788}">
            <x14:dataBar minLength="0" maxLength="100" border="1" negativeBarBorderColorSameAsPositive="0">
              <x14:cfvo type="autoMin"/>
              <x14:cfvo type="autoMax"/>
              <x14:borderColor rgb="FF63C384"/>
              <x14:negativeFillColor rgb="FFFF0000"/>
              <x14:negativeBorderColor rgb="FFFF0000"/>
              <x14:axisColor rgb="FF000000"/>
            </x14:dataBar>
          </x14:cfRule>
          <xm:sqref>J64:J68</xm:sqref>
        </x14:conditionalFormatting>
        <x14:conditionalFormatting xmlns:xm="http://schemas.microsoft.com/office/excel/2006/main">
          <x14:cfRule type="dataBar" id="{15D7F2F3-601F-4FCA-816D-39685856A8E3}">
            <x14:dataBar minLength="0" maxLength="100" border="1" negativeBarBorderColorSameAsPositive="0">
              <x14:cfvo type="autoMin"/>
              <x14:cfvo type="autoMax"/>
              <x14:borderColor rgb="FF63C384"/>
              <x14:negativeFillColor rgb="FFFF0000"/>
              <x14:negativeBorderColor rgb="FFFF0000"/>
              <x14:axisColor rgb="FF000000"/>
            </x14:dataBar>
          </x14:cfRule>
          <xm:sqref>H77:H79</xm:sqref>
        </x14:conditionalFormatting>
        <x14:conditionalFormatting xmlns:xm="http://schemas.microsoft.com/office/excel/2006/main">
          <x14:cfRule type="dataBar" id="{7D3AE316-FC6D-4245-A91B-C315E55B3349}">
            <x14:dataBar minLength="0" maxLength="100" border="1" negativeBarBorderColorSameAsPositive="0">
              <x14:cfvo type="autoMin"/>
              <x14:cfvo type="autoMax"/>
              <x14:borderColor rgb="FF63C384"/>
              <x14:negativeFillColor rgb="FFFF0000"/>
              <x14:negativeBorderColor rgb="FFFF0000"/>
              <x14:axisColor rgb="FF000000"/>
            </x14:dataBar>
          </x14:cfRule>
          <xm:sqref>J77:J79</xm:sqref>
        </x14:conditionalFormatting>
        <x14:conditionalFormatting xmlns:xm="http://schemas.microsoft.com/office/excel/2006/main">
          <x14:cfRule type="dataBar" id="{FB3D75B2-50CD-4E53-BC3D-21221BD9F5AF}">
            <x14:dataBar minLength="0" maxLength="100" border="1" negativeBarBorderColorSameAsPositive="0">
              <x14:cfvo type="autoMin"/>
              <x14:cfvo type="autoMax"/>
              <x14:borderColor rgb="FF63C384"/>
              <x14:negativeFillColor rgb="FFFF0000"/>
              <x14:negativeBorderColor rgb="FFFF0000"/>
              <x14:axisColor rgb="FF000000"/>
            </x14:dataBar>
          </x14:cfRule>
          <xm:sqref>F77:F79</xm:sqref>
        </x14:conditionalFormatting>
        <x14:conditionalFormatting xmlns:xm="http://schemas.microsoft.com/office/excel/2006/main">
          <x14:cfRule type="dataBar" id="{D5FE61CA-4888-4F60-BDFB-65A3C92BBB73}">
            <x14:dataBar minLength="0" maxLength="100" border="1" negativeBarBorderColorSameAsPositive="0">
              <x14:cfvo type="autoMin"/>
              <x14:cfvo type="autoMax"/>
              <x14:borderColor rgb="FF63C384"/>
              <x14:negativeFillColor rgb="FFFF0000"/>
              <x14:negativeBorderColor rgb="FFFF0000"/>
              <x14:axisColor rgb="FF000000"/>
            </x14:dataBar>
          </x14:cfRule>
          <xm:sqref>F82:F83</xm:sqref>
        </x14:conditionalFormatting>
        <x14:conditionalFormatting xmlns:xm="http://schemas.microsoft.com/office/excel/2006/main">
          <x14:cfRule type="dataBar" id="{48A4018A-4955-461C-B5D8-FE053B9ED847}">
            <x14:dataBar minLength="0" maxLength="100" border="1" negativeBarBorderColorSameAsPositive="0">
              <x14:cfvo type="autoMin"/>
              <x14:cfvo type="autoMax"/>
              <x14:borderColor rgb="FF63C384"/>
              <x14:negativeFillColor rgb="FFFF0000"/>
              <x14:negativeBorderColor rgb="FFFF0000"/>
              <x14:axisColor rgb="FF000000"/>
            </x14:dataBar>
          </x14:cfRule>
          <xm:sqref>H82:H83</xm:sqref>
        </x14:conditionalFormatting>
        <x14:conditionalFormatting xmlns:xm="http://schemas.microsoft.com/office/excel/2006/main">
          <x14:cfRule type="dataBar" id="{6A7C8E71-6360-4AC4-997D-05ECC06F2275}">
            <x14:dataBar minLength="0" maxLength="100" border="1" negativeBarBorderColorSameAsPositive="0">
              <x14:cfvo type="autoMin"/>
              <x14:cfvo type="autoMax"/>
              <x14:borderColor rgb="FF63C384"/>
              <x14:negativeFillColor rgb="FFFF0000"/>
              <x14:negativeBorderColor rgb="FFFF0000"/>
              <x14:axisColor rgb="FF000000"/>
            </x14:dataBar>
          </x14:cfRule>
          <xm:sqref>J82:J83</xm:sqref>
        </x14:conditionalFormatting>
        <x14:conditionalFormatting xmlns:xm="http://schemas.microsoft.com/office/excel/2006/main">
          <x14:cfRule type="dataBar" id="{124ADA1A-CB08-4B9D-ADBF-411BFF961040}">
            <x14:dataBar minLength="0" maxLength="100" border="1" negativeBarBorderColorSameAsPositive="0">
              <x14:cfvo type="autoMin"/>
              <x14:cfvo type="autoMax"/>
              <x14:borderColor rgb="FF63C384"/>
              <x14:negativeFillColor rgb="FFFF0000"/>
              <x14:negativeBorderColor rgb="FFFF0000"/>
              <x14:axisColor rgb="FF000000"/>
            </x14:dataBar>
          </x14:cfRule>
          <xm:sqref>M33:M34 M8:M31</xm:sqref>
        </x14:conditionalFormatting>
        <x14:conditionalFormatting xmlns:xm="http://schemas.microsoft.com/office/excel/2006/main">
          <x14:cfRule type="dataBar" id="{5B54B4C6-1A13-4E4E-94C0-32E07D68D726}">
            <x14:dataBar minLength="0" maxLength="100" border="1" negativeBarBorderColorSameAsPositive="0">
              <x14:cfvo type="autoMin"/>
              <x14:cfvo type="autoMax"/>
              <x14:borderColor rgb="FF63C384"/>
              <x14:negativeFillColor rgb="FFFF0000"/>
              <x14:negativeBorderColor rgb="FFFF0000"/>
              <x14:axisColor rgb="FF000000"/>
            </x14:dataBar>
          </x14:cfRule>
          <xm:sqref>K33:K34 K8:K31</xm:sqref>
        </x14:conditionalFormatting>
        <x14:conditionalFormatting xmlns:xm="http://schemas.microsoft.com/office/excel/2006/main">
          <x14:cfRule type="dataBar" id="{C02E86FF-A43C-467C-9940-1F030FEC66E0}">
            <x14:dataBar minLength="0" maxLength="100" border="1" negativeBarBorderColorSameAsPositive="0">
              <x14:cfvo type="autoMin"/>
              <x14:cfvo type="autoMax"/>
              <x14:borderColor rgb="FF63C384"/>
              <x14:negativeFillColor rgb="FFFF0000"/>
              <x14:negativeBorderColor rgb="FFFF0000"/>
              <x14:axisColor rgb="FF000000"/>
            </x14:dataBar>
          </x14:cfRule>
          <xm:sqref>F33:F34 F8:F31</xm:sqref>
        </x14:conditionalFormatting>
        <x14:conditionalFormatting xmlns:xm="http://schemas.microsoft.com/office/excel/2006/main">
          <x14:cfRule type="dataBar" id="{8423A201-1D77-4C60-BFB7-DD36753BCA07}">
            <x14:dataBar minLength="0" maxLength="100" border="1" negativeBarBorderColorSameAsPositive="0">
              <x14:cfvo type="autoMin"/>
              <x14:cfvo type="autoMax"/>
              <x14:borderColor rgb="FF63C384"/>
              <x14:negativeFillColor rgb="FFFF0000"/>
              <x14:negativeBorderColor rgb="FFFF0000"/>
              <x14:axisColor rgb="FF000000"/>
            </x14:dataBar>
          </x14:cfRule>
          <xm:sqref>M36:M37</xm:sqref>
        </x14:conditionalFormatting>
        <x14:conditionalFormatting xmlns:xm="http://schemas.microsoft.com/office/excel/2006/main">
          <x14:cfRule type="dataBar" id="{09855B4D-3AAF-4CCD-907B-CEB2789B5FED}">
            <x14:dataBar minLength="0" maxLength="100" border="1" negativeBarBorderColorSameAsPositive="0">
              <x14:cfvo type="autoMin"/>
              <x14:cfvo type="autoMax"/>
              <x14:borderColor rgb="FF63C384"/>
              <x14:negativeFillColor rgb="FFFF0000"/>
              <x14:negativeBorderColor rgb="FFFF0000"/>
              <x14:axisColor rgb="FF000000"/>
            </x14:dataBar>
          </x14:cfRule>
          <xm:sqref>K36:K37</xm:sqref>
        </x14:conditionalFormatting>
        <x14:conditionalFormatting xmlns:xm="http://schemas.microsoft.com/office/excel/2006/main">
          <x14:cfRule type="dataBar" id="{F098B3B4-9674-45A3-B17C-2A05F9410277}">
            <x14:dataBar minLength="0" maxLength="100" border="1" negativeBarBorderColorSameAsPositive="0">
              <x14:cfvo type="autoMin"/>
              <x14:cfvo type="autoMax"/>
              <x14:borderColor rgb="FF63C384"/>
              <x14:negativeFillColor rgb="FFFF0000"/>
              <x14:negativeBorderColor rgb="FFFF0000"/>
              <x14:axisColor rgb="FF000000"/>
            </x14:dataBar>
          </x14:cfRule>
          <xm:sqref>F36:F37</xm:sqref>
        </x14:conditionalFormatting>
        <x14:conditionalFormatting xmlns:xm="http://schemas.microsoft.com/office/excel/2006/main">
          <x14:cfRule type="dataBar" id="{DB09BE0A-C886-4F01-970F-9144F175B55F}">
            <x14:dataBar minLength="0" maxLength="100" border="1" negativeBarBorderColorSameAsPositive="0">
              <x14:cfvo type="autoMin"/>
              <x14:cfvo type="autoMax"/>
              <x14:borderColor rgb="FF63C384"/>
              <x14:negativeFillColor rgb="FFFF0000"/>
              <x14:negativeBorderColor rgb="FFFF0000"/>
              <x14:axisColor rgb="FF000000"/>
            </x14:dataBar>
          </x14:cfRule>
          <xm:sqref>H94:H102</xm:sqref>
        </x14:conditionalFormatting>
        <x14:conditionalFormatting xmlns:xm="http://schemas.microsoft.com/office/excel/2006/main">
          <x14:cfRule type="dataBar" id="{0117043D-D412-4EC8-A4DD-450DDB902B80}">
            <x14:dataBar minLength="0" maxLength="100" border="1" negativeBarBorderColorSameAsPositive="0">
              <x14:cfvo type="autoMin"/>
              <x14:cfvo type="autoMax"/>
              <x14:borderColor rgb="FF63C384"/>
              <x14:negativeFillColor rgb="FFFF0000"/>
              <x14:negativeBorderColor rgb="FFFF0000"/>
              <x14:axisColor rgb="FF000000"/>
            </x14:dataBar>
          </x14:cfRule>
          <xm:sqref>F111:F112</xm:sqref>
        </x14:conditionalFormatting>
        <x14:conditionalFormatting xmlns:xm="http://schemas.microsoft.com/office/excel/2006/main">
          <x14:cfRule type="dataBar" id="{8AADD970-8BDB-4222-A7AB-100D65030E0A}">
            <x14:dataBar minLength="0" maxLength="100" border="1" negativeBarBorderColorSameAsPositive="0">
              <x14:cfvo type="autoMin"/>
              <x14:cfvo type="autoMax"/>
              <x14:borderColor rgb="FF63C384"/>
              <x14:negativeFillColor rgb="FFFF0000"/>
              <x14:negativeBorderColor rgb="FFFF0000"/>
              <x14:axisColor rgb="FF000000"/>
            </x14:dataBar>
          </x14:cfRule>
          <xm:sqref>H111:H112</xm:sqref>
        </x14:conditionalFormatting>
        <x14:conditionalFormatting xmlns:xm="http://schemas.microsoft.com/office/excel/2006/main">
          <x14:cfRule type="dataBar" id="{2BDA7C55-E1D8-4305-B016-0154C19E7F56}">
            <x14:dataBar minLength="0" maxLength="100" border="1" negativeBarBorderColorSameAsPositive="0">
              <x14:cfvo type="autoMin"/>
              <x14:cfvo type="autoMax"/>
              <x14:borderColor rgb="FF63C384"/>
              <x14:negativeFillColor rgb="FFFF0000"/>
              <x14:negativeBorderColor rgb="FFFF0000"/>
              <x14:axisColor rgb="FF000000"/>
            </x14:dataBar>
          </x14:cfRule>
          <xm:sqref>J111:J112</xm:sqref>
        </x14:conditionalFormatting>
        <x14:conditionalFormatting xmlns:xm="http://schemas.microsoft.com/office/excel/2006/main">
          <x14:cfRule type="dataBar" id="{81E260E8-4849-4E13-B7EE-7147EA69676C}">
            <x14:dataBar minLength="0" maxLength="100" border="1" negativeBarBorderColorSameAsPositive="0">
              <x14:cfvo type="autoMin"/>
              <x14:cfvo type="autoMax"/>
              <x14:borderColor rgb="FF63C384"/>
              <x14:negativeFillColor rgb="FFFF0000"/>
              <x14:negativeBorderColor rgb="FFFF0000"/>
              <x14:axisColor rgb="FF000000"/>
            </x14:dataBar>
          </x14:cfRule>
          <xm:sqref>M58</xm:sqref>
        </x14:conditionalFormatting>
        <x14:conditionalFormatting xmlns:xm="http://schemas.microsoft.com/office/excel/2006/main">
          <x14:cfRule type="dataBar" id="{46AF15FA-B2A6-4DFD-B136-132EF7D986F6}">
            <x14:dataBar minLength="0" maxLength="100" border="1" negativeBarBorderColorSameAsPositive="0">
              <x14:cfvo type="autoMin"/>
              <x14:cfvo type="autoMax"/>
              <x14:borderColor rgb="FF63C384"/>
              <x14:negativeFillColor rgb="FFFF0000"/>
              <x14:negativeBorderColor rgb="FFFF0000"/>
              <x14:axisColor rgb="FF000000"/>
            </x14:dataBar>
          </x14:cfRule>
          <xm:sqref>K58</xm:sqref>
        </x14:conditionalFormatting>
        <x14:conditionalFormatting xmlns:xm="http://schemas.microsoft.com/office/excel/2006/main">
          <x14:cfRule type="dataBar" id="{B66676FC-306E-4F46-B6EB-D404D60C5F08}">
            <x14:dataBar minLength="0" maxLength="100" border="1" negativeBarBorderColorSameAsPositive="0">
              <x14:cfvo type="autoMin"/>
              <x14:cfvo type="autoMax"/>
              <x14:borderColor rgb="FF63C384"/>
              <x14:negativeFillColor rgb="FFFF0000"/>
              <x14:negativeBorderColor rgb="FFFF0000"/>
              <x14:axisColor rgb="FF000000"/>
            </x14:dataBar>
          </x14:cfRule>
          <xm:sqref>F58</xm:sqref>
        </x14:conditionalFormatting>
        <x14:conditionalFormatting xmlns:xm="http://schemas.microsoft.com/office/excel/2006/main">
          <x14:cfRule type="dataBar" id="{8F7E5080-9ECD-4E87-AAA1-0C0C4AC278C8}">
            <x14:dataBar minLength="0" maxLength="100" border="1" negativeBarBorderColorSameAsPositive="0">
              <x14:cfvo type="autoMin"/>
              <x14:cfvo type="autoMax"/>
              <x14:borderColor rgb="FF63C384"/>
              <x14:negativeFillColor rgb="FFFF0000"/>
              <x14:negativeBorderColor rgb="FFFF0000"/>
              <x14:axisColor rgb="FF000000"/>
            </x14:dataBar>
          </x14:cfRule>
          <xm:sqref>H87:H91</xm:sqref>
        </x14:conditionalFormatting>
        <x14:conditionalFormatting xmlns:xm="http://schemas.microsoft.com/office/excel/2006/main">
          <x14:cfRule type="dataBar" id="{DD46B874-D496-4B53-938B-EA1E31A5A551}">
            <x14:dataBar minLength="0" maxLength="100" border="1" negativeBarBorderColorSameAsPositive="0">
              <x14:cfvo type="autoMin"/>
              <x14:cfvo type="autoMax"/>
              <x14:borderColor rgb="FF63C384"/>
              <x14:negativeFillColor rgb="FFFF0000"/>
              <x14:negativeBorderColor rgb="FFFF0000"/>
              <x14:axisColor rgb="FF000000"/>
            </x14:dataBar>
          </x14:cfRule>
          <xm:sqref>J87:J91</xm:sqref>
        </x14:conditionalFormatting>
        <x14:conditionalFormatting xmlns:xm="http://schemas.microsoft.com/office/excel/2006/main">
          <x14:cfRule type="dataBar" id="{DF5F440D-CC3F-47E8-83A7-F43FFBBBE25E}">
            <x14:dataBar minLength="0" maxLength="100" border="1" negativeBarBorderColorSameAsPositive="0">
              <x14:cfvo type="autoMin"/>
              <x14:cfvo type="autoMax"/>
              <x14:borderColor rgb="FF63C384"/>
              <x14:negativeFillColor rgb="FFFF0000"/>
              <x14:negativeBorderColor rgb="FFFF0000"/>
              <x14:axisColor rgb="FF000000"/>
            </x14:dataBar>
          </x14:cfRule>
          <xm:sqref>F87:F91</xm:sqref>
        </x14:conditionalFormatting>
        <x14:conditionalFormatting xmlns:xm="http://schemas.microsoft.com/office/excel/2006/main">
          <x14:cfRule type="dataBar" id="{6C87E090-211D-4FE0-8F50-8A008BF95891}">
            <x14:dataBar minLength="0" maxLength="100" border="1" negativeBarBorderColorSameAsPositive="0">
              <x14:cfvo type="autoMin"/>
              <x14:cfvo type="autoMax"/>
              <x14:borderColor rgb="FF63C384"/>
              <x14:negativeFillColor rgb="FFFF0000"/>
              <x14:negativeBorderColor rgb="FFFF0000"/>
              <x14:axisColor rgb="FF000000"/>
            </x14:dataBar>
          </x14:cfRule>
          <xm:sqref>F45:F57</xm:sqref>
        </x14:conditionalFormatting>
        <x14:conditionalFormatting xmlns:xm="http://schemas.microsoft.com/office/excel/2006/main">
          <x14:cfRule type="dataBar" id="{E9D39EFB-4BE9-478D-8FDA-F20C14797ECA}">
            <x14:dataBar minLength="0" maxLength="100" border="1" negativeBarBorderColorSameAsPositive="0">
              <x14:cfvo type="autoMin"/>
              <x14:cfvo type="autoMax"/>
              <x14:borderColor rgb="FF63C384"/>
              <x14:negativeFillColor rgb="FFFF0000"/>
              <x14:negativeBorderColor rgb="FFFF0000"/>
              <x14:axisColor rgb="FF000000"/>
            </x14:dataBar>
          </x14:cfRule>
          <xm:sqref>M41:M56</xm:sqref>
        </x14:conditionalFormatting>
        <x14:conditionalFormatting xmlns:xm="http://schemas.microsoft.com/office/excel/2006/main">
          <x14:cfRule type="dataBar" id="{CD57B107-1233-446B-9591-C3EEF5F6286A}">
            <x14:dataBar minLength="0" maxLength="100" border="1" negativeBarBorderColorSameAsPositive="0">
              <x14:cfvo type="autoMin"/>
              <x14:cfvo type="autoMax"/>
              <x14:borderColor rgb="FF63C384"/>
              <x14:negativeFillColor rgb="FFFF0000"/>
              <x14:negativeBorderColor rgb="FFFF0000"/>
              <x14:axisColor rgb="FF000000"/>
            </x14:dataBar>
          </x14:cfRule>
          <xm:sqref>F41:F56</xm:sqref>
        </x14:conditionalFormatting>
        <x14:conditionalFormatting xmlns:xm="http://schemas.microsoft.com/office/excel/2006/main">
          <x14:cfRule type="dataBar" id="{BED7D583-F661-4941-A8DA-4349ECFD11A6}">
            <x14:dataBar minLength="0" maxLength="100" border="1" negativeBarBorderColorSameAsPositive="0">
              <x14:cfvo type="autoMin"/>
              <x14:cfvo type="autoMax"/>
              <x14:borderColor rgb="FF63C384"/>
              <x14:negativeFillColor rgb="FFFF0000"/>
              <x14:negativeBorderColor rgb="FFFF0000"/>
              <x14:axisColor rgb="FF000000"/>
            </x14:dataBar>
          </x14:cfRule>
          <xm:sqref>K41:K56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tech!$H$1:$H$2</xm:f>
          </x14:formula1>
          <xm:sqref>H1:H2</xm:sqref>
        </x14:dataValidation>
        <x14:dataValidation type="list" allowBlank="1" showInputMessage="1" showErrorMessage="1">
          <x14:formula1>
            <xm:f>tech!$A$13:$A$56</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BK108"/>
  <sheetViews>
    <sheetView showGridLines="0" view="pageBreakPreview" zoomScale="70" zoomScaleNormal="80" zoomScaleSheetLayoutView="70" workbookViewId="0">
      <pane xSplit="3" ySplit="4" topLeftCell="D5" activePane="bottomRight" state="frozen"/>
      <selection activeCell="G104" sqref="G104"/>
      <selection pane="topRight" activeCell="G104" sqref="G104"/>
      <selection pane="bottomLeft" activeCell="G104" sqref="G104"/>
      <selection pane="bottomRight" activeCell="AV25" sqref="AV25"/>
    </sheetView>
  </sheetViews>
  <sheetFormatPr defaultColWidth="9.109375" defaultRowHeight="14.4" outlineLevelCol="2"/>
  <cols>
    <col min="1" max="1" width="2.6640625" style="892" customWidth="1"/>
    <col min="2" max="2" width="4.33203125" style="892" customWidth="1"/>
    <col min="3" max="3" width="61.109375" style="892" customWidth="1"/>
    <col min="4" max="5" width="1.6640625" style="190" customWidth="1"/>
    <col min="6" max="6" width="9.109375" style="26" hidden="1" customWidth="1" outlineLevel="1"/>
    <col min="7" max="9" width="10" style="26" hidden="1" customWidth="1" outlineLevel="1"/>
    <col min="10" max="10" width="9.5546875" style="26" hidden="1" customWidth="1" outlineLevel="1"/>
    <col min="11" max="11" width="10" style="26" hidden="1" customWidth="1" outlineLevel="1"/>
    <col min="12" max="12" width="10.33203125" style="26" hidden="1" customWidth="1" outlineLevel="1"/>
    <col min="13" max="13" width="10.33203125" style="26" hidden="1" customWidth="1" outlineLevel="1" collapsed="1"/>
    <col min="14" max="15" width="10.33203125" style="26" hidden="1" customWidth="1" outlineLevel="1"/>
    <col min="16" max="16" width="10.33203125" style="891" hidden="1" customWidth="1" outlineLevel="1"/>
    <col min="17" max="17" width="10.33203125" style="26" hidden="1" customWidth="1" outlineLevel="1" collapsed="1"/>
    <col min="18" max="21" width="10.33203125" style="26" hidden="1" customWidth="1" outlineLevel="1"/>
    <col min="22" max="27" width="11.109375" style="26" hidden="1" customWidth="1" outlineLevel="1"/>
    <col min="28" max="28" width="12.33203125" style="26" hidden="1" customWidth="1" outlineLevel="1" collapsed="1"/>
    <col min="29" max="32" width="12.33203125" style="26" hidden="1" customWidth="1" outlineLevel="1"/>
    <col min="33" max="33" width="14.5546875" style="26" hidden="1" customWidth="1" outlineLevel="1" collapsed="1"/>
    <col min="34" max="35" width="14.5546875" style="26" hidden="1" customWidth="1" outlineLevel="1"/>
    <col min="36" max="36" width="14.5546875" style="26" hidden="1" customWidth="1" outlineLevel="1" collapsed="1"/>
    <col min="37" max="39" width="14.5546875" style="26" hidden="1" customWidth="1" outlineLevel="1"/>
    <col min="40" max="40" width="14.5546875" style="26" customWidth="1" collapsed="1"/>
    <col min="41" max="48" width="14.5546875" style="26" customWidth="1"/>
    <col min="49" max="49" width="9.33203125" style="26" customWidth="1"/>
    <col min="50" max="50" width="11.109375" style="26" hidden="1" customWidth="1" outlineLevel="1"/>
    <col min="51" max="57" width="11.109375" style="26" hidden="1" customWidth="1" outlineLevel="2"/>
    <col min="58" max="58" width="11.109375" style="26" hidden="1" customWidth="1" outlineLevel="1"/>
    <col min="59" max="59" width="11.109375" style="26" hidden="1" customWidth="1" outlineLevel="1" collapsed="1"/>
    <col min="60" max="60" width="12.109375" style="26" hidden="1" customWidth="1" outlineLevel="1" collapsed="1"/>
    <col min="61" max="61" width="12.109375" style="26" customWidth="1" collapsed="1"/>
    <col min="62" max="62" width="11.88671875" style="26" customWidth="1" collapsed="1"/>
    <col min="63" max="63" width="12.109375" style="26" customWidth="1" outlineLevel="1" collapsed="1"/>
    <col min="64" max="16384" width="9.109375" style="190"/>
  </cols>
  <sheetData>
    <row r="1" spans="1:63" ht="18.75" customHeight="1">
      <c r="A1" s="86" t="s">
        <v>201</v>
      </c>
      <c r="B1" s="86"/>
      <c r="C1" s="86"/>
      <c r="D1" s="23"/>
      <c r="E1" s="23"/>
      <c r="F1" s="24"/>
      <c r="G1" s="24"/>
      <c r="H1" s="24"/>
      <c r="I1" s="24"/>
      <c r="J1" s="24"/>
      <c r="K1" s="24"/>
      <c r="L1" s="24"/>
      <c r="M1" s="24"/>
      <c r="N1" s="24"/>
      <c r="O1" s="24"/>
      <c r="P1" s="311"/>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X1" s="1010"/>
      <c r="AY1" s="24"/>
      <c r="AZ1" s="24"/>
      <c r="BA1" s="24"/>
      <c r="BB1" s="24"/>
      <c r="BC1" s="24"/>
      <c r="BD1" s="24"/>
      <c r="BE1" s="24"/>
      <c r="BF1" s="24"/>
      <c r="BG1" s="24"/>
      <c r="BH1" s="24"/>
      <c r="BI1" s="24"/>
      <c r="BJ1" s="24"/>
      <c r="BK1" s="24"/>
    </row>
    <row r="2" spans="1:63" ht="21">
      <c r="A2" s="885" t="s">
        <v>64</v>
      </c>
      <c r="B2" s="25"/>
      <c r="C2" s="25"/>
      <c r="D2" s="23"/>
      <c r="E2" s="23"/>
      <c r="F2" s="24"/>
      <c r="G2" s="24"/>
      <c r="H2" s="24"/>
      <c r="I2" s="24"/>
      <c r="J2" s="24"/>
      <c r="K2" s="24"/>
      <c r="L2" s="24"/>
      <c r="M2" s="24"/>
      <c r="N2" s="24"/>
      <c r="O2" s="24"/>
      <c r="P2" s="311"/>
      <c r="Q2" s="24"/>
      <c r="R2" s="24"/>
      <c r="S2" s="24"/>
      <c r="T2" s="24"/>
      <c r="U2" s="24"/>
      <c r="V2" s="24"/>
      <c r="W2" s="24"/>
      <c r="X2" s="24"/>
      <c r="Y2" s="24"/>
      <c r="Z2" s="24"/>
      <c r="AA2" s="24"/>
      <c r="AB2" s="1017" t="s">
        <v>398</v>
      </c>
      <c r="AC2" s="24"/>
      <c r="AD2" s="24"/>
      <c r="AE2" s="24"/>
      <c r="AF2" s="24"/>
      <c r="AG2" s="24"/>
      <c r="AH2" s="24"/>
      <c r="AI2" s="24"/>
      <c r="AJ2" s="24"/>
      <c r="AK2" s="24"/>
      <c r="AL2" s="24"/>
      <c r="AM2" s="1333"/>
      <c r="AN2" s="1333"/>
      <c r="AO2" s="1333"/>
      <c r="AP2" s="1333"/>
      <c r="AQ2" s="1333"/>
      <c r="AR2" s="1333"/>
      <c r="AS2" s="1333"/>
      <c r="AT2" s="1333"/>
      <c r="AU2" s="1333"/>
      <c r="AV2" s="1333"/>
      <c r="AW2" s="24"/>
      <c r="AX2" s="951" t="s">
        <v>461</v>
      </c>
      <c r="AY2" s="24"/>
      <c r="AZ2" s="24"/>
      <c r="BA2" s="24"/>
      <c r="BB2" s="24"/>
      <c r="BC2" s="24"/>
      <c r="BD2" s="24"/>
      <c r="BE2" s="24"/>
      <c r="BF2" s="24"/>
      <c r="BG2" s="1017" t="s">
        <v>398</v>
      </c>
      <c r="BH2" s="24"/>
      <c r="BI2" s="24"/>
      <c r="BJ2" s="24"/>
      <c r="BK2" s="24"/>
    </row>
    <row r="3" spans="1:63" ht="52.8">
      <c r="A3" s="25"/>
      <c r="B3" s="25"/>
      <c r="C3" s="25"/>
      <c r="D3" s="23"/>
      <c r="E3" s="23"/>
      <c r="F3" s="24"/>
      <c r="G3" s="24"/>
      <c r="H3" s="24"/>
      <c r="I3" s="24"/>
      <c r="J3" s="24"/>
      <c r="K3" s="24"/>
      <c r="L3" s="24"/>
      <c r="M3" s="24"/>
      <c r="N3" s="24"/>
      <c r="O3" s="24"/>
      <c r="P3" s="311"/>
      <c r="Q3" s="24"/>
      <c r="R3" s="24"/>
      <c r="S3" s="24"/>
      <c r="T3" s="24"/>
      <c r="U3" s="24"/>
      <c r="V3" s="24"/>
      <c r="W3" s="24"/>
      <c r="X3" s="24"/>
      <c r="Y3" s="489" t="s">
        <v>394</v>
      </c>
      <c r="Z3" s="455" t="s">
        <v>366</v>
      </c>
      <c r="AA3" s="24"/>
      <c r="AB3" s="524"/>
      <c r="AC3" s="24"/>
      <c r="AD3" s="24"/>
      <c r="AE3" s="24"/>
      <c r="AF3" s="24"/>
      <c r="AG3" s="24"/>
      <c r="AH3" s="24"/>
      <c r="AI3" s="24"/>
      <c r="AJ3" s="24"/>
      <c r="AK3" s="24"/>
      <c r="AL3" s="24"/>
      <c r="AM3" s="24"/>
      <c r="AN3" s="1587" t="s">
        <v>718</v>
      </c>
      <c r="AO3" s="24"/>
      <c r="AP3" s="24"/>
      <c r="AQ3" s="1466"/>
      <c r="AR3" s="1418" t="s">
        <v>706</v>
      </c>
      <c r="AS3" s="24"/>
      <c r="AT3" s="24"/>
      <c r="AU3" s="24"/>
      <c r="AV3" s="24"/>
      <c r="AW3" s="24"/>
      <c r="AX3" s="951" t="s">
        <v>462</v>
      </c>
      <c r="AY3" s="24"/>
      <c r="AZ3" s="24"/>
      <c r="BA3" s="24"/>
      <c r="BB3" s="24"/>
      <c r="BC3" s="24"/>
      <c r="BD3" s="24"/>
      <c r="BE3" s="24"/>
      <c r="BF3" s="489" t="s">
        <v>394</v>
      </c>
      <c r="BG3" s="524" t="s">
        <v>366</v>
      </c>
      <c r="BH3" s="455"/>
      <c r="BI3" s="489"/>
      <c r="BJ3" s="1418" t="s">
        <v>706</v>
      </c>
      <c r="BK3" s="455"/>
    </row>
    <row r="4" spans="1:63">
      <c r="A4" s="29"/>
      <c r="B4" s="29"/>
      <c r="C4" s="29"/>
      <c r="D4" s="29"/>
      <c r="E4" s="29"/>
      <c r="F4" s="28" t="s">
        <v>231</v>
      </c>
      <c r="G4" s="28" t="s">
        <v>232</v>
      </c>
      <c r="H4" s="28" t="s">
        <v>233</v>
      </c>
      <c r="I4" s="28" t="s">
        <v>234</v>
      </c>
      <c r="J4" s="28" t="s">
        <v>235</v>
      </c>
      <c r="K4" s="28" t="s">
        <v>236</v>
      </c>
      <c r="L4" s="28" t="s">
        <v>237</v>
      </c>
      <c r="M4" s="28" t="s">
        <v>238</v>
      </c>
      <c r="N4" s="28" t="s">
        <v>239</v>
      </c>
      <c r="O4" s="28" t="s">
        <v>240</v>
      </c>
      <c r="P4" s="28" t="s">
        <v>241</v>
      </c>
      <c r="Q4" s="28" t="s">
        <v>242</v>
      </c>
      <c r="R4" s="28" t="s">
        <v>243</v>
      </c>
      <c r="S4" s="28" t="s">
        <v>244</v>
      </c>
      <c r="T4" s="28" t="s">
        <v>245</v>
      </c>
      <c r="U4" s="28" t="s">
        <v>246</v>
      </c>
      <c r="V4" s="28" t="s">
        <v>307</v>
      </c>
      <c r="W4" s="28" t="s">
        <v>315</v>
      </c>
      <c r="X4" s="28" t="s">
        <v>321</v>
      </c>
      <c r="Y4" s="490" t="s">
        <v>340</v>
      </c>
      <c r="Z4" s="28" t="s">
        <v>365</v>
      </c>
      <c r="AA4" s="28" t="s">
        <v>343</v>
      </c>
      <c r="AB4" s="525" t="s">
        <v>421</v>
      </c>
      <c r="AC4" s="28" t="s">
        <v>416</v>
      </c>
      <c r="AD4" s="28" t="s">
        <v>417</v>
      </c>
      <c r="AE4" s="28" t="s">
        <v>434</v>
      </c>
      <c r="AF4" s="28" t="s">
        <v>455</v>
      </c>
      <c r="AG4" s="28" t="s">
        <v>481</v>
      </c>
      <c r="AH4" s="28" t="s">
        <v>500</v>
      </c>
      <c r="AI4" s="28" t="s">
        <v>514</v>
      </c>
      <c r="AJ4" s="28" t="s">
        <v>518</v>
      </c>
      <c r="AK4" s="28" t="s">
        <v>532</v>
      </c>
      <c r="AL4" s="28" t="s">
        <v>549</v>
      </c>
      <c r="AM4" s="28" t="s">
        <v>561</v>
      </c>
      <c r="AN4" s="28" t="s">
        <v>574</v>
      </c>
      <c r="AO4" s="28" t="s">
        <v>650</v>
      </c>
      <c r="AP4" s="28" t="s">
        <v>671</v>
      </c>
      <c r="AQ4" s="28" t="s">
        <v>686</v>
      </c>
      <c r="AR4" s="525" t="s">
        <v>708</v>
      </c>
      <c r="AS4" s="28" t="s">
        <v>709</v>
      </c>
      <c r="AT4" s="28" t="s">
        <v>710</v>
      </c>
      <c r="AU4" s="28" t="s">
        <v>711</v>
      </c>
      <c r="AV4" s="28" t="s">
        <v>704</v>
      </c>
      <c r="AW4" s="32"/>
      <c r="AX4" s="943"/>
      <c r="AY4" s="32"/>
      <c r="AZ4" s="28" t="s">
        <v>266</v>
      </c>
      <c r="BA4" s="28" t="s">
        <v>267</v>
      </c>
      <c r="BB4" s="28" t="s">
        <v>251</v>
      </c>
      <c r="BC4" s="28" t="s">
        <v>253</v>
      </c>
      <c r="BD4" s="28" t="s">
        <v>259</v>
      </c>
      <c r="BE4" s="28" t="s">
        <v>291</v>
      </c>
      <c r="BF4" s="28" t="s">
        <v>341</v>
      </c>
      <c r="BG4" s="525" t="s">
        <v>456</v>
      </c>
      <c r="BH4" s="516" t="s">
        <v>522</v>
      </c>
      <c r="BI4" s="490" t="s">
        <v>576</v>
      </c>
      <c r="BJ4" s="525" t="s">
        <v>576</v>
      </c>
      <c r="BK4" s="516" t="s">
        <v>699</v>
      </c>
    </row>
    <row r="5" spans="1:63" ht="6" customHeight="1">
      <c r="A5" s="30"/>
      <c r="B5" s="30"/>
      <c r="C5" s="30"/>
      <c r="D5" s="31"/>
      <c r="E5" s="31"/>
      <c r="F5" s="32"/>
      <c r="G5" s="32"/>
      <c r="H5" s="32"/>
      <c r="I5" s="32"/>
      <c r="J5" s="32"/>
      <c r="K5" s="32"/>
      <c r="L5" s="32"/>
      <c r="M5" s="32"/>
      <c r="N5" s="32"/>
      <c r="O5" s="32"/>
      <c r="P5" s="312"/>
      <c r="Q5" s="32"/>
      <c r="R5" s="32"/>
      <c r="S5" s="32"/>
      <c r="T5" s="32"/>
      <c r="U5" s="32"/>
      <c r="V5" s="32"/>
      <c r="W5" s="32"/>
      <c r="X5" s="32"/>
      <c r="Y5" s="491"/>
      <c r="Z5" s="32"/>
      <c r="AA5" s="32"/>
      <c r="AB5" s="526"/>
      <c r="AC5" s="32"/>
      <c r="AD5" s="32"/>
      <c r="AE5" s="32"/>
      <c r="AF5" s="32"/>
      <c r="AG5" s="32"/>
      <c r="AH5" s="32"/>
      <c r="AI5" s="32"/>
      <c r="AJ5" s="32"/>
      <c r="AK5" s="32"/>
      <c r="AL5" s="32"/>
      <c r="AM5" s="32"/>
      <c r="AN5" s="32"/>
      <c r="AO5" s="32"/>
      <c r="AP5" s="32"/>
      <c r="AQ5" s="32"/>
      <c r="AR5" s="526"/>
      <c r="AS5" s="32"/>
      <c r="AT5" s="32"/>
      <c r="AU5" s="32"/>
      <c r="AV5" s="32"/>
      <c r="AW5" s="32"/>
      <c r="AX5" s="943"/>
      <c r="AY5" s="32"/>
      <c r="AZ5" s="32"/>
      <c r="BA5" s="32"/>
      <c r="BB5" s="32"/>
      <c r="BC5" s="32"/>
      <c r="BD5" s="32"/>
      <c r="BE5" s="32"/>
      <c r="BF5" s="32"/>
      <c r="BG5" s="526"/>
      <c r="BH5" s="42"/>
      <c r="BI5" s="42"/>
      <c r="BJ5" s="526"/>
      <c r="BK5" s="42"/>
    </row>
    <row r="6" spans="1:63">
      <c r="A6" s="43" t="s">
        <v>2</v>
      </c>
      <c r="B6" s="30"/>
      <c r="C6" s="30"/>
      <c r="D6" s="31"/>
      <c r="E6" s="31"/>
      <c r="F6" s="32"/>
      <c r="G6" s="32"/>
      <c r="H6" s="32"/>
      <c r="I6" s="32"/>
      <c r="J6" s="32"/>
      <c r="K6" s="32"/>
      <c r="L6" s="32"/>
      <c r="M6" s="32"/>
      <c r="N6" s="32"/>
      <c r="O6" s="32"/>
      <c r="P6" s="312"/>
      <c r="Q6" s="32"/>
      <c r="R6" s="32"/>
      <c r="S6" s="32"/>
      <c r="T6" s="32"/>
      <c r="U6" s="32"/>
      <c r="V6" s="32"/>
      <c r="W6" s="32"/>
      <c r="X6" s="32"/>
      <c r="Y6" s="491"/>
      <c r="Z6" s="32"/>
      <c r="AA6" s="32"/>
      <c r="AB6" s="526"/>
      <c r="AC6" s="32"/>
      <c r="AD6" s="32"/>
      <c r="AE6" s="32"/>
      <c r="AF6" s="32"/>
      <c r="AG6" s="32"/>
      <c r="AH6" s="32"/>
      <c r="AI6" s="32"/>
      <c r="AJ6" s="32"/>
      <c r="AK6" s="32"/>
      <c r="AL6" s="32"/>
      <c r="AM6" s="32"/>
      <c r="AN6" s="32"/>
      <c r="AO6" s="32"/>
      <c r="AP6" s="32"/>
      <c r="AQ6" s="32"/>
      <c r="AR6" s="526"/>
      <c r="AS6" s="32"/>
      <c r="AT6" s="32"/>
      <c r="AU6" s="32"/>
      <c r="AV6" s="32"/>
      <c r="AW6" s="32"/>
      <c r="AX6" s="943"/>
      <c r="AY6" s="32"/>
      <c r="AZ6" s="32"/>
      <c r="BA6" s="32"/>
      <c r="BB6" s="32"/>
      <c r="BC6" s="32"/>
      <c r="BD6" s="32"/>
      <c r="BE6" s="32"/>
      <c r="BF6" s="32"/>
      <c r="BG6" s="526"/>
      <c r="BH6" s="42"/>
      <c r="BI6" s="42"/>
      <c r="BJ6" s="526"/>
      <c r="BK6" s="42"/>
    </row>
    <row r="7" spans="1:63" ht="14.4" customHeight="1">
      <c r="A7" s="30"/>
      <c r="B7" s="10" t="s">
        <v>29</v>
      </c>
      <c r="C7" s="9"/>
      <c r="D7" s="31"/>
      <c r="E7" s="31"/>
      <c r="F7" s="53"/>
      <c r="G7" s="53"/>
      <c r="H7" s="53"/>
      <c r="I7" s="53"/>
      <c r="J7" s="53"/>
      <c r="K7" s="53"/>
      <c r="L7" s="53"/>
      <c r="M7" s="53"/>
      <c r="N7" s="53"/>
      <c r="O7" s="53"/>
      <c r="P7" s="313"/>
      <c r="Q7" s="53"/>
      <c r="R7" s="53"/>
      <c r="S7" s="53"/>
      <c r="T7" s="53"/>
      <c r="U7" s="53"/>
      <c r="V7" s="584"/>
      <c r="W7" s="584"/>
      <c r="X7" s="584"/>
      <c r="Y7" s="585"/>
      <c r="Z7" s="584"/>
      <c r="AA7" s="584"/>
      <c r="AB7" s="586"/>
      <c r="AC7" s="584"/>
      <c r="AD7" s="584"/>
      <c r="AE7" s="584"/>
      <c r="AF7" s="584"/>
      <c r="AG7" s="584"/>
      <c r="AH7" s="584"/>
      <c r="AI7" s="584"/>
      <c r="AJ7" s="584"/>
      <c r="AK7" s="584"/>
      <c r="AL7" s="584"/>
      <c r="AM7" s="584"/>
      <c r="AN7" s="584"/>
      <c r="AO7" s="584"/>
      <c r="AP7" s="584"/>
      <c r="AQ7" s="584"/>
      <c r="AR7" s="928"/>
      <c r="AS7" s="584"/>
      <c r="AT7" s="584"/>
      <c r="AU7" s="584"/>
      <c r="AV7" s="584"/>
      <c r="AW7" s="63"/>
      <c r="AX7" s="944"/>
      <c r="AY7" s="63"/>
      <c r="AZ7" s="53"/>
      <c r="BA7" s="53"/>
      <c r="BB7" s="53"/>
      <c r="BC7" s="53"/>
      <c r="BD7" s="53"/>
      <c r="BE7" s="53"/>
      <c r="BF7" s="53"/>
      <c r="BG7" s="928"/>
      <c r="BH7" s="54"/>
      <c r="BI7" s="54"/>
      <c r="BJ7" s="928"/>
      <c r="BK7" s="54"/>
    </row>
    <row r="8" spans="1:63" ht="14.4" customHeight="1">
      <c r="A8" s="30"/>
      <c r="B8" s="30"/>
      <c r="C8" s="11" t="s">
        <v>30</v>
      </c>
      <c r="D8" s="37"/>
      <c r="E8" s="37"/>
      <c r="F8" s="47">
        <v>1208.5999999999999</v>
      </c>
      <c r="G8" s="47">
        <v>1136.0999999999999</v>
      </c>
      <c r="H8" s="47">
        <v>1117.4000000000001</v>
      </c>
      <c r="I8" s="48">
        <v>1327</v>
      </c>
      <c r="J8" s="47">
        <v>1457.8</v>
      </c>
      <c r="K8" s="47">
        <v>1373</v>
      </c>
      <c r="L8" s="47">
        <v>1535.3</v>
      </c>
      <c r="M8" s="48">
        <v>2308.8000000000002</v>
      </c>
      <c r="N8" s="47">
        <v>1909.4</v>
      </c>
      <c r="O8" s="47">
        <v>1950.5</v>
      </c>
      <c r="P8" s="47">
        <v>2519.1999999999998</v>
      </c>
      <c r="Q8" s="48">
        <v>2333.6</v>
      </c>
      <c r="R8" s="47">
        <v>2200.6999999999998</v>
      </c>
      <c r="S8" s="47">
        <v>1951.6</v>
      </c>
      <c r="T8" s="47">
        <v>2337.8000000000002</v>
      </c>
      <c r="U8" s="48">
        <v>2560.8000000000002</v>
      </c>
      <c r="V8" s="346">
        <v>2179.9</v>
      </c>
      <c r="W8" s="346">
        <v>1993.3</v>
      </c>
      <c r="X8" s="346">
        <v>2162.4</v>
      </c>
      <c r="Y8" s="587">
        <v>2329.4</v>
      </c>
      <c r="Z8" s="346"/>
      <c r="AA8" s="346">
        <v>2119.5</v>
      </c>
      <c r="AB8" s="588"/>
      <c r="AC8" s="346"/>
      <c r="AD8" s="346">
        <v>2058.5</v>
      </c>
      <c r="AE8" s="346">
        <v>2172</v>
      </c>
      <c r="AF8" s="346">
        <v>2098.8000000000002</v>
      </c>
      <c r="AG8" s="346">
        <v>2261.1999999999998</v>
      </c>
      <c r="AH8" s="346">
        <v>2327</v>
      </c>
      <c r="AI8" s="346">
        <v>2635</v>
      </c>
      <c r="AJ8" s="346">
        <v>2083.1999999999998</v>
      </c>
      <c r="AK8" s="346">
        <v>2402.4</v>
      </c>
      <c r="AL8" s="346">
        <v>2567.4</v>
      </c>
      <c r="AM8" s="346">
        <v>2395.5</v>
      </c>
      <c r="AN8" s="346">
        <v>2376.8000000000002</v>
      </c>
      <c r="AO8" s="346">
        <v>2775.3</v>
      </c>
      <c r="AP8" s="346">
        <v>2263.5</v>
      </c>
      <c r="AQ8" s="346">
        <v>2641</v>
      </c>
      <c r="AR8" s="929"/>
      <c r="AS8" s="346"/>
      <c r="AT8" s="346"/>
      <c r="AU8" s="346"/>
      <c r="AV8" s="346">
        <v>2409.3000000000002</v>
      </c>
      <c r="AW8" s="175"/>
      <c r="AX8" s="944"/>
      <c r="AY8" s="63"/>
      <c r="AZ8" s="53">
        <v>625.6</v>
      </c>
      <c r="BA8" s="53">
        <v>1290.8</v>
      </c>
      <c r="BB8" s="48">
        <v>1327</v>
      </c>
      <c r="BC8" s="48">
        <v>2308.8000000000002</v>
      </c>
      <c r="BD8" s="48">
        <v>2333.6</v>
      </c>
      <c r="BE8" s="48">
        <v>2560.8000000000002</v>
      </c>
      <c r="BF8" s="48">
        <v>2329.4</v>
      </c>
      <c r="BG8" s="929">
        <v>2098.8000000000002</v>
      </c>
      <c r="BH8" s="50">
        <v>2083.1999999999998</v>
      </c>
      <c r="BI8" s="50">
        <v>2376.8000000000002</v>
      </c>
      <c r="BJ8" s="929"/>
      <c r="BK8" s="50">
        <v>2409.3000000000002</v>
      </c>
    </row>
    <row r="9" spans="1:63" ht="14.4" customHeight="1">
      <c r="A9" s="30"/>
      <c r="B9" s="30"/>
      <c r="C9" s="11" t="s">
        <v>31</v>
      </c>
      <c r="D9" s="37"/>
      <c r="E9" s="37"/>
      <c r="F9" s="47">
        <v>244.7</v>
      </c>
      <c r="G9" s="47">
        <v>259.7</v>
      </c>
      <c r="H9" s="47">
        <v>270.3</v>
      </c>
      <c r="I9" s="48">
        <v>251.5</v>
      </c>
      <c r="J9" s="47">
        <v>295.89999999999998</v>
      </c>
      <c r="K9" s="47">
        <v>267.5</v>
      </c>
      <c r="L9" s="47">
        <v>295.3</v>
      </c>
      <c r="M9" s="48">
        <v>365.7</v>
      </c>
      <c r="N9" s="47">
        <v>376.5</v>
      </c>
      <c r="O9" s="47">
        <v>398.2</v>
      </c>
      <c r="P9" s="47">
        <v>364.5</v>
      </c>
      <c r="Q9" s="48">
        <v>387.9</v>
      </c>
      <c r="R9" s="47">
        <v>433.8</v>
      </c>
      <c r="S9" s="47">
        <v>411.5</v>
      </c>
      <c r="T9" s="47">
        <v>418.8</v>
      </c>
      <c r="U9" s="48">
        <v>402</v>
      </c>
      <c r="V9" s="346">
        <v>375.7</v>
      </c>
      <c r="W9" s="346">
        <v>404.7</v>
      </c>
      <c r="X9" s="346">
        <v>426.9</v>
      </c>
      <c r="Y9" s="587">
        <v>427.1</v>
      </c>
      <c r="Z9" s="346"/>
      <c r="AA9" s="346">
        <v>411.3</v>
      </c>
      <c r="AB9" s="588"/>
      <c r="AC9" s="346"/>
      <c r="AD9" s="346">
        <v>201.3</v>
      </c>
      <c r="AE9" s="346">
        <v>218.7</v>
      </c>
      <c r="AF9" s="346">
        <v>222.1</v>
      </c>
      <c r="AG9" s="346">
        <v>232.4</v>
      </c>
      <c r="AH9" s="346">
        <v>236.3</v>
      </c>
      <c r="AI9" s="346">
        <v>244.7</v>
      </c>
      <c r="AJ9" s="346">
        <v>235.5</v>
      </c>
      <c r="AK9" s="346">
        <v>237.5</v>
      </c>
      <c r="AL9" s="346">
        <v>246.8</v>
      </c>
      <c r="AM9" s="346">
        <v>260.7</v>
      </c>
      <c r="AN9" s="346">
        <v>279.60000000000002</v>
      </c>
      <c r="AO9" s="346">
        <v>283.39999999999998</v>
      </c>
      <c r="AP9" s="346">
        <v>289.60000000000002</v>
      </c>
      <c r="AQ9" s="346">
        <v>300.89999999999998</v>
      </c>
      <c r="AR9" s="929"/>
      <c r="AS9" s="346"/>
      <c r="AT9" s="346"/>
      <c r="AU9" s="346"/>
      <c r="AV9" s="346">
        <v>273.8</v>
      </c>
      <c r="AW9" s="175"/>
      <c r="AX9" s="944"/>
      <c r="AY9" s="63"/>
      <c r="AZ9" s="53">
        <v>101.2</v>
      </c>
      <c r="BA9" s="53">
        <v>211.2</v>
      </c>
      <c r="BB9" s="48">
        <v>251.5</v>
      </c>
      <c r="BC9" s="48">
        <v>365.7</v>
      </c>
      <c r="BD9" s="48">
        <v>387.9</v>
      </c>
      <c r="BE9" s="48">
        <v>402</v>
      </c>
      <c r="BF9" s="48">
        <v>427.1</v>
      </c>
      <c r="BG9" s="929">
        <v>222.1</v>
      </c>
      <c r="BH9" s="50">
        <v>235.5</v>
      </c>
      <c r="BI9" s="50">
        <v>279.60000000000002</v>
      </c>
      <c r="BJ9" s="929"/>
      <c r="BK9" s="50">
        <v>273.8</v>
      </c>
    </row>
    <row r="10" spans="1:63" ht="14.4" customHeight="1">
      <c r="A10" s="30"/>
      <c r="B10" s="30"/>
      <c r="C10" s="11" t="s">
        <v>178</v>
      </c>
      <c r="D10" s="37"/>
      <c r="E10" s="37"/>
      <c r="F10" s="47">
        <v>90.9</v>
      </c>
      <c r="G10" s="47">
        <v>87.8</v>
      </c>
      <c r="H10" s="47">
        <v>79.8</v>
      </c>
      <c r="I10" s="48">
        <v>101.2</v>
      </c>
      <c r="J10" s="47">
        <v>38.700000000000003</v>
      </c>
      <c r="K10" s="47">
        <v>58.2</v>
      </c>
      <c r="L10" s="47">
        <v>32.1</v>
      </c>
      <c r="M10" s="48" t="s">
        <v>203</v>
      </c>
      <c r="N10" s="47" t="s">
        <v>203</v>
      </c>
      <c r="O10" s="47" t="s">
        <v>203</v>
      </c>
      <c r="P10" s="47" t="s">
        <v>203</v>
      </c>
      <c r="Q10" s="48" t="s">
        <v>203</v>
      </c>
      <c r="R10" s="47" t="s">
        <v>203</v>
      </c>
      <c r="S10" s="47" t="s">
        <v>203</v>
      </c>
      <c r="T10" s="47" t="s">
        <v>203</v>
      </c>
      <c r="U10" s="78" t="s">
        <v>203</v>
      </c>
      <c r="V10" s="346" t="s">
        <v>203</v>
      </c>
      <c r="W10" s="346" t="s">
        <v>203</v>
      </c>
      <c r="X10" s="346" t="s">
        <v>203</v>
      </c>
      <c r="Y10" s="589" t="s">
        <v>203</v>
      </c>
      <c r="Z10" s="346"/>
      <c r="AA10" s="346" t="s">
        <v>203</v>
      </c>
      <c r="AB10" s="588"/>
      <c r="AC10" s="346"/>
      <c r="AD10" s="347"/>
      <c r="AE10" s="347"/>
      <c r="AF10" s="347"/>
      <c r="AG10" s="347"/>
      <c r="AH10" s="347"/>
      <c r="AI10" s="347"/>
      <c r="AJ10" s="347"/>
      <c r="AK10" s="347"/>
      <c r="AL10" s="347"/>
      <c r="AM10" s="347"/>
      <c r="AN10" s="347"/>
      <c r="AO10" s="347"/>
      <c r="AP10" s="347"/>
      <c r="AQ10" s="347"/>
      <c r="AR10" s="929"/>
      <c r="AS10" s="347"/>
      <c r="AT10" s="347"/>
      <c r="AU10" s="347"/>
      <c r="AV10" s="347"/>
      <c r="AW10" s="175"/>
      <c r="AX10" s="944"/>
      <c r="AY10" s="63"/>
      <c r="AZ10" s="53">
        <v>102</v>
      </c>
      <c r="BA10" s="53">
        <v>90.4</v>
      </c>
      <c r="BB10" s="48">
        <v>101.2</v>
      </c>
      <c r="BC10" s="48" t="s">
        <v>203</v>
      </c>
      <c r="BD10" s="48" t="s">
        <v>203</v>
      </c>
      <c r="BE10" s="48" t="s">
        <v>203</v>
      </c>
      <c r="BF10" s="48" t="s">
        <v>203</v>
      </c>
      <c r="BG10" s="929">
        <v>0</v>
      </c>
      <c r="BH10" s="50"/>
      <c r="BI10" s="50"/>
      <c r="BJ10" s="929"/>
      <c r="BK10" s="50"/>
    </row>
    <row r="11" spans="1:63" ht="14.4" customHeight="1">
      <c r="A11" s="30"/>
      <c r="B11" s="30"/>
      <c r="C11" s="11" t="s">
        <v>179</v>
      </c>
      <c r="D11" s="37"/>
      <c r="E11" s="37"/>
      <c r="F11" s="47">
        <v>18.7</v>
      </c>
      <c r="G11" s="47">
        <v>20.7</v>
      </c>
      <c r="H11" s="47">
        <v>16.3</v>
      </c>
      <c r="I11" s="48">
        <v>17.5</v>
      </c>
      <c r="J11" s="47">
        <v>19.3</v>
      </c>
      <c r="K11" s="47">
        <v>71.599999999999994</v>
      </c>
      <c r="L11" s="47">
        <v>83.9</v>
      </c>
      <c r="M11" s="48" t="s">
        <v>203</v>
      </c>
      <c r="N11" s="48" t="s">
        <v>203</v>
      </c>
      <c r="O11" s="48" t="s">
        <v>203</v>
      </c>
      <c r="P11" s="48" t="s">
        <v>203</v>
      </c>
      <c r="Q11" s="48" t="s">
        <v>203</v>
      </c>
      <c r="R11" s="47" t="s">
        <v>203</v>
      </c>
      <c r="S11" s="47" t="s">
        <v>203</v>
      </c>
      <c r="T11" s="47" t="s">
        <v>203</v>
      </c>
      <c r="U11" s="78" t="s">
        <v>203</v>
      </c>
      <c r="V11" s="346" t="s">
        <v>203</v>
      </c>
      <c r="W11" s="346" t="s">
        <v>203</v>
      </c>
      <c r="X11" s="346" t="s">
        <v>203</v>
      </c>
      <c r="Y11" s="589" t="s">
        <v>203</v>
      </c>
      <c r="Z11" s="346" t="s">
        <v>203</v>
      </c>
      <c r="AA11" s="346" t="s">
        <v>203</v>
      </c>
      <c r="AB11" s="588"/>
      <c r="AC11" s="346"/>
      <c r="AD11" s="347"/>
      <c r="AE11" s="347"/>
      <c r="AF11" s="347"/>
      <c r="AG11" s="347"/>
      <c r="AH11" s="347"/>
      <c r="AI11" s="347"/>
      <c r="AJ11" s="347"/>
      <c r="AK11" s="347"/>
      <c r="AL11" s="347"/>
      <c r="AM11" s="347"/>
      <c r="AN11" s="347"/>
      <c r="AO11" s="347"/>
      <c r="AP11" s="347"/>
      <c r="AQ11" s="347"/>
      <c r="AR11" s="929"/>
      <c r="AS11" s="347"/>
      <c r="AT11" s="347"/>
      <c r="AU11" s="347"/>
      <c r="AV11" s="347"/>
      <c r="AW11" s="175"/>
      <c r="AX11" s="944"/>
      <c r="AY11" s="63"/>
      <c r="AZ11" s="53">
        <v>52</v>
      </c>
      <c r="BA11" s="53">
        <v>19.2</v>
      </c>
      <c r="BB11" s="48">
        <v>17.5</v>
      </c>
      <c r="BC11" s="48" t="s">
        <v>203</v>
      </c>
      <c r="BD11" s="48" t="s">
        <v>203</v>
      </c>
      <c r="BE11" s="48" t="s">
        <v>203</v>
      </c>
      <c r="BF11" s="48" t="s">
        <v>203</v>
      </c>
      <c r="BG11" s="929">
        <v>0</v>
      </c>
      <c r="BH11" s="50"/>
      <c r="BI11" s="50"/>
      <c r="BJ11" s="929"/>
      <c r="BK11" s="50"/>
    </row>
    <row r="12" spans="1:63" ht="14.4" customHeight="1">
      <c r="A12" s="30"/>
      <c r="B12" s="30"/>
      <c r="C12" s="11" t="s">
        <v>32</v>
      </c>
      <c r="D12" s="37"/>
      <c r="E12" s="37"/>
      <c r="F12" s="48" t="s">
        <v>203</v>
      </c>
      <c r="G12" s="48" t="s">
        <v>203</v>
      </c>
      <c r="H12" s="48" t="s">
        <v>203</v>
      </c>
      <c r="I12" s="48" t="s">
        <v>203</v>
      </c>
      <c r="J12" s="48" t="s">
        <v>203</v>
      </c>
      <c r="K12" s="48" t="s">
        <v>203</v>
      </c>
      <c r="L12" s="48" t="s">
        <v>203</v>
      </c>
      <c r="M12" s="48">
        <v>921.7</v>
      </c>
      <c r="N12" s="47">
        <v>885.5</v>
      </c>
      <c r="O12" s="47">
        <v>727.8</v>
      </c>
      <c r="P12" s="47">
        <v>840.8</v>
      </c>
      <c r="Q12" s="48">
        <v>866.8</v>
      </c>
      <c r="R12" s="47">
        <v>764.6</v>
      </c>
      <c r="S12" s="47">
        <v>715.3</v>
      </c>
      <c r="T12" s="47">
        <v>631.20000000000005</v>
      </c>
      <c r="U12" s="78">
        <v>605.5</v>
      </c>
      <c r="V12" s="346">
        <v>592.5</v>
      </c>
      <c r="W12" s="346">
        <v>600.1</v>
      </c>
      <c r="X12" s="346">
        <v>630.5</v>
      </c>
      <c r="Y12" s="587" t="s">
        <v>203</v>
      </c>
      <c r="Z12" s="346"/>
      <c r="AA12" s="346" t="s">
        <v>203</v>
      </c>
      <c r="AB12" s="588"/>
      <c r="AC12" s="346"/>
      <c r="AD12" s="346"/>
      <c r="AE12" s="346"/>
      <c r="AF12" s="346"/>
      <c r="AG12" s="346"/>
      <c r="AH12" s="346"/>
      <c r="AI12" s="346"/>
      <c r="AJ12" s="346"/>
      <c r="AK12" s="346"/>
      <c r="AL12" s="346"/>
      <c r="AM12" s="346"/>
      <c r="AN12" s="346"/>
      <c r="AO12" s="346"/>
      <c r="AP12" s="346"/>
      <c r="AQ12" s="346"/>
      <c r="AR12" s="929"/>
      <c r="AS12" s="346"/>
      <c r="AT12" s="346"/>
      <c r="AU12" s="346"/>
      <c r="AV12" s="346"/>
      <c r="AW12" s="175"/>
      <c r="AX12" s="944"/>
      <c r="AY12" s="63"/>
      <c r="AZ12" s="48" t="s">
        <v>203</v>
      </c>
      <c r="BA12" s="48" t="s">
        <v>203</v>
      </c>
      <c r="BB12" s="48" t="s">
        <v>203</v>
      </c>
      <c r="BC12" s="48">
        <v>921.7</v>
      </c>
      <c r="BD12" s="48">
        <v>866.8</v>
      </c>
      <c r="BE12" s="48">
        <v>605.5</v>
      </c>
      <c r="BF12" s="48" t="s">
        <v>203</v>
      </c>
      <c r="BG12" s="929">
        <v>0</v>
      </c>
      <c r="BH12" s="50"/>
      <c r="BI12" s="50"/>
      <c r="BJ12" s="929"/>
      <c r="BK12" s="50"/>
    </row>
    <row r="13" spans="1:63" ht="14.4" customHeight="1">
      <c r="A13" s="30"/>
      <c r="B13" s="30"/>
      <c r="C13" s="11" t="s">
        <v>393</v>
      </c>
      <c r="D13" s="37"/>
      <c r="E13" s="37"/>
      <c r="F13" s="48"/>
      <c r="G13" s="48"/>
      <c r="H13" s="48"/>
      <c r="I13" s="48"/>
      <c r="J13" s="48"/>
      <c r="K13" s="48"/>
      <c r="L13" s="48"/>
      <c r="M13" s="48"/>
      <c r="N13" s="47"/>
      <c r="O13" s="47"/>
      <c r="P13" s="47"/>
      <c r="Q13" s="48"/>
      <c r="R13" s="47"/>
      <c r="S13" s="47"/>
      <c r="T13" s="47"/>
      <c r="U13" s="78"/>
      <c r="V13" s="346"/>
      <c r="W13" s="346"/>
      <c r="X13" s="346"/>
      <c r="Y13" s="587">
        <v>3030.5</v>
      </c>
      <c r="Z13" s="346"/>
      <c r="AA13" s="346">
        <v>3244.1</v>
      </c>
      <c r="AB13" s="588"/>
      <c r="AC13" s="346"/>
      <c r="AD13" s="346">
        <v>3393.3</v>
      </c>
      <c r="AE13" s="346">
        <v>3090.6</v>
      </c>
      <c r="AF13" s="346">
        <v>3442.5</v>
      </c>
      <c r="AG13" s="346">
        <v>3515.8</v>
      </c>
      <c r="AH13" s="346">
        <v>3611.6</v>
      </c>
      <c r="AI13" s="346">
        <v>3628.5</v>
      </c>
      <c r="AJ13" s="346">
        <v>4163</v>
      </c>
      <c r="AK13" s="346">
        <v>3833.1</v>
      </c>
      <c r="AL13" s="346">
        <v>3938</v>
      </c>
      <c r="AM13" s="346">
        <v>4600</v>
      </c>
      <c r="AN13" s="346">
        <v>5624.4</v>
      </c>
      <c r="AO13" s="348">
        <v>4278.3999999999996</v>
      </c>
      <c r="AP13" s="348">
        <v>4730.5</v>
      </c>
      <c r="AQ13" s="348">
        <v>4614.6000000000004</v>
      </c>
      <c r="AR13" s="929"/>
      <c r="AS13" s="348"/>
      <c r="AT13" s="348"/>
      <c r="AU13" s="348"/>
      <c r="AV13" s="348">
        <v>5016.8999999999996</v>
      </c>
      <c r="AW13" s="175"/>
      <c r="AX13" s="944"/>
      <c r="AY13" s="63"/>
      <c r="AZ13" s="48"/>
      <c r="BA13" s="48"/>
      <c r="BB13" s="48"/>
      <c r="BC13" s="48"/>
      <c r="BD13" s="48"/>
      <c r="BE13" s="48"/>
      <c r="BF13" s="48">
        <v>3030.5</v>
      </c>
      <c r="BG13" s="929">
        <v>3442.5</v>
      </c>
      <c r="BH13" s="50">
        <v>4163</v>
      </c>
      <c r="BI13" s="50">
        <v>5624.4</v>
      </c>
      <c r="BJ13" s="929"/>
      <c r="BK13" s="50">
        <v>5016.8999999999996</v>
      </c>
    </row>
    <row r="14" spans="1:63" ht="14.4" customHeight="1">
      <c r="A14" s="30"/>
      <c r="B14" s="30"/>
      <c r="C14" s="11" t="s">
        <v>33</v>
      </c>
      <c r="D14" s="37"/>
      <c r="E14" s="37"/>
      <c r="F14" s="47">
        <v>148.9</v>
      </c>
      <c r="G14" s="47">
        <v>589.1</v>
      </c>
      <c r="H14" s="47">
        <v>435.2</v>
      </c>
      <c r="I14" s="48">
        <v>330.5</v>
      </c>
      <c r="J14" s="47">
        <v>232.8</v>
      </c>
      <c r="K14" s="47">
        <v>243.9</v>
      </c>
      <c r="L14" s="47">
        <v>229.8</v>
      </c>
      <c r="M14" s="48">
        <v>240.8</v>
      </c>
      <c r="N14" s="47">
        <v>190.4</v>
      </c>
      <c r="O14" s="47">
        <v>620</v>
      </c>
      <c r="P14" s="47">
        <v>821.1</v>
      </c>
      <c r="Q14" s="48">
        <v>750.6</v>
      </c>
      <c r="R14" s="47">
        <v>628.6</v>
      </c>
      <c r="S14" s="47">
        <v>783.2</v>
      </c>
      <c r="T14" s="47">
        <v>466.2</v>
      </c>
      <c r="U14" s="78">
        <v>965.4</v>
      </c>
      <c r="V14" s="346">
        <v>1208</v>
      </c>
      <c r="W14" s="346">
        <v>1267.0999999999999</v>
      </c>
      <c r="X14" s="346">
        <v>1124.4000000000001</v>
      </c>
      <c r="Y14" s="587">
        <v>1317.8</v>
      </c>
      <c r="Z14" s="346"/>
      <c r="AA14" s="346">
        <v>1298.4000000000001</v>
      </c>
      <c r="AB14" s="588"/>
      <c r="AC14" s="346"/>
      <c r="AD14" s="346">
        <v>1043.5999999999999</v>
      </c>
      <c r="AE14" s="346">
        <v>949.1</v>
      </c>
      <c r="AF14" s="346">
        <v>1420.7</v>
      </c>
      <c r="AG14" s="346">
        <v>1556.5</v>
      </c>
      <c r="AH14" s="346">
        <v>1548</v>
      </c>
      <c r="AI14" s="346">
        <v>1692.1</v>
      </c>
      <c r="AJ14" s="346">
        <v>1083.2</v>
      </c>
      <c r="AK14" s="346">
        <v>1152.0999999999999</v>
      </c>
      <c r="AL14" s="346">
        <v>1481.3</v>
      </c>
      <c r="AM14" s="346">
        <v>1447.6</v>
      </c>
      <c r="AN14" s="346">
        <v>1212.3</v>
      </c>
      <c r="AO14" s="348">
        <v>1686.9</v>
      </c>
      <c r="AP14" s="346">
        <v>1750.5</v>
      </c>
      <c r="AQ14" s="346">
        <v>1612.1</v>
      </c>
      <c r="AR14" s="929"/>
      <c r="AS14" s="346"/>
      <c r="AT14" s="346"/>
      <c r="AU14" s="346"/>
      <c r="AV14" s="346">
        <v>1532.5</v>
      </c>
      <c r="AW14" s="175"/>
      <c r="AX14" s="944"/>
      <c r="AY14" s="63"/>
      <c r="AZ14" s="53">
        <v>35.1</v>
      </c>
      <c r="BA14" s="53">
        <v>114.8</v>
      </c>
      <c r="BB14" s="48">
        <v>330.5</v>
      </c>
      <c r="BC14" s="48">
        <v>240.8</v>
      </c>
      <c r="BD14" s="48">
        <v>750.6</v>
      </c>
      <c r="BE14" s="48">
        <v>965.4</v>
      </c>
      <c r="BF14" s="48">
        <v>1317.8</v>
      </c>
      <c r="BG14" s="929">
        <v>1420.7</v>
      </c>
      <c r="BH14" s="50">
        <v>1083.2</v>
      </c>
      <c r="BI14" s="50">
        <v>1212.3</v>
      </c>
      <c r="BJ14" s="929"/>
      <c r="BK14" s="50">
        <v>1532.5</v>
      </c>
    </row>
    <row r="15" spans="1:63" ht="14.4" customHeight="1">
      <c r="A15" s="30"/>
      <c r="B15" s="30"/>
      <c r="C15" s="11" t="s">
        <v>186</v>
      </c>
      <c r="D15" s="37"/>
      <c r="E15" s="37"/>
      <c r="F15" s="47">
        <v>10630.4</v>
      </c>
      <c r="G15" s="47">
        <v>11134.5</v>
      </c>
      <c r="H15" s="47">
        <v>11760.6</v>
      </c>
      <c r="I15" s="48">
        <v>12933.7</v>
      </c>
      <c r="J15" s="47">
        <v>13760.2</v>
      </c>
      <c r="K15" s="47">
        <v>14113.1</v>
      </c>
      <c r="L15" s="47">
        <v>15060.4</v>
      </c>
      <c r="M15" s="48">
        <v>17756.599999999999</v>
      </c>
      <c r="N15" s="47">
        <v>17363.7</v>
      </c>
      <c r="O15" s="47">
        <v>16755.900000000001</v>
      </c>
      <c r="P15" s="47">
        <v>17948.7</v>
      </c>
      <c r="Q15" s="48">
        <v>18727.8</v>
      </c>
      <c r="R15" s="47">
        <v>18501.900000000001</v>
      </c>
      <c r="S15" s="47">
        <v>17946.900000000001</v>
      </c>
      <c r="T15" s="47">
        <v>17781.3</v>
      </c>
      <c r="U15" s="78">
        <v>17361.3</v>
      </c>
      <c r="V15" s="346">
        <v>16835.3</v>
      </c>
      <c r="W15" s="346">
        <v>17619.099999999999</v>
      </c>
      <c r="X15" s="346">
        <v>18102.900000000001</v>
      </c>
      <c r="Y15" s="587">
        <v>18488.099999999999</v>
      </c>
      <c r="Z15" s="346"/>
      <c r="AA15" s="346">
        <v>18579.3</v>
      </c>
      <c r="AB15" s="588"/>
      <c r="AC15" s="346"/>
      <c r="AD15" s="346">
        <v>18014.7</v>
      </c>
      <c r="AE15" s="346">
        <v>18654.599999999999</v>
      </c>
      <c r="AF15" s="346">
        <v>19585</v>
      </c>
      <c r="AG15" s="346">
        <v>19353</v>
      </c>
      <c r="AH15" s="346">
        <v>19207.2</v>
      </c>
      <c r="AI15" s="346">
        <v>19787.5</v>
      </c>
      <c r="AJ15" s="346">
        <v>20363.5</v>
      </c>
      <c r="AK15" s="346">
        <v>21555.4</v>
      </c>
      <c r="AL15" s="346">
        <v>21192.5</v>
      </c>
      <c r="AM15" s="346">
        <v>22946.799999999999</v>
      </c>
      <c r="AN15" s="346">
        <v>23386.400000000001</v>
      </c>
      <c r="AO15" s="348">
        <v>23873.9</v>
      </c>
      <c r="AP15" s="346">
        <v>24652.6</v>
      </c>
      <c r="AQ15" s="346">
        <v>25939.599999999999</v>
      </c>
      <c r="AR15" s="929"/>
      <c r="AS15" s="346"/>
      <c r="AT15" s="346"/>
      <c r="AU15" s="346"/>
      <c r="AV15" s="346">
        <v>27095.5</v>
      </c>
      <c r="AW15" s="175"/>
      <c r="AX15" s="944"/>
      <c r="AY15" s="63"/>
      <c r="AZ15" s="53">
        <v>7719.7</v>
      </c>
      <c r="BA15" s="53">
        <v>10499.3</v>
      </c>
      <c r="BB15" s="48">
        <v>12933.7</v>
      </c>
      <c r="BC15" s="48">
        <v>17756.599999999999</v>
      </c>
      <c r="BD15" s="48">
        <v>18727.8</v>
      </c>
      <c r="BE15" s="48">
        <v>17361.3</v>
      </c>
      <c r="BF15" s="48">
        <v>18488.099999999999</v>
      </c>
      <c r="BG15" s="929">
        <v>19585</v>
      </c>
      <c r="BH15" s="50">
        <v>20363.5</v>
      </c>
      <c r="BI15" s="50">
        <v>23386.400000000001</v>
      </c>
      <c r="BJ15" s="929"/>
      <c r="BK15" s="50">
        <v>27095.5</v>
      </c>
    </row>
    <row r="16" spans="1:63" ht="14.4" customHeight="1">
      <c r="A16" s="30"/>
      <c r="B16" s="30"/>
      <c r="C16" s="11" t="s">
        <v>396</v>
      </c>
      <c r="D16" s="37"/>
      <c r="E16" s="37"/>
      <c r="F16" s="47">
        <v>571.5</v>
      </c>
      <c r="G16" s="47">
        <v>689</v>
      </c>
      <c r="H16" s="47">
        <v>988.2</v>
      </c>
      <c r="I16" s="48">
        <v>1343.8</v>
      </c>
      <c r="J16" s="47">
        <v>1212.3</v>
      </c>
      <c r="K16" s="47">
        <v>674.9</v>
      </c>
      <c r="L16" s="47">
        <v>793.6</v>
      </c>
      <c r="M16" s="48">
        <v>1169.3</v>
      </c>
      <c r="N16" s="47">
        <v>371.2</v>
      </c>
      <c r="O16" s="47">
        <v>404.8</v>
      </c>
      <c r="P16" s="47">
        <v>397.4</v>
      </c>
      <c r="Q16" s="48">
        <v>222</v>
      </c>
      <c r="R16" s="47">
        <v>373.7</v>
      </c>
      <c r="S16" s="47">
        <v>141.19999999999999</v>
      </c>
      <c r="T16" s="47">
        <v>260.8</v>
      </c>
      <c r="U16" s="78">
        <v>113.9</v>
      </c>
      <c r="V16" s="346">
        <v>91.2</v>
      </c>
      <c r="W16" s="346">
        <v>62.7</v>
      </c>
      <c r="X16" s="346">
        <v>147.6</v>
      </c>
      <c r="Y16" s="587">
        <v>258.89999999999998</v>
      </c>
      <c r="Z16" s="346"/>
      <c r="AA16" s="346">
        <v>228.9</v>
      </c>
      <c r="AB16" s="588"/>
      <c r="AC16" s="346"/>
      <c r="AD16" s="346">
        <v>146</v>
      </c>
      <c r="AE16" s="346">
        <v>511.2</v>
      </c>
      <c r="AF16" s="346">
        <v>307</v>
      </c>
      <c r="AG16" s="346">
        <v>517.9</v>
      </c>
      <c r="AH16" s="346">
        <v>707</v>
      </c>
      <c r="AI16" s="346">
        <v>528.6</v>
      </c>
      <c r="AJ16" s="346">
        <v>187.3</v>
      </c>
      <c r="AK16" s="346">
        <v>818</v>
      </c>
      <c r="AL16" s="346">
        <v>884</v>
      </c>
      <c r="AM16" s="346">
        <v>1063.8</v>
      </c>
      <c r="AN16" s="346">
        <v>933</v>
      </c>
      <c r="AO16" s="348">
        <v>2339</v>
      </c>
      <c r="AP16" s="348">
        <v>1934</v>
      </c>
      <c r="AQ16" s="348">
        <v>2047.5</v>
      </c>
      <c r="AR16" s="929"/>
      <c r="AS16" s="348"/>
      <c r="AT16" s="348"/>
      <c r="AU16" s="348"/>
      <c r="AV16" s="348">
        <v>1649.1</v>
      </c>
      <c r="AW16" s="175"/>
      <c r="AX16" s="944"/>
      <c r="AY16" s="63"/>
      <c r="AZ16" s="53">
        <v>300.8</v>
      </c>
      <c r="BA16" s="53">
        <v>949.7</v>
      </c>
      <c r="BB16" s="48">
        <v>1343.8</v>
      </c>
      <c r="BC16" s="48">
        <v>1169.3</v>
      </c>
      <c r="BD16" s="48">
        <v>222</v>
      </c>
      <c r="BE16" s="48">
        <v>113.9</v>
      </c>
      <c r="BF16" s="48">
        <v>258.89999999999998</v>
      </c>
      <c r="BG16" s="929">
        <v>307</v>
      </c>
      <c r="BH16" s="50">
        <v>187.3</v>
      </c>
      <c r="BI16" s="50">
        <v>933</v>
      </c>
      <c r="BJ16" s="929"/>
      <c r="BK16" s="50">
        <v>1649.1</v>
      </c>
    </row>
    <row r="17" spans="1:63" ht="14.4" customHeight="1">
      <c r="A17" s="30"/>
      <c r="B17" s="30"/>
      <c r="C17" s="11" t="s">
        <v>34</v>
      </c>
      <c r="D17" s="37"/>
      <c r="E17" s="37"/>
      <c r="F17" s="47">
        <v>1035.8</v>
      </c>
      <c r="G17" s="47">
        <v>1009.1</v>
      </c>
      <c r="H17" s="47">
        <v>761.7</v>
      </c>
      <c r="I17" s="48">
        <v>476.2</v>
      </c>
      <c r="J17" s="47">
        <v>739.2</v>
      </c>
      <c r="K17" s="47">
        <v>1200.3</v>
      </c>
      <c r="L17" s="47">
        <v>1129</v>
      </c>
      <c r="M17" s="48">
        <v>829.7</v>
      </c>
      <c r="N17" s="47">
        <v>1457.5</v>
      </c>
      <c r="O17" s="47">
        <v>1262.4000000000001</v>
      </c>
      <c r="P17" s="47">
        <v>1300.5</v>
      </c>
      <c r="Q17" s="48">
        <v>1874.3</v>
      </c>
      <c r="R17" s="47">
        <v>1827.4</v>
      </c>
      <c r="S17" s="47">
        <v>2085.1999999999998</v>
      </c>
      <c r="T17" s="47">
        <v>1894.7</v>
      </c>
      <c r="U17" s="78">
        <v>1658.9</v>
      </c>
      <c r="V17" s="346">
        <v>1645.1</v>
      </c>
      <c r="W17" s="346">
        <v>1961.3</v>
      </c>
      <c r="X17" s="346">
        <v>1806.4</v>
      </c>
      <c r="Y17" s="587" t="s">
        <v>203</v>
      </c>
      <c r="Z17" s="346"/>
      <c r="AA17" s="346" t="s">
        <v>203</v>
      </c>
      <c r="AB17" s="588"/>
      <c r="AC17" s="346"/>
      <c r="AD17" s="346"/>
      <c r="AE17" s="346"/>
      <c r="AF17" s="346"/>
      <c r="AG17" s="346"/>
      <c r="AH17" s="346"/>
      <c r="AI17" s="346"/>
      <c r="AJ17" s="346"/>
      <c r="AK17" s="346"/>
      <c r="AL17" s="346"/>
      <c r="AM17" s="346"/>
      <c r="AN17" s="346"/>
      <c r="AO17" s="348"/>
      <c r="AP17" s="346"/>
      <c r="AQ17" s="346"/>
      <c r="AR17" s="929"/>
      <c r="AS17" s="346"/>
      <c r="AT17" s="346"/>
      <c r="AU17" s="346"/>
      <c r="AV17" s="346"/>
      <c r="AW17" s="175"/>
      <c r="AX17" s="944"/>
      <c r="AY17" s="63"/>
      <c r="AZ17" s="53">
        <v>884.5</v>
      </c>
      <c r="BA17" s="53">
        <v>804.5</v>
      </c>
      <c r="BB17" s="48">
        <v>476.2</v>
      </c>
      <c r="BC17" s="48">
        <v>829.7</v>
      </c>
      <c r="BD17" s="48">
        <v>1874.3</v>
      </c>
      <c r="BE17" s="48">
        <v>1658.9</v>
      </c>
      <c r="BF17" s="48" t="s">
        <v>203</v>
      </c>
      <c r="BG17" s="929">
        <v>0</v>
      </c>
      <c r="BH17" s="50"/>
      <c r="BI17" s="50"/>
      <c r="BJ17" s="929"/>
      <c r="BK17" s="50"/>
    </row>
    <row r="18" spans="1:63" ht="14.4" customHeight="1">
      <c r="A18" s="30"/>
      <c r="B18" s="30"/>
      <c r="C18" s="11" t="s">
        <v>35</v>
      </c>
      <c r="D18" s="37"/>
      <c r="E18" s="37"/>
      <c r="F18" s="47">
        <v>171.1</v>
      </c>
      <c r="G18" s="47">
        <v>139.6</v>
      </c>
      <c r="H18" s="47">
        <v>153.5</v>
      </c>
      <c r="I18" s="48">
        <v>202.5</v>
      </c>
      <c r="J18" s="47">
        <v>120.2</v>
      </c>
      <c r="K18" s="47">
        <v>151.1</v>
      </c>
      <c r="L18" s="47">
        <v>154.80000000000001</v>
      </c>
      <c r="M18" s="48">
        <v>117.9</v>
      </c>
      <c r="N18" s="47">
        <v>309.5</v>
      </c>
      <c r="O18" s="47">
        <v>319</v>
      </c>
      <c r="P18" s="47">
        <v>373</v>
      </c>
      <c r="Q18" s="48">
        <v>477.7</v>
      </c>
      <c r="R18" s="47">
        <v>417.4</v>
      </c>
      <c r="S18" s="47">
        <v>471.5</v>
      </c>
      <c r="T18" s="47">
        <v>448.1</v>
      </c>
      <c r="U18" s="78">
        <v>545.79999999999995</v>
      </c>
      <c r="V18" s="346">
        <v>578.6</v>
      </c>
      <c r="W18" s="346">
        <v>671.2</v>
      </c>
      <c r="X18" s="346">
        <v>745.7</v>
      </c>
      <c r="Y18" s="587" t="s">
        <v>203</v>
      </c>
      <c r="Z18" s="346"/>
      <c r="AA18" s="346" t="s">
        <v>203</v>
      </c>
      <c r="AB18" s="588"/>
      <c r="AC18" s="346"/>
      <c r="AD18" s="346"/>
      <c r="AE18" s="346"/>
      <c r="AF18" s="346"/>
      <c r="AG18" s="346"/>
      <c r="AH18" s="346"/>
      <c r="AI18" s="346"/>
      <c r="AJ18" s="346"/>
      <c r="AK18" s="346"/>
      <c r="AL18" s="346"/>
      <c r="AM18" s="346"/>
      <c r="AN18" s="346"/>
      <c r="AO18" s="346"/>
      <c r="AP18" s="346"/>
      <c r="AQ18" s="346"/>
      <c r="AR18" s="929"/>
      <c r="AS18" s="346"/>
      <c r="AT18" s="346"/>
      <c r="AU18" s="346"/>
      <c r="AV18" s="346"/>
      <c r="AW18" s="175"/>
      <c r="AX18" s="944"/>
      <c r="AY18" s="63"/>
      <c r="AZ18" s="53">
        <v>286.5</v>
      </c>
      <c r="BA18" s="53">
        <v>105.9</v>
      </c>
      <c r="BB18" s="48">
        <v>202.5</v>
      </c>
      <c r="BC18" s="48">
        <v>117.9</v>
      </c>
      <c r="BD18" s="48">
        <v>477.7</v>
      </c>
      <c r="BE18" s="48">
        <v>545.79999999999995</v>
      </c>
      <c r="BF18" s="48" t="s">
        <v>203</v>
      </c>
      <c r="BG18" s="929">
        <v>0</v>
      </c>
      <c r="BH18" s="50"/>
      <c r="BI18" s="50"/>
      <c r="BJ18" s="929"/>
      <c r="BK18" s="50"/>
    </row>
    <row r="19" spans="1:63" ht="14.4" customHeight="1">
      <c r="A19" s="30"/>
      <c r="B19" s="30"/>
      <c r="C19" s="11" t="s">
        <v>348</v>
      </c>
      <c r="D19" s="37"/>
      <c r="E19" s="37"/>
      <c r="F19" s="47"/>
      <c r="G19" s="47"/>
      <c r="H19" s="47"/>
      <c r="I19" s="48"/>
      <c r="J19" s="47"/>
      <c r="K19" s="47"/>
      <c r="L19" s="47"/>
      <c r="M19" s="48"/>
      <c r="N19" s="47"/>
      <c r="O19" s="47"/>
      <c r="P19" s="47"/>
      <c r="Q19" s="48"/>
      <c r="R19" s="47"/>
      <c r="S19" s="47"/>
      <c r="T19" s="47"/>
      <c r="U19" s="78"/>
      <c r="V19" s="346"/>
      <c r="W19" s="346"/>
      <c r="X19" s="346"/>
      <c r="Y19" s="587">
        <v>140.9</v>
      </c>
      <c r="Z19" s="346"/>
      <c r="AA19" s="346">
        <v>154.19999999999999</v>
      </c>
      <c r="AB19" s="588"/>
      <c r="AC19" s="346"/>
      <c r="AD19" s="346">
        <v>160.30000000000001</v>
      </c>
      <c r="AE19" s="346">
        <v>169.5</v>
      </c>
      <c r="AF19" s="346">
        <v>177.6</v>
      </c>
      <c r="AG19" s="346">
        <v>150.6</v>
      </c>
      <c r="AH19" s="346">
        <v>164.9</v>
      </c>
      <c r="AI19" s="346">
        <v>174.9</v>
      </c>
      <c r="AJ19" s="346">
        <v>193.9</v>
      </c>
      <c r="AK19" s="346">
        <v>383.8</v>
      </c>
      <c r="AL19" s="346">
        <v>278.7</v>
      </c>
      <c r="AM19" s="346">
        <v>318.3</v>
      </c>
      <c r="AN19" s="346">
        <v>313.60000000000002</v>
      </c>
      <c r="AO19" s="346">
        <v>265.39999999999998</v>
      </c>
      <c r="AP19" s="346">
        <v>281.10000000000002</v>
      </c>
      <c r="AQ19" s="346">
        <v>321.3</v>
      </c>
      <c r="AR19" s="929"/>
      <c r="AS19" s="346"/>
      <c r="AT19" s="346"/>
      <c r="AU19" s="346"/>
      <c r="AV19" s="346">
        <v>336.3</v>
      </c>
      <c r="AW19" s="175"/>
      <c r="AX19" s="944"/>
      <c r="AY19" s="63"/>
      <c r="AZ19" s="53"/>
      <c r="BA19" s="53"/>
      <c r="BB19" s="48"/>
      <c r="BC19" s="48"/>
      <c r="BD19" s="48"/>
      <c r="BE19" s="48"/>
      <c r="BF19" s="48">
        <v>140.9</v>
      </c>
      <c r="BG19" s="929">
        <v>177.6</v>
      </c>
      <c r="BH19" s="50">
        <v>193.9</v>
      </c>
      <c r="BI19" s="50">
        <v>313.60000000000002</v>
      </c>
      <c r="BJ19" s="929"/>
      <c r="BK19" s="50">
        <v>336.3</v>
      </c>
    </row>
    <row r="20" spans="1:63" ht="14.4" customHeight="1">
      <c r="A20" s="30"/>
      <c r="B20" s="30"/>
      <c r="C20" s="11" t="s">
        <v>575</v>
      </c>
      <c r="D20" s="37"/>
      <c r="E20" s="37"/>
      <c r="F20" s="47"/>
      <c r="G20" s="47"/>
      <c r="H20" s="47"/>
      <c r="I20" s="48"/>
      <c r="J20" s="47"/>
      <c r="K20" s="47"/>
      <c r="L20" s="47"/>
      <c r="M20" s="48"/>
      <c r="N20" s="47"/>
      <c r="O20" s="47"/>
      <c r="P20" s="47"/>
      <c r="Q20" s="48"/>
      <c r="R20" s="47"/>
      <c r="S20" s="47"/>
      <c r="T20" s="47"/>
      <c r="U20" s="78"/>
      <c r="V20" s="346"/>
      <c r="W20" s="346"/>
      <c r="X20" s="346"/>
      <c r="Y20" s="587"/>
      <c r="Z20" s="346"/>
      <c r="AA20" s="346"/>
      <c r="AB20" s="588"/>
      <c r="AC20" s="346"/>
      <c r="AD20" s="346"/>
      <c r="AE20" s="346"/>
      <c r="AF20" s="346"/>
      <c r="AG20" s="1311">
        <v>66.099999999999994</v>
      </c>
      <c r="AH20" s="1311">
        <v>107.5</v>
      </c>
      <c r="AI20" s="1311">
        <v>112.3</v>
      </c>
      <c r="AJ20" s="348">
        <v>172.3</v>
      </c>
      <c r="AK20" s="1311">
        <v>169</v>
      </c>
      <c r="AL20" s="1311">
        <v>145.9</v>
      </c>
      <c r="AM20" s="1311">
        <v>146.69999999999999</v>
      </c>
      <c r="AN20" s="346">
        <v>140.5</v>
      </c>
      <c r="AO20" s="346">
        <v>147.80000000000001</v>
      </c>
      <c r="AP20" s="346">
        <v>165.8</v>
      </c>
      <c r="AQ20" s="346">
        <v>181.6</v>
      </c>
      <c r="AR20" s="929"/>
      <c r="AS20" s="346"/>
      <c r="AT20" s="346"/>
      <c r="AU20" s="346"/>
      <c r="AV20" s="346">
        <v>165.7</v>
      </c>
      <c r="AW20" s="175"/>
      <c r="AX20" s="944"/>
      <c r="AY20" s="63"/>
      <c r="AZ20" s="53"/>
      <c r="BA20" s="53"/>
      <c r="BB20" s="48"/>
      <c r="BC20" s="48"/>
      <c r="BD20" s="48"/>
      <c r="BE20" s="48"/>
      <c r="BF20" s="48"/>
      <c r="BG20" s="929"/>
      <c r="BH20" s="50">
        <v>172.3</v>
      </c>
      <c r="BI20" s="50">
        <v>140.5</v>
      </c>
      <c r="BJ20" s="929"/>
      <c r="BK20" s="50">
        <v>165.7</v>
      </c>
    </row>
    <row r="21" spans="1:63" ht="14.4" customHeight="1">
      <c r="A21" s="30"/>
      <c r="B21" s="30"/>
      <c r="C21" s="11" t="s">
        <v>36</v>
      </c>
      <c r="D21" s="37"/>
      <c r="E21" s="37"/>
      <c r="F21" s="47">
        <v>8.6</v>
      </c>
      <c r="G21" s="47">
        <v>9.6999999999999993</v>
      </c>
      <c r="H21" s="47">
        <v>10.1</v>
      </c>
      <c r="I21" s="48">
        <v>12.3</v>
      </c>
      <c r="J21" s="47">
        <v>12.2</v>
      </c>
      <c r="K21" s="47">
        <v>9.9</v>
      </c>
      <c r="L21" s="47">
        <v>12.2</v>
      </c>
      <c r="M21" s="48">
        <v>19.100000000000001</v>
      </c>
      <c r="N21" s="47">
        <v>17.100000000000001</v>
      </c>
      <c r="O21" s="47">
        <v>18.2</v>
      </c>
      <c r="P21" s="47">
        <v>21.7</v>
      </c>
      <c r="Q21" s="48">
        <v>17.3</v>
      </c>
      <c r="R21" s="47">
        <v>16.600000000000001</v>
      </c>
      <c r="S21" s="47">
        <v>16.5</v>
      </c>
      <c r="T21" s="47">
        <v>15.9</v>
      </c>
      <c r="U21" s="78">
        <v>13.9</v>
      </c>
      <c r="V21" s="346">
        <v>15.2</v>
      </c>
      <c r="W21" s="346">
        <v>16.8</v>
      </c>
      <c r="X21" s="346">
        <v>14.9</v>
      </c>
      <c r="Y21" s="587">
        <v>15.5</v>
      </c>
      <c r="Z21" s="346"/>
      <c r="AA21" s="346">
        <v>22.7</v>
      </c>
      <c r="AB21" s="588"/>
      <c r="AC21" s="346"/>
      <c r="AD21" s="346">
        <v>11.6</v>
      </c>
      <c r="AE21" s="346">
        <v>13.1</v>
      </c>
      <c r="AF21" s="346">
        <v>15.3</v>
      </c>
      <c r="AG21" s="346">
        <v>15.5</v>
      </c>
      <c r="AH21" s="346">
        <v>16</v>
      </c>
      <c r="AI21" s="346">
        <v>14.6</v>
      </c>
      <c r="AJ21" s="346">
        <v>14.6</v>
      </c>
      <c r="AK21" s="346">
        <v>19</v>
      </c>
      <c r="AL21" s="346">
        <v>20.9</v>
      </c>
      <c r="AM21" s="346">
        <v>24</v>
      </c>
      <c r="AN21" s="346">
        <v>23.2</v>
      </c>
      <c r="AO21" s="346">
        <v>27.3</v>
      </c>
      <c r="AP21" s="346">
        <v>33.6</v>
      </c>
      <c r="AQ21" s="346">
        <v>33.299999999999997</v>
      </c>
      <c r="AR21" s="929"/>
      <c r="AS21" s="346"/>
      <c r="AT21" s="346"/>
      <c r="AU21" s="346"/>
      <c r="AV21" s="346">
        <v>35.200000000000003</v>
      </c>
      <c r="AW21" s="175"/>
      <c r="AX21" s="944"/>
      <c r="AY21" s="63"/>
      <c r="AZ21" s="53">
        <v>7.8</v>
      </c>
      <c r="BA21" s="53">
        <v>7.5</v>
      </c>
      <c r="BB21" s="48">
        <v>12.3</v>
      </c>
      <c r="BC21" s="48">
        <v>19.100000000000001</v>
      </c>
      <c r="BD21" s="48">
        <v>17.3</v>
      </c>
      <c r="BE21" s="48">
        <v>13.9</v>
      </c>
      <c r="BF21" s="48">
        <v>15.5</v>
      </c>
      <c r="BG21" s="929">
        <v>15.3</v>
      </c>
      <c r="BH21" s="50">
        <v>14.6</v>
      </c>
      <c r="BI21" s="50">
        <v>23.2</v>
      </c>
      <c r="BJ21" s="929"/>
      <c r="BK21" s="50">
        <v>35.200000000000003</v>
      </c>
    </row>
    <row r="22" spans="1:63" ht="14.4" customHeight="1">
      <c r="A22" s="30"/>
      <c r="B22" s="30"/>
      <c r="C22" s="11" t="s">
        <v>577</v>
      </c>
      <c r="D22" s="37"/>
      <c r="E22" s="37"/>
      <c r="F22" s="47">
        <v>433.1</v>
      </c>
      <c r="G22" s="47">
        <v>437.8</v>
      </c>
      <c r="H22" s="47">
        <v>448.3</v>
      </c>
      <c r="I22" s="48">
        <v>477.3</v>
      </c>
      <c r="J22" s="47">
        <v>491.1</v>
      </c>
      <c r="K22" s="47">
        <v>497.7</v>
      </c>
      <c r="L22" s="47">
        <v>517.20000000000005</v>
      </c>
      <c r="M22" s="48">
        <v>496.4</v>
      </c>
      <c r="N22" s="47">
        <v>493.9</v>
      </c>
      <c r="O22" s="47">
        <v>499.9</v>
      </c>
      <c r="P22" s="47">
        <v>496.2</v>
      </c>
      <c r="Q22" s="48">
        <v>499.2</v>
      </c>
      <c r="R22" s="47">
        <v>486.3</v>
      </c>
      <c r="S22" s="47">
        <v>484.8</v>
      </c>
      <c r="T22" s="47">
        <v>501.3</v>
      </c>
      <c r="U22" s="78">
        <v>482.9</v>
      </c>
      <c r="V22" s="346">
        <v>487.2</v>
      </c>
      <c r="W22" s="346">
        <v>498.8</v>
      </c>
      <c r="X22" s="346">
        <v>496.8</v>
      </c>
      <c r="Y22" s="587">
        <v>516.20000000000005</v>
      </c>
      <c r="Z22" s="346"/>
      <c r="AA22" s="346">
        <v>520.20000000000005</v>
      </c>
      <c r="AB22" s="588"/>
      <c r="AC22" s="346"/>
      <c r="AD22" s="346">
        <v>518.79999999999995</v>
      </c>
      <c r="AE22" s="346">
        <v>539.9</v>
      </c>
      <c r="AF22" s="346">
        <v>593.9</v>
      </c>
      <c r="AG22" s="346">
        <v>673.4</v>
      </c>
      <c r="AH22" s="346">
        <v>676</v>
      </c>
      <c r="AI22" s="346">
        <v>684.2</v>
      </c>
      <c r="AJ22" s="346">
        <v>695.1</v>
      </c>
      <c r="AK22" s="346">
        <v>704.5</v>
      </c>
      <c r="AL22" s="346">
        <v>708.5</v>
      </c>
      <c r="AM22" s="348">
        <v>735.8</v>
      </c>
      <c r="AN22" s="348">
        <v>754.7</v>
      </c>
      <c r="AO22" s="348">
        <v>759.7</v>
      </c>
      <c r="AP22" s="348">
        <v>778.2</v>
      </c>
      <c r="AQ22" s="348">
        <v>797.5</v>
      </c>
      <c r="AR22" s="929"/>
      <c r="AS22" s="348"/>
      <c r="AT22" s="348"/>
      <c r="AU22" s="348"/>
      <c r="AV22" s="348">
        <v>827.8</v>
      </c>
      <c r="AW22" s="175"/>
      <c r="AX22" s="944"/>
      <c r="AY22" s="63"/>
      <c r="AZ22" s="53">
        <v>359.9</v>
      </c>
      <c r="BA22" s="53">
        <v>436</v>
      </c>
      <c r="BB22" s="48">
        <v>477.3</v>
      </c>
      <c r="BC22" s="48">
        <v>496.4</v>
      </c>
      <c r="BD22" s="48">
        <v>499.2</v>
      </c>
      <c r="BE22" s="48">
        <v>482.9</v>
      </c>
      <c r="BF22" s="48">
        <v>516.20000000000005</v>
      </c>
      <c r="BG22" s="929">
        <v>593.9</v>
      </c>
      <c r="BH22" s="50">
        <v>695.1</v>
      </c>
      <c r="BI22" s="50">
        <v>754.7</v>
      </c>
      <c r="BJ22" s="929"/>
      <c r="BK22" s="50">
        <v>827.8</v>
      </c>
    </row>
    <row r="23" spans="1:63" ht="14.4" customHeight="1">
      <c r="A23" s="30"/>
      <c r="B23" s="30"/>
      <c r="C23" s="11" t="s">
        <v>37</v>
      </c>
      <c r="D23" s="37"/>
      <c r="E23" s="37"/>
      <c r="F23" s="47"/>
      <c r="G23" s="47"/>
      <c r="H23" s="47"/>
      <c r="I23" s="48"/>
      <c r="J23" s="47"/>
      <c r="K23" s="47"/>
      <c r="L23" s="47"/>
      <c r="M23" s="48">
        <v>72</v>
      </c>
      <c r="N23" s="47">
        <v>68.2</v>
      </c>
      <c r="O23" s="47">
        <v>68</v>
      </c>
      <c r="P23" s="47">
        <v>68.2</v>
      </c>
      <c r="Q23" s="48">
        <v>212.7</v>
      </c>
      <c r="R23" s="47">
        <v>206.5</v>
      </c>
      <c r="S23" s="47">
        <v>128.69999999999999</v>
      </c>
      <c r="T23" s="47">
        <v>8</v>
      </c>
      <c r="U23" s="78">
        <v>5.8</v>
      </c>
      <c r="V23" s="346">
        <v>4.0999999999999996</v>
      </c>
      <c r="W23" s="346">
        <v>5.8</v>
      </c>
      <c r="X23" s="346">
        <v>11</v>
      </c>
      <c r="Y23" s="587">
        <v>10.5</v>
      </c>
      <c r="Z23" s="346"/>
      <c r="AA23" s="346">
        <v>12</v>
      </c>
      <c r="AB23" s="588"/>
      <c r="AC23" s="346"/>
      <c r="AD23" s="346">
        <v>2547.9</v>
      </c>
      <c r="AE23" s="346">
        <v>2320.6</v>
      </c>
      <c r="AF23" s="346">
        <v>2569.9</v>
      </c>
      <c r="AG23" s="346">
        <v>2373.1999999999998</v>
      </c>
      <c r="AH23" s="346">
        <v>2293.1</v>
      </c>
      <c r="AI23" s="346">
        <v>9.4</v>
      </c>
      <c r="AJ23" s="346">
        <v>11.3</v>
      </c>
      <c r="AK23" s="346">
        <v>9</v>
      </c>
      <c r="AL23" s="346">
        <v>31.2</v>
      </c>
      <c r="AM23" s="348">
        <v>137.9</v>
      </c>
      <c r="AN23" s="348">
        <v>101.4</v>
      </c>
      <c r="AO23" s="348">
        <v>98.2</v>
      </c>
      <c r="AP23" s="348">
        <v>104.6</v>
      </c>
      <c r="AQ23" s="348">
        <v>22.5</v>
      </c>
      <c r="AR23" s="929"/>
      <c r="AS23" s="348"/>
      <c r="AT23" s="348"/>
      <c r="AU23" s="348"/>
      <c r="AV23" s="348">
        <v>626.29999999999995</v>
      </c>
      <c r="AW23" s="175"/>
      <c r="AX23" s="944"/>
      <c r="AY23" s="63"/>
      <c r="AZ23" s="53" t="s">
        <v>203</v>
      </c>
      <c r="BA23" s="53" t="s">
        <v>203</v>
      </c>
      <c r="BB23" s="48" t="s">
        <v>203</v>
      </c>
      <c r="BC23" s="48">
        <v>72</v>
      </c>
      <c r="BD23" s="48">
        <v>212.7</v>
      </c>
      <c r="BE23" s="48">
        <v>5.8</v>
      </c>
      <c r="BF23" s="48">
        <v>10.5</v>
      </c>
      <c r="BG23" s="929">
        <v>2569.9</v>
      </c>
      <c r="BH23" s="50">
        <v>11.3</v>
      </c>
      <c r="BI23" s="50">
        <v>101.4</v>
      </c>
      <c r="BJ23" s="929"/>
      <c r="BK23" s="50">
        <v>626.29999999999995</v>
      </c>
    </row>
    <row r="24" spans="1:63" s="26" customFormat="1" ht="14.4" customHeight="1">
      <c r="A24" s="35"/>
      <c r="B24" s="36"/>
      <c r="C24" s="12" t="s">
        <v>349</v>
      </c>
      <c r="D24" s="38"/>
      <c r="E24" s="38"/>
      <c r="F24" s="47">
        <v>553.29999999999995</v>
      </c>
      <c r="G24" s="47">
        <v>629.4</v>
      </c>
      <c r="H24" s="47">
        <v>648</v>
      </c>
      <c r="I24" s="47">
        <v>736.8</v>
      </c>
      <c r="J24" s="47">
        <v>729.9</v>
      </c>
      <c r="K24" s="47">
        <v>729.2</v>
      </c>
      <c r="L24" s="47">
        <v>835.30000000000007</v>
      </c>
      <c r="M24" s="47">
        <v>902.8</v>
      </c>
      <c r="N24" s="47">
        <v>803</v>
      </c>
      <c r="O24" s="47">
        <v>632.29999999999995</v>
      </c>
      <c r="P24" s="47">
        <v>783.1</v>
      </c>
      <c r="Q24" s="47">
        <v>964.8</v>
      </c>
      <c r="R24" s="47">
        <v>714.2</v>
      </c>
      <c r="S24" s="47">
        <v>657.6</v>
      </c>
      <c r="T24" s="47">
        <v>767.5</v>
      </c>
      <c r="U24" s="47">
        <v>652.29999999999995</v>
      </c>
      <c r="V24" s="346">
        <v>642.6</v>
      </c>
      <c r="W24" s="346">
        <v>653.79999999999995</v>
      </c>
      <c r="X24" s="346">
        <v>550.70000000000005</v>
      </c>
      <c r="Y24" s="587">
        <v>577.29999999999995</v>
      </c>
      <c r="Z24" s="346"/>
      <c r="AA24" s="346">
        <v>676.4</v>
      </c>
      <c r="AB24" s="588"/>
      <c r="AC24" s="346"/>
      <c r="AD24" s="346">
        <v>690.3</v>
      </c>
      <c r="AE24" s="346">
        <v>608.6</v>
      </c>
      <c r="AF24" s="346">
        <v>764.7</v>
      </c>
      <c r="AG24" s="346">
        <v>613.1</v>
      </c>
      <c r="AH24" s="346">
        <v>667.3</v>
      </c>
      <c r="AI24" s="346">
        <v>742.4</v>
      </c>
      <c r="AJ24" s="346">
        <v>756.8</v>
      </c>
      <c r="AK24" s="346">
        <v>785.1</v>
      </c>
      <c r="AL24" s="346">
        <v>888.2</v>
      </c>
      <c r="AM24" s="348">
        <v>1046.7</v>
      </c>
      <c r="AN24" s="348">
        <v>870.1</v>
      </c>
      <c r="AO24" s="348">
        <v>965.1</v>
      </c>
      <c r="AP24" s="348">
        <v>952.4</v>
      </c>
      <c r="AQ24" s="348">
        <v>1072.0999999999999</v>
      </c>
      <c r="AR24" s="1131"/>
      <c r="AS24" s="348"/>
      <c r="AT24" s="348"/>
      <c r="AU24" s="348"/>
      <c r="AV24" s="348">
        <v>1197.0999999999999</v>
      </c>
      <c r="AW24" s="175"/>
      <c r="AX24" s="944"/>
      <c r="AY24" s="80"/>
      <c r="AZ24" s="47">
        <v>360</v>
      </c>
      <c r="BA24" s="47">
        <v>568.1</v>
      </c>
      <c r="BB24" s="47">
        <v>736.8</v>
      </c>
      <c r="BC24" s="47">
        <v>902.8</v>
      </c>
      <c r="BD24" s="47">
        <v>964.8</v>
      </c>
      <c r="BE24" s="47">
        <v>652.29999999999995</v>
      </c>
      <c r="BF24" s="48">
        <v>577.29999999999995</v>
      </c>
      <c r="BG24" s="1131">
        <v>764.7</v>
      </c>
      <c r="BH24" s="50">
        <v>756.8</v>
      </c>
      <c r="BI24" s="50">
        <v>870.1</v>
      </c>
      <c r="BJ24" s="1131"/>
      <c r="BK24" s="50">
        <v>1197.0999999999999</v>
      </c>
    </row>
    <row r="25" spans="1:63" s="26" customFormat="1" ht="14.4" customHeight="1">
      <c r="A25" s="35"/>
      <c r="B25" s="13" t="s">
        <v>392</v>
      </c>
      <c r="C25" s="13"/>
      <c r="D25" s="39"/>
      <c r="E25" s="39"/>
      <c r="F25" s="51">
        <v>15115.6</v>
      </c>
      <c r="G25" s="51">
        <v>16142.5</v>
      </c>
      <c r="H25" s="51">
        <v>16689.400000000001</v>
      </c>
      <c r="I25" s="52">
        <v>18210.3</v>
      </c>
      <c r="J25" s="51">
        <v>19109.600000000002</v>
      </c>
      <c r="K25" s="51">
        <v>19390.400000000001</v>
      </c>
      <c r="L25" s="51">
        <v>20678.899999999998</v>
      </c>
      <c r="M25" s="52">
        <v>25200.799999999999</v>
      </c>
      <c r="N25" s="51">
        <v>24245.9</v>
      </c>
      <c r="O25" s="51">
        <v>23657.000000000004</v>
      </c>
      <c r="P25" s="51">
        <v>25934.400000000005</v>
      </c>
      <c r="Q25" s="52">
        <v>27334.7</v>
      </c>
      <c r="R25" s="51">
        <v>26571.700000000004</v>
      </c>
      <c r="S25" s="51">
        <v>25794</v>
      </c>
      <c r="T25" s="51">
        <v>25531.599999999999</v>
      </c>
      <c r="U25" s="52">
        <v>25368.500000000004</v>
      </c>
      <c r="V25" s="590">
        <v>24655.399999999998</v>
      </c>
      <c r="W25" s="590">
        <v>25754.699999999997</v>
      </c>
      <c r="X25" s="590">
        <v>26220.200000000004</v>
      </c>
      <c r="Y25" s="591">
        <v>27112.2</v>
      </c>
      <c r="Z25" s="590">
        <v>27044.5</v>
      </c>
      <c r="AA25" s="590">
        <v>27267.000000000004</v>
      </c>
      <c r="AB25" s="592">
        <v>27044.5</v>
      </c>
      <c r="AC25" s="593">
        <v>27267</v>
      </c>
      <c r="AD25" s="590">
        <v>28786.3</v>
      </c>
      <c r="AE25" s="590">
        <v>29247.899999999998</v>
      </c>
      <c r="AF25" s="590">
        <v>31197.5</v>
      </c>
      <c r="AG25" s="590">
        <v>31328.7</v>
      </c>
      <c r="AH25" s="590">
        <v>31561.899999999998</v>
      </c>
      <c r="AI25" s="590">
        <v>30254.2</v>
      </c>
      <c r="AJ25" s="590">
        <v>29959.699999999997</v>
      </c>
      <c r="AK25" s="590">
        <v>32068.899999999998</v>
      </c>
      <c r="AL25" s="590">
        <v>32383.400000000005</v>
      </c>
      <c r="AM25" s="339">
        <v>35123.799999999996</v>
      </c>
      <c r="AN25" s="339">
        <v>36015.999999999993</v>
      </c>
      <c r="AO25" s="339">
        <v>37500.400000000001</v>
      </c>
      <c r="AP25" s="339">
        <v>37936.399999999994</v>
      </c>
      <c r="AQ25" s="339">
        <v>39584</v>
      </c>
      <c r="AR25" s="930">
        <v>35383.9</v>
      </c>
      <c r="AS25" s="339"/>
      <c r="AT25" s="339"/>
      <c r="AU25" s="339">
        <v>38960.800000000003</v>
      </c>
      <c r="AV25" s="339">
        <v>41165.5</v>
      </c>
      <c r="AW25" s="175"/>
      <c r="AX25" s="945"/>
      <c r="AY25" s="81"/>
      <c r="AZ25" s="52">
        <v>10475.099999999999</v>
      </c>
      <c r="BA25" s="52">
        <v>14529.3</v>
      </c>
      <c r="BB25" s="52">
        <v>17473.5</v>
      </c>
      <c r="BC25" s="52">
        <v>24298</v>
      </c>
      <c r="BD25" s="52">
        <v>26369.9</v>
      </c>
      <c r="BE25" s="52">
        <v>24716.200000000004</v>
      </c>
      <c r="BF25" s="52">
        <v>27112.2</v>
      </c>
      <c r="BG25" s="930">
        <v>31197.5</v>
      </c>
      <c r="BH25" s="52">
        <v>29959.699999999997</v>
      </c>
      <c r="BI25" s="52">
        <v>36015.999999999993</v>
      </c>
      <c r="BJ25" s="930">
        <v>35383.9</v>
      </c>
      <c r="BK25" s="52">
        <v>41165.5</v>
      </c>
    </row>
    <row r="26" spans="1:63" s="26" customFormat="1" ht="14.4" customHeight="1">
      <c r="A26" s="35"/>
      <c r="B26" s="14"/>
      <c r="C26" s="14"/>
      <c r="D26" s="40"/>
      <c r="E26" s="40"/>
      <c r="F26" s="55"/>
      <c r="G26" s="55"/>
      <c r="H26" s="55"/>
      <c r="I26" s="55"/>
      <c r="J26" s="56"/>
      <c r="K26" s="56"/>
      <c r="L26" s="56"/>
      <c r="M26" s="55"/>
      <c r="N26" s="56"/>
      <c r="O26" s="56"/>
      <c r="P26" s="56"/>
      <c r="Q26" s="55"/>
      <c r="R26" s="56"/>
      <c r="S26" s="56"/>
      <c r="T26" s="56"/>
      <c r="U26" s="55"/>
      <c r="V26" s="594"/>
      <c r="W26" s="594"/>
      <c r="X26" s="594"/>
      <c r="Y26" s="595"/>
      <c r="Z26" s="594"/>
      <c r="AA26" s="594"/>
      <c r="AB26" s="596"/>
      <c r="AC26" s="594"/>
      <c r="AD26" s="594"/>
      <c r="AE26" s="594"/>
      <c r="AF26" s="594"/>
      <c r="AG26" s="594"/>
      <c r="AH26" s="594"/>
      <c r="AI26" s="594"/>
      <c r="AJ26" s="594"/>
      <c r="AK26" s="594"/>
      <c r="AL26" s="594"/>
      <c r="AM26" s="1287"/>
      <c r="AN26" s="1287"/>
      <c r="AO26" s="1287"/>
      <c r="AP26" s="1287"/>
      <c r="AQ26" s="1287"/>
      <c r="AR26" s="931"/>
      <c r="AS26" s="1287"/>
      <c r="AT26" s="1287"/>
      <c r="AU26" s="1287"/>
      <c r="AV26" s="1287"/>
      <c r="AW26" s="175"/>
      <c r="AX26" s="945"/>
      <c r="AY26" s="81"/>
      <c r="AZ26" s="55"/>
      <c r="BA26" s="55"/>
      <c r="BB26" s="55"/>
      <c r="BC26" s="55"/>
      <c r="BD26" s="55"/>
      <c r="BE26" s="55"/>
      <c r="BF26" s="55"/>
      <c r="BG26" s="931"/>
      <c r="BH26" s="55"/>
      <c r="BI26" s="55"/>
      <c r="BJ26" s="931"/>
      <c r="BK26" s="55"/>
    </row>
    <row r="27" spans="1:63" s="26" customFormat="1" ht="14.4" customHeight="1">
      <c r="A27" s="35"/>
      <c r="B27" s="14" t="s">
        <v>39</v>
      </c>
      <c r="C27" s="14"/>
      <c r="D27" s="40"/>
      <c r="E27" s="40"/>
      <c r="F27" s="54"/>
      <c r="G27" s="54"/>
      <c r="H27" s="54"/>
      <c r="I27" s="54"/>
      <c r="J27" s="57"/>
      <c r="K27" s="57"/>
      <c r="L27" s="57"/>
      <c r="M27" s="48"/>
      <c r="N27" s="57"/>
      <c r="O27" s="57"/>
      <c r="P27" s="57"/>
      <c r="Q27" s="54"/>
      <c r="R27" s="57"/>
      <c r="S27" s="57"/>
      <c r="T27" s="57"/>
      <c r="U27" s="54"/>
      <c r="V27" s="597"/>
      <c r="W27" s="597"/>
      <c r="X27" s="597"/>
      <c r="Y27" s="587"/>
      <c r="Z27" s="597"/>
      <c r="AA27" s="597"/>
      <c r="AB27" s="586"/>
      <c r="AC27" s="597"/>
      <c r="AD27" s="598"/>
      <c r="AE27" s="598"/>
      <c r="AF27" s="598"/>
      <c r="AG27" s="598"/>
      <c r="AH27" s="598"/>
      <c r="AI27" s="598"/>
      <c r="AJ27" s="598"/>
      <c r="AK27" s="598"/>
      <c r="AL27" s="598"/>
      <c r="AM27" s="561"/>
      <c r="AN27" s="561"/>
      <c r="AO27" s="561"/>
      <c r="AP27" s="561"/>
      <c r="AQ27" s="561"/>
      <c r="AR27" s="929"/>
      <c r="AS27" s="561"/>
      <c r="AT27" s="561"/>
      <c r="AU27" s="561"/>
      <c r="AV27" s="561"/>
      <c r="AW27" s="175"/>
      <c r="AX27" s="944"/>
      <c r="AY27" s="80"/>
      <c r="AZ27" s="54"/>
      <c r="BA27" s="54"/>
      <c r="BB27" s="54"/>
      <c r="BC27" s="48"/>
      <c r="BD27" s="48"/>
      <c r="BE27" s="48"/>
      <c r="BF27" s="48"/>
      <c r="BG27" s="929"/>
      <c r="BH27" s="50"/>
      <c r="BI27" s="50"/>
      <c r="BJ27" s="929"/>
      <c r="BK27" s="50"/>
    </row>
    <row r="28" spans="1:63" s="26" customFormat="1" ht="14.4" customHeight="1">
      <c r="A28" s="35"/>
      <c r="B28" s="36"/>
      <c r="C28" s="11" t="s">
        <v>40</v>
      </c>
      <c r="D28" s="37"/>
      <c r="E28" s="37"/>
      <c r="F28" s="47">
        <v>1046</v>
      </c>
      <c r="G28" s="47">
        <v>999.4</v>
      </c>
      <c r="H28" s="47">
        <v>1348.4</v>
      </c>
      <c r="I28" s="48">
        <v>2111.3000000000002</v>
      </c>
      <c r="J28" s="47">
        <v>2116.3000000000002</v>
      </c>
      <c r="K28" s="47">
        <v>2099.4</v>
      </c>
      <c r="L28" s="47">
        <v>2472.1999999999998</v>
      </c>
      <c r="M28" s="48">
        <v>3640</v>
      </c>
      <c r="N28" s="47">
        <v>2407.3000000000002</v>
      </c>
      <c r="O28" s="47">
        <v>2023.6</v>
      </c>
      <c r="P28" s="47">
        <v>1621.1</v>
      </c>
      <c r="Q28" s="48">
        <v>1045.9000000000001</v>
      </c>
      <c r="R28" s="47">
        <v>867.7</v>
      </c>
      <c r="S28" s="47">
        <v>651.70000000000005</v>
      </c>
      <c r="T28" s="47">
        <v>711.6</v>
      </c>
      <c r="U28" s="48">
        <v>561.9</v>
      </c>
      <c r="V28" s="346">
        <v>556.5</v>
      </c>
      <c r="W28" s="346">
        <v>585.6</v>
      </c>
      <c r="X28" s="346">
        <v>580</v>
      </c>
      <c r="Y28" s="587">
        <v>693.3</v>
      </c>
      <c r="Z28" s="346">
        <v>693.5</v>
      </c>
      <c r="AA28" s="346">
        <v>619.20000000000005</v>
      </c>
      <c r="AB28" s="588"/>
      <c r="AC28" s="346"/>
      <c r="AD28" s="346">
        <v>518.5</v>
      </c>
      <c r="AE28" s="346">
        <v>537.6</v>
      </c>
      <c r="AF28" s="346">
        <v>1096.8</v>
      </c>
      <c r="AG28" s="346">
        <v>773.7</v>
      </c>
      <c r="AH28" s="346">
        <v>660.6</v>
      </c>
      <c r="AI28" s="346">
        <v>544.6</v>
      </c>
      <c r="AJ28" s="346">
        <v>770.3</v>
      </c>
      <c r="AK28" s="346">
        <v>798.8</v>
      </c>
      <c r="AL28" s="346">
        <v>712.1</v>
      </c>
      <c r="AM28" s="348">
        <v>943.5</v>
      </c>
      <c r="AN28" s="348">
        <v>1563.4</v>
      </c>
      <c r="AO28" s="348">
        <v>1466.5</v>
      </c>
      <c r="AP28" s="348">
        <v>1049.2</v>
      </c>
      <c r="AQ28" s="348">
        <v>1202.4000000000001</v>
      </c>
      <c r="AR28" s="953"/>
      <c r="AS28" s="348"/>
      <c r="AT28" s="348"/>
      <c r="AU28" s="348"/>
      <c r="AV28" s="348">
        <v>2418.6</v>
      </c>
      <c r="AW28" s="175"/>
      <c r="AX28" s="944"/>
      <c r="AY28" s="80"/>
      <c r="AZ28" s="54">
        <v>532.4</v>
      </c>
      <c r="BA28" s="54">
        <v>1452.4</v>
      </c>
      <c r="BB28" s="48">
        <v>2111.3000000000002</v>
      </c>
      <c r="BC28" s="48">
        <v>3640</v>
      </c>
      <c r="BD28" s="48">
        <v>1045.9000000000001</v>
      </c>
      <c r="BE28" s="48">
        <v>561.9</v>
      </c>
      <c r="BF28" s="48">
        <v>693.3</v>
      </c>
      <c r="BG28" s="929">
        <v>1096.8</v>
      </c>
      <c r="BH28" s="50">
        <v>770.3</v>
      </c>
      <c r="BI28" s="50">
        <v>1563.4</v>
      </c>
      <c r="BJ28" s="929"/>
      <c r="BK28" s="50">
        <v>2418.6</v>
      </c>
    </row>
    <row r="29" spans="1:63" s="26" customFormat="1" ht="14.4" customHeight="1">
      <c r="A29" s="35"/>
      <c r="B29" s="36"/>
      <c r="C29" s="11" t="s">
        <v>41</v>
      </c>
      <c r="D29" s="37"/>
      <c r="E29" s="37"/>
      <c r="F29" s="47">
        <v>7125.5</v>
      </c>
      <c r="G29" s="47">
        <v>7467.9</v>
      </c>
      <c r="H29" s="47">
        <v>7593.1</v>
      </c>
      <c r="I29" s="48">
        <v>8435.7999999999993</v>
      </c>
      <c r="J29" s="47">
        <v>8303.5</v>
      </c>
      <c r="K29" s="47">
        <v>8438.7000000000007</v>
      </c>
      <c r="L29" s="47">
        <v>8608.2999999999993</v>
      </c>
      <c r="M29" s="48">
        <v>9328.4</v>
      </c>
      <c r="N29" s="47">
        <v>9514.7000000000007</v>
      </c>
      <c r="O29" s="47">
        <v>9981</v>
      </c>
      <c r="P29" s="47">
        <v>10893.1</v>
      </c>
      <c r="Q29" s="48">
        <v>12043.7</v>
      </c>
      <c r="R29" s="47">
        <v>11660.1</v>
      </c>
      <c r="S29" s="47">
        <v>11957.1</v>
      </c>
      <c r="T29" s="47">
        <v>12088.1</v>
      </c>
      <c r="U29" s="48">
        <v>12449.6</v>
      </c>
      <c r="V29" s="346">
        <v>12325.4</v>
      </c>
      <c r="W29" s="346">
        <v>12816.5</v>
      </c>
      <c r="X29" s="346">
        <v>12798.9</v>
      </c>
      <c r="Y29" s="587">
        <v>13420.3</v>
      </c>
      <c r="Z29" s="346">
        <v>13420.3</v>
      </c>
      <c r="AA29" s="346">
        <v>13316.5</v>
      </c>
      <c r="AB29" s="588"/>
      <c r="AC29" s="346"/>
      <c r="AD29" s="346">
        <v>12581.5</v>
      </c>
      <c r="AE29" s="346">
        <v>12605.5</v>
      </c>
      <c r="AF29" s="346">
        <v>13495.1</v>
      </c>
      <c r="AG29" s="346">
        <v>13343.7</v>
      </c>
      <c r="AH29" s="346">
        <v>13672.5</v>
      </c>
      <c r="AI29" s="346">
        <v>13717.5</v>
      </c>
      <c r="AJ29" s="346">
        <v>14209.6</v>
      </c>
      <c r="AK29" s="346">
        <v>14669.9</v>
      </c>
      <c r="AL29" s="346">
        <v>15108.2</v>
      </c>
      <c r="AM29" s="348">
        <v>15759.1</v>
      </c>
      <c r="AN29" s="347">
        <v>16655.7</v>
      </c>
      <c r="AO29" s="347">
        <v>16508.099999999999</v>
      </c>
      <c r="AP29" s="347">
        <v>16963.7</v>
      </c>
      <c r="AQ29" s="347">
        <v>17326</v>
      </c>
      <c r="AR29" s="929"/>
      <c r="AS29" s="348"/>
      <c r="AT29" s="348"/>
      <c r="AU29" s="348"/>
      <c r="AV29" s="348">
        <v>17854.8</v>
      </c>
      <c r="AW29" s="175"/>
      <c r="AX29" s="944"/>
      <c r="AY29" s="80"/>
      <c r="AZ29" s="54">
        <v>5726.3</v>
      </c>
      <c r="BA29" s="54">
        <v>6983.2</v>
      </c>
      <c r="BB29" s="48">
        <v>8435.7999999999993</v>
      </c>
      <c r="BC29" s="48">
        <v>9328.4</v>
      </c>
      <c r="BD29" s="48">
        <v>12043.7</v>
      </c>
      <c r="BE29" s="48">
        <v>12449.6</v>
      </c>
      <c r="BF29" s="48">
        <v>13420.3</v>
      </c>
      <c r="BG29" s="929">
        <v>13495.1</v>
      </c>
      <c r="BH29" s="50">
        <v>14209.6</v>
      </c>
      <c r="BI29" s="50">
        <v>16655.7</v>
      </c>
      <c r="BJ29" s="929"/>
      <c r="BK29" s="50">
        <v>17854.8</v>
      </c>
    </row>
    <row r="30" spans="1:63" s="26" customFormat="1" ht="14.4" customHeight="1">
      <c r="A30" s="35"/>
      <c r="B30" s="36"/>
      <c r="C30" s="11" t="s">
        <v>42</v>
      </c>
      <c r="D30" s="37"/>
      <c r="E30" s="37"/>
      <c r="F30" s="47">
        <v>3199.5</v>
      </c>
      <c r="G30" s="47">
        <v>3687.7</v>
      </c>
      <c r="H30" s="47">
        <v>3665.3</v>
      </c>
      <c r="I30" s="48">
        <v>3628.4</v>
      </c>
      <c r="J30" s="47">
        <v>4262.8999999999996</v>
      </c>
      <c r="K30" s="47">
        <v>4162</v>
      </c>
      <c r="L30" s="47">
        <v>4601.8</v>
      </c>
      <c r="M30" s="48">
        <v>6234.5</v>
      </c>
      <c r="N30" s="47">
        <v>6301</v>
      </c>
      <c r="O30" s="47">
        <v>5869.1</v>
      </c>
      <c r="P30" s="47">
        <v>7393.4</v>
      </c>
      <c r="Q30" s="48">
        <v>7754.6</v>
      </c>
      <c r="R30" s="47">
        <v>7625.1</v>
      </c>
      <c r="S30" s="47">
        <v>6830.2</v>
      </c>
      <c r="T30" s="47">
        <v>6521.8</v>
      </c>
      <c r="U30" s="48">
        <v>6235.2</v>
      </c>
      <c r="V30" s="346">
        <v>5717.6</v>
      </c>
      <c r="W30" s="346">
        <v>6097.6</v>
      </c>
      <c r="X30" s="346">
        <v>6362.6</v>
      </c>
      <c r="Y30" s="587">
        <v>6393.9</v>
      </c>
      <c r="Z30" s="346">
        <v>6393.9</v>
      </c>
      <c r="AA30" s="346">
        <v>6445.3</v>
      </c>
      <c r="AB30" s="588"/>
      <c r="AC30" s="346"/>
      <c r="AD30" s="346">
        <v>6618.2</v>
      </c>
      <c r="AE30" s="346">
        <v>7282.6</v>
      </c>
      <c r="AF30" s="346">
        <v>7402.2</v>
      </c>
      <c r="AG30" s="346">
        <v>8035.6</v>
      </c>
      <c r="AH30" s="346">
        <v>8135.5</v>
      </c>
      <c r="AI30" s="346">
        <v>8600.6</v>
      </c>
      <c r="AJ30" s="346">
        <v>7364.8</v>
      </c>
      <c r="AK30" s="346">
        <v>8391.9</v>
      </c>
      <c r="AL30" s="346">
        <v>8204.2000000000007</v>
      </c>
      <c r="AM30" s="348">
        <v>9393</v>
      </c>
      <c r="AN30" s="347">
        <v>9180</v>
      </c>
      <c r="AO30" s="347">
        <v>10489.5</v>
      </c>
      <c r="AP30" s="347">
        <v>10891.8</v>
      </c>
      <c r="AQ30" s="347">
        <v>11553.8</v>
      </c>
      <c r="AR30" s="929"/>
      <c r="AS30" s="348"/>
      <c r="AT30" s="348"/>
      <c r="AU30" s="348"/>
      <c r="AV30" s="348">
        <v>10457.6</v>
      </c>
      <c r="AW30" s="175"/>
      <c r="AX30" s="944"/>
      <c r="AY30" s="80"/>
      <c r="AZ30" s="54">
        <v>2205.8000000000002</v>
      </c>
      <c r="BA30" s="54">
        <v>3196.1</v>
      </c>
      <c r="BB30" s="48">
        <v>3628.4</v>
      </c>
      <c r="BC30" s="48">
        <v>6234.5</v>
      </c>
      <c r="BD30" s="48">
        <v>7754.6</v>
      </c>
      <c r="BE30" s="48">
        <v>6235.2</v>
      </c>
      <c r="BF30" s="48">
        <v>6393.9</v>
      </c>
      <c r="BG30" s="929">
        <v>7402.2</v>
      </c>
      <c r="BH30" s="50">
        <v>7364.8</v>
      </c>
      <c r="BI30" s="50">
        <v>9180</v>
      </c>
      <c r="BJ30" s="929"/>
      <c r="BK30" s="50">
        <v>10457.6</v>
      </c>
    </row>
    <row r="31" spans="1:63" s="26" customFormat="1" ht="14.4" customHeight="1">
      <c r="A31" s="35"/>
      <c r="B31" s="36"/>
      <c r="C31" s="11" t="s">
        <v>43</v>
      </c>
      <c r="D31" s="37"/>
      <c r="E31" s="37"/>
      <c r="F31" s="47">
        <v>798.7</v>
      </c>
      <c r="G31" s="47">
        <v>865.7</v>
      </c>
      <c r="H31" s="47">
        <v>825.8</v>
      </c>
      <c r="I31" s="48">
        <v>853.4</v>
      </c>
      <c r="J31" s="47">
        <v>940.7</v>
      </c>
      <c r="K31" s="47">
        <v>942.1</v>
      </c>
      <c r="L31" s="47">
        <v>1012.9</v>
      </c>
      <c r="M31" s="48">
        <v>1302.5999999999999</v>
      </c>
      <c r="N31" s="47">
        <v>1346.3</v>
      </c>
      <c r="O31" s="47">
        <v>1328.3</v>
      </c>
      <c r="P31" s="47">
        <v>1304.9000000000001</v>
      </c>
      <c r="Q31" s="48">
        <v>1378.5</v>
      </c>
      <c r="R31" s="47">
        <v>1347.9</v>
      </c>
      <c r="S31" s="47">
        <v>1305.9000000000001</v>
      </c>
      <c r="T31" s="47">
        <v>1272.4000000000001</v>
      </c>
      <c r="U31" s="48">
        <v>1161</v>
      </c>
      <c r="V31" s="346">
        <v>957.2</v>
      </c>
      <c r="W31" s="346">
        <v>971.7</v>
      </c>
      <c r="X31" s="346">
        <v>952.1</v>
      </c>
      <c r="Y31" s="587">
        <v>934.6</v>
      </c>
      <c r="Z31" s="346">
        <v>934.6</v>
      </c>
      <c r="AA31" s="346">
        <v>986.8</v>
      </c>
      <c r="AB31" s="588"/>
      <c r="AC31" s="346"/>
      <c r="AD31" s="346">
        <v>914.6</v>
      </c>
      <c r="AE31" s="346">
        <v>863.6</v>
      </c>
      <c r="AF31" s="346">
        <v>843.6</v>
      </c>
      <c r="AG31" s="346">
        <v>723.8</v>
      </c>
      <c r="AH31" s="346">
        <v>653.70000000000005</v>
      </c>
      <c r="AI31" s="346">
        <v>733.3</v>
      </c>
      <c r="AJ31" s="346">
        <v>729.7</v>
      </c>
      <c r="AK31" s="346">
        <v>823.5</v>
      </c>
      <c r="AL31" s="346">
        <v>809.1</v>
      </c>
      <c r="AM31" s="348">
        <v>845.3</v>
      </c>
      <c r="AN31" s="347">
        <v>814.2</v>
      </c>
      <c r="AO31" s="347">
        <v>837.7</v>
      </c>
      <c r="AP31" s="347">
        <v>893.7</v>
      </c>
      <c r="AQ31" s="347">
        <v>873.9</v>
      </c>
      <c r="AR31" s="929"/>
      <c r="AS31" s="348"/>
      <c r="AT31" s="348"/>
      <c r="AU31" s="348"/>
      <c r="AV31" s="348">
        <v>895.6</v>
      </c>
      <c r="AW31" s="175"/>
      <c r="AX31" s="944"/>
      <c r="AY31" s="80"/>
      <c r="AZ31" s="54">
        <v>268.7</v>
      </c>
      <c r="BA31" s="54">
        <v>691.7</v>
      </c>
      <c r="BB31" s="48">
        <v>853.4</v>
      </c>
      <c r="BC31" s="48">
        <v>1302.5999999999999</v>
      </c>
      <c r="BD31" s="48">
        <v>1378.5</v>
      </c>
      <c r="BE31" s="48">
        <v>1161</v>
      </c>
      <c r="BF31" s="48">
        <v>934.6</v>
      </c>
      <c r="BG31" s="929">
        <v>843.6</v>
      </c>
      <c r="BH31" s="50">
        <v>729.7</v>
      </c>
      <c r="BI31" s="50">
        <v>814.2</v>
      </c>
      <c r="BJ31" s="929"/>
      <c r="BK31" s="50">
        <v>895.6</v>
      </c>
    </row>
    <row r="32" spans="1:63" ht="14.4" customHeight="1">
      <c r="A32" s="30"/>
      <c r="B32" s="30"/>
      <c r="C32" s="11" t="s">
        <v>44</v>
      </c>
      <c r="D32" s="37"/>
      <c r="E32" s="37"/>
      <c r="F32" s="47">
        <v>521.5</v>
      </c>
      <c r="G32" s="47">
        <v>576</v>
      </c>
      <c r="H32" s="47">
        <v>597.70000000000005</v>
      </c>
      <c r="I32" s="48">
        <v>499.1</v>
      </c>
      <c r="J32" s="47">
        <v>623.70000000000005</v>
      </c>
      <c r="K32" s="47">
        <v>524.4</v>
      </c>
      <c r="L32" s="47">
        <v>543.79999999999995</v>
      </c>
      <c r="M32" s="48">
        <v>537.20000000000005</v>
      </c>
      <c r="N32" s="47">
        <v>522.5</v>
      </c>
      <c r="O32" s="47">
        <v>362.2</v>
      </c>
      <c r="P32" s="47">
        <v>374.8</v>
      </c>
      <c r="Q32" s="48">
        <v>398</v>
      </c>
      <c r="R32" s="47">
        <v>335.1</v>
      </c>
      <c r="S32" s="47">
        <v>319.5</v>
      </c>
      <c r="T32" s="47">
        <v>281.5</v>
      </c>
      <c r="U32" s="48">
        <v>261.39999999999998</v>
      </c>
      <c r="V32" s="346">
        <v>231.4</v>
      </c>
      <c r="W32" s="346">
        <v>224.8</v>
      </c>
      <c r="X32" s="346">
        <v>227.2</v>
      </c>
      <c r="Y32" s="587">
        <v>247.3</v>
      </c>
      <c r="Z32" s="346">
        <v>247.3</v>
      </c>
      <c r="AA32" s="346">
        <v>226.5</v>
      </c>
      <c r="AB32" s="588"/>
      <c r="AC32" s="346"/>
      <c r="AD32" s="346">
        <v>39.700000000000003</v>
      </c>
      <c r="AE32" s="346">
        <v>58.7</v>
      </c>
      <c r="AF32" s="346">
        <v>56.5</v>
      </c>
      <c r="AG32" s="346">
        <v>49.3</v>
      </c>
      <c r="AH32" s="346">
        <v>46.1</v>
      </c>
      <c r="AI32" s="346">
        <v>25.9</v>
      </c>
      <c r="AJ32" s="346">
        <v>24.6</v>
      </c>
      <c r="AK32" s="346">
        <v>29</v>
      </c>
      <c r="AL32" s="346">
        <v>22.1</v>
      </c>
      <c r="AM32" s="348">
        <v>26.2</v>
      </c>
      <c r="AN32" s="348">
        <v>68</v>
      </c>
      <c r="AO32" s="348">
        <v>74.400000000000006</v>
      </c>
      <c r="AP32" s="348">
        <v>77.400000000000006</v>
      </c>
      <c r="AQ32" s="348">
        <v>87</v>
      </c>
      <c r="AR32" s="929"/>
      <c r="AS32" s="348"/>
      <c r="AT32" s="348"/>
      <c r="AU32" s="348"/>
      <c r="AV32" s="348">
        <v>80.7</v>
      </c>
      <c r="AW32" s="175"/>
      <c r="AX32" s="944"/>
      <c r="AY32" s="63"/>
      <c r="AZ32" s="53">
        <v>244</v>
      </c>
      <c r="BA32" s="53">
        <v>469.2</v>
      </c>
      <c r="BB32" s="48">
        <v>499.1</v>
      </c>
      <c r="BC32" s="48">
        <v>537.20000000000005</v>
      </c>
      <c r="BD32" s="48">
        <v>398</v>
      </c>
      <c r="BE32" s="48">
        <v>261.39999999999998</v>
      </c>
      <c r="BF32" s="48">
        <v>247.3</v>
      </c>
      <c r="BG32" s="929">
        <v>56.5</v>
      </c>
      <c r="BH32" s="50">
        <v>24.6</v>
      </c>
      <c r="BI32" s="50">
        <v>68</v>
      </c>
      <c r="BJ32" s="929"/>
      <c r="BK32" s="50">
        <v>80.7</v>
      </c>
    </row>
    <row r="33" spans="1:63" ht="14.4" customHeight="1">
      <c r="A33" s="30"/>
      <c r="B33" s="30"/>
      <c r="C33" s="11" t="s">
        <v>350</v>
      </c>
      <c r="D33" s="37"/>
      <c r="E33" s="37"/>
      <c r="F33" s="48" t="s">
        <v>203</v>
      </c>
      <c r="G33" s="48" t="s">
        <v>203</v>
      </c>
      <c r="H33" s="48" t="s">
        <v>203</v>
      </c>
      <c r="I33" s="48" t="s">
        <v>203</v>
      </c>
      <c r="J33" s="48" t="s">
        <v>203</v>
      </c>
      <c r="K33" s="48" t="s">
        <v>203</v>
      </c>
      <c r="L33" s="48" t="s">
        <v>203</v>
      </c>
      <c r="M33" s="48">
        <v>769.1</v>
      </c>
      <c r="N33" s="47">
        <v>614</v>
      </c>
      <c r="O33" s="47">
        <v>384.5</v>
      </c>
      <c r="P33" s="47">
        <v>438.2</v>
      </c>
      <c r="Q33" s="48">
        <v>426.6</v>
      </c>
      <c r="R33" s="47">
        <v>313.8</v>
      </c>
      <c r="S33" s="47">
        <v>262.5</v>
      </c>
      <c r="T33" s="47">
        <v>230.6</v>
      </c>
      <c r="U33" s="48">
        <v>212.9</v>
      </c>
      <c r="V33" s="346">
        <v>170.1</v>
      </c>
      <c r="W33" s="346">
        <v>163.80000000000001</v>
      </c>
      <c r="X33" s="346">
        <v>165.6</v>
      </c>
      <c r="Y33" s="587">
        <v>164.4</v>
      </c>
      <c r="Z33" s="346">
        <v>164.4</v>
      </c>
      <c r="AA33" s="346">
        <v>156.5</v>
      </c>
      <c r="AB33" s="588"/>
      <c r="AC33" s="346"/>
      <c r="AD33" s="346">
        <v>145.6</v>
      </c>
      <c r="AE33" s="346">
        <v>160.19999999999999</v>
      </c>
      <c r="AF33" s="346">
        <v>181.6</v>
      </c>
      <c r="AG33" s="346">
        <v>158.1</v>
      </c>
      <c r="AH33" s="346">
        <v>151.6</v>
      </c>
      <c r="AI33" s="346">
        <v>161.9</v>
      </c>
      <c r="AJ33" s="346">
        <v>175.8</v>
      </c>
      <c r="AK33" s="346">
        <v>385.8</v>
      </c>
      <c r="AL33" s="346">
        <v>293.8</v>
      </c>
      <c r="AM33" s="348">
        <v>422.7</v>
      </c>
      <c r="AN33" s="348">
        <v>374</v>
      </c>
      <c r="AO33" s="348">
        <v>331.4</v>
      </c>
      <c r="AP33" s="348">
        <v>388.4</v>
      </c>
      <c r="AQ33" s="348">
        <v>439.8</v>
      </c>
      <c r="AR33" s="929"/>
      <c r="AS33" s="348"/>
      <c r="AT33" s="348"/>
      <c r="AU33" s="348"/>
      <c r="AV33" s="348">
        <v>530.6</v>
      </c>
      <c r="AW33" s="175"/>
      <c r="AX33" s="944"/>
      <c r="AY33" s="63"/>
      <c r="AZ33" s="48" t="s">
        <v>203</v>
      </c>
      <c r="BA33" s="48" t="s">
        <v>203</v>
      </c>
      <c r="BB33" s="48" t="s">
        <v>203</v>
      </c>
      <c r="BC33" s="48">
        <v>769.1</v>
      </c>
      <c r="BD33" s="48">
        <v>426.6</v>
      </c>
      <c r="BE33" s="48">
        <v>212.9</v>
      </c>
      <c r="BF33" s="48">
        <v>164.4</v>
      </c>
      <c r="BG33" s="929">
        <v>181.6</v>
      </c>
      <c r="BH33" s="50">
        <v>175.8</v>
      </c>
      <c r="BI33" s="50">
        <v>374</v>
      </c>
      <c r="BJ33" s="929"/>
      <c r="BK33" s="50">
        <v>530.6</v>
      </c>
    </row>
    <row r="34" spans="1:63" ht="14.4" customHeight="1">
      <c r="A34" s="30"/>
      <c r="B34" s="30"/>
      <c r="C34" s="11" t="s">
        <v>45</v>
      </c>
      <c r="D34" s="37"/>
      <c r="E34" s="37"/>
      <c r="F34" s="47">
        <v>31.2</v>
      </c>
      <c r="G34" s="47">
        <v>24.2</v>
      </c>
      <c r="H34" s="47">
        <v>27.1</v>
      </c>
      <c r="I34" s="48">
        <v>23.8</v>
      </c>
      <c r="J34" s="47">
        <v>19.3</v>
      </c>
      <c r="K34" s="47">
        <v>18.8</v>
      </c>
      <c r="L34" s="47">
        <v>11</v>
      </c>
      <c r="M34" s="48">
        <v>45.3</v>
      </c>
      <c r="N34" s="47">
        <v>69.3</v>
      </c>
      <c r="O34" s="47">
        <v>80.2</v>
      </c>
      <c r="P34" s="47">
        <v>93.8</v>
      </c>
      <c r="Q34" s="48">
        <v>132</v>
      </c>
      <c r="R34" s="47">
        <v>111.6</v>
      </c>
      <c r="S34" s="47">
        <v>91</v>
      </c>
      <c r="T34" s="47">
        <v>63.8</v>
      </c>
      <c r="U34" s="78">
        <v>55.1</v>
      </c>
      <c r="V34" s="346">
        <v>33.200000000000003</v>
      </c>
      <c r="W34" s="346">
        <v>41.3</v>
      </c>
      <c r="X34" s="346">
        <v>42.9</v>
      </c>
      <c r="Y34" s="599">
        <v>27.7</v>
      </c>
      <c r="Z34" s="346">
        <v>27.7</v>
      </c>
      <c r="AA34" s="346">
        <v>10.6</v>
      </c>
      <c r="AB34" s="588"/>
      <c r="AC34" s="346"/>
      <c r="AD34" s="348">
        <v>19.600000000000001</v>
      </c>
      <c r="AE34" s="348">
        <v>17</v>
      </c>
      <c r="AF34" s="348">
        <v>33.4</v>
      </c>
      <c r="AG34" s="348">
        <v>17.7</v>
      </c>
      <c r="AH34" s="348">
        <v>22.5</v>
      </c>
      <c r="AI34" s="348">
        <v>28.4</v>
      </c>
      <c r="AJ34" s="348">
        <v>30.4</v>
      </c>
      <c r="AK34" s="348">
        <v>48.2</v>
      </c>
      <c r="AL34" s="348">
        <v>46.8</v>
      </c>
      <c r="AM34" s="348">
        <v>63.5</v>
      </c>
      <c r="AN34" s="348">
        <v>37.700000000000003</v>
      </c>
      <c r="AO34" s="348">
        <v>35.9</v>
      </c>
      <c r="AP34" s="348">
        <v>32.9</v>
      </c>
      <c r="AQ34" s="348">
        <v>31.2</v>
      </c>
      <c r="AR34" s="929"/>
      <c r="AS34" s="348"/>
      <c r="AT34" s="348"/>
      <c r="AU34" s="348"/>
      <c r="AV34" s="348">
        <v>29.9</v>
      </c>
      <c r="AW34" s="175"/>
      <c r="AX34" s="944"/>
      <c r="AY34" s="63"/>
      <c r="AZ34" s="53">
        <v>21.2</v>
      </c>
      <c r="BA34" s="53">
        <v>33.200000000000003</v>
      </c>
      <c r="BB34" s="48">
        <v>23.8</v>
      </c>
      <c r="BC34" s="48">
        <v>45.3</v>
      </c>
      <c r="BD34" s="48">
        <v>132</v>
      </c>
      <c r="BE34" s="48">
        <v>55.1</v>
      </c>
      <c r="BF34" s="48">
        <v>27.7</v>
      </c>
      <c r="BG34" s="929">
        <v>33.4</v>
      </c>
      <c r="BH34" s="50">
        <v>30.4</v>
      </c>
      <c r="BI34" s="50">
        <v>37.700000000000003</v>
      </c>
      <c r="BJ34" s="929"/>
      <c r="BK34" s="50">
        <v>29.9</v>
      </c>
    </row>
    <row r="35" spans="1:63" ht="14.4" customHeight="1">
      <c r="A35" s="30"/>
      <c r="B35" s="30"/>
      <c r="C35" s="11" t="s">
        <v>46</v>
      </c>
      <c r="D35" s="37"/>
      <c r="E35" s="37"/>
      <c r="F35" s="48" t="s">
        <v>203</v>
      </c>
      <c r="G35" s="48" t="s">
        <v>203</v>
      </c>
      <c r="H35" s="48" t="s">
        <v>203</v>
      </c>
      <c r="I35" s="48" t="s">
        <v>203</v>
      </c>
      <c r="J35" s="48" t="s">
        <v>203</v>
      </c>
      <c r="K35" s="48" t="s">
        <v>203</v>
      </c>
      <c r="L35" s="48" t="s">
        <v>203</v>
      </c>
      <c r="M35" s="48">
        <v>58.2</v>
      </c>
      <c r="N35" s="47">
        <v>56.6</v>
      </c>
      <c r="O35" s="47">
        <v>56.9</v>
      </c>
      <c r="P35" s="47">
        <v>57.7</v>
      </c>
      <c r="Q35" s="48">
        <v>185.9</v>
      </c>
      <c r="R35" s="47">
        <v>180.5</v>
      </c>
      <c r="S35" s="47">
        <v>106.7</v>
      </c>
      <c r="T35" s="47">
        <v>2</v>
      </c>
      <c r="U35" s="48">
        <v>0.8</v>
      </c>
      <c r="V35" s="346"/>
      <c r="W35" s="346"/>
      <c r="X35" s="346">
        <v>2.8</v>
      </c>
      <c r="Y35" s="587" t="s">
        <v>203</v>
      </c>
      <c r="Z35" s="346"/>
      <c r="AA35" s="346" t="s">
        <v>203</v>
      </c>
      <c r="AB35" s="588"/>
      <c r="AC35" s="346"/>
      <c r="AD35" s="346"/>
      <c r="AE35" s="346"/>
      <c r="AF35" s="346"/>
      <c r="AG35" s="346"/>
      <c r="AH35" s="346"/>
      <c r="AI35" s="346"/>
      <c r="AJ35" s="346"/>
      <c r="AK35" s="346"/>
      <c r="AL35" s="346"/>
      <c r="AM35" s="348"/>
      <c r="AN35" s="348"/>
      <c r="AO35" s="348"/>
      <c r="AP35" s="348"/>
      <c r="AQ35" s="348"/>
      <c r="AR35" s="929"/>
      <c r="AS35" s="348"/>
      <c r="AT35" s="348"/>
      <c r="AU35" s="348"/>
      <c r="AV35" s="348"/>
      <c r="AW35" s="175"/>
      <c r="AX35" s="944"/>
      <c r="AY35" s="63"/>
      <c r="AZ35" s="48" t="s">
        <v>203</v>
      </c>
      <c r="BA35" s="48" t="s">
        <v>203</v>
      </c>
      <c r="BB35" s="48" t="s">
        <v>203</v>
      </c>
      <c r="BC35" s="48">
        <v>58.2</v>
      </c>
      <c r="BD35" s="48">
        <v>185.9</v>
      </c>
      <c r="BE35" s="48">
        <v>0.8</v>
      </c>
      <c r="BF35" s="48" t="s">
        <v>203</v>
      </c>
      <c r="BG35" s="929"/>
      <c r="BH35" s="50"/>
      <c r="BI35" s="50"/>
      <c r="BJ35" s="929"/>
      <c r="BK35" s="50"/>
    </row>
    <row r="36" spans="1:63" ht="14.4" customHeight="1">
      <c r="A36" s="30"/>
      <c r="B36" s="30"/>
      <c r="C36" s="11" t="s">
        <v>280</v>
      </c>
      <c r="D36" s="37"/>
      <c r="E36" s="37"/>
      <c r="F36" s="48"/>
      <c r="G36" s="48"/>
      <c r="H36" s="48"/>
      <c r="I36" s="48"/>
      <c r="J36" s="48"/>
      <c r="K36" s="48"/>
      <c r="L36" s="48"/>
      <c r="M36" s="48"/>
      <c r="N36" s="47"/>
      <c r="O36" s="47"/>
      <c r="P36" s="47"/>
      <c r="Q36" s="48"/>
      <c r="R36" s="47"/>
      <c r="S36" s="47">
        <v>439.9</v>
      </c>
      <c r="T36" s="47">
        <v>463.4</v>
      </c>
      <c r="U36" s="48">
        <v>479.2</v>
      </c>
      <c r="V36" s="346">
        <v>581.1</v>
      </c>
      <c r="W36" s="346">
        <v>609.4</v>
      </c>
      <c r="X36" s="346">
        <v>645.6</v>
      </c>
      <c r="Y36" s="587" t="s">
        <v>203</v>
      </c>
      <c r="Z36" s="346"/>
      <c r="AA36" s="346" t="s">
        <v>203</v>
      </c>
      <c r="AB36" s="588"/>
      <c r="AC36" s="346"/>
      <c r="AD36" s="346"/>
      <c r="AE36" s="346"/>
      <c r="AF36" s="346"/>
      <c r="AG36" s="346"/>
      <c r="AH36" s="346"/>
      <c r="AI36" s="346"/>
      <c r="AJ36" s="346"/>
      <c r="AK36" s="346"/>
      <c r="AL36" s="346"/>
      <c r="AM36" s="348"/>
      <c r="AN36" s="348"/>
      <c r="AO36" s="348"/>
      <c r="AP36" s="348"/>
      <c r="AQ36" s="348"/>
      <c r="AR36" s="929"/>
      <c r="AS36" s="348"/>
      <c r="AT36" s="348"/>
      <c r="AU36" s="348"/>
      <c r="AV36" s="348"/>
      <c r="AW36" s="175"/>
      <c r="AX36" s="944"/>
      <c r="AY36" s="63"/>
      <c r="AZ36" s="48"/>
      <c r="BA36" s="48"/>
      <c r="BB36" s="48"/>
      <c r="BC36" s="48"/>
      <c r="BD36" s="48"/>
      <c r="BE36" s="48">
        <v>479.2</v>
      </c>
      <c r="BF36" s="48" t="s">
        <v>203</v>
      </c>
      <c r="BG36" s="929"/>
      <c r="BH36" s="50"/>
      <c r="BI36" s="50"/>
      <c r="BJ36" s="929"/>
      <c r="BK36" s="50"/>
    </row>
    <row r="37" spans="1:63" ht="14.4" customHeight="1">
      <c r="A37" s="30"/>
      <c r="B37" s="30"/>
      <c r="C37" s="11" t="s">
        <v>47</v>
      </c>
      <c r="D37" s="37"/>
      <c r="E37" s="37"/>
      <c r="F37" s="49">
        <v>215.5</v>
      </c>
      <c r="G37" s="49">
        <v>325.8</v>
      </c>
      <c r="H37" s="49">
        <v>339.2</v>
      </c>
      <c r="I37" s="50">
        <v>291.7</v>
      </c>
      <c r="J37" s="49">
        <v>372.9</v>
      </c>
      <c r="K37" s="49">
        <v>411.4</v>
      </c>
      <c r="L37" s="49">
        <v>542.70000000000005</v>
      </c>
      <c r="M37" s="50">
        <v>444.5</v>
      </c>
      <c r="N37" s="47">
        <v>478.3</v>
      </c>
      <c r="O37" s="47">
        <v>584.6</v>
      </c>
      <c r="P37" s="47">
        <v>639</v>
      </c>
      <c r="Q37" s="48">
        <v>718.4</v>
      </c>
      <c r="R37" s="47">
        <v>720.7</v>
      </c>
      <c r="S37" s="47">
        <v>357.1</v>
      </c>
      <c r="T37" s="47">
        <v>287.39999999999998</v>
      </c>
      <c r="U37" s="48">
        <v>312.60000000000002</v>
      </c>
      <c r="V37" s="346">
        <v>307.89999999999998</v>
      </c>
      <c r="W37" s="346">
        <v>367.8</v>
      </c>
      <c r="X37" s="346">
        <v>330.3</v>
      </c>
      <c r="Y37" s="587" t="s">
        <v>203</v>
      </c>
      <c r="Z37" s="346"/>
      <c r="AA37" s="346" t="s">
        <v>203</v>
      </c>
      <c r="AB37" s="588"/>
      <c r="AC37" s="346"/>
      <c r="AD37" s="346"/>
      <c r="AE37" s="346"/>
      <c r="AF37" s="346"/>
      <c r="AG37" s="346"/>
      <c r="AH37" s="346"/>
      <c r="AI37" s="346"/>
      <c r="AJ37" s="346"/>
      <c r="AK37" s="346"/>
      <c r="AL37" s="346"/>
      <c r="AM37" s="348"/>
      <c r="AN37" s="348"/>
      <c r="AO37" s="348"/>
      <c r="AP37" s="348"/>
      <c r="AQ37" s="348"/>
      <c r="AR37" s="929"/>
      <c r="AS37" s="348"/>
      <c r="AT37" s="348"/>
      <c r="AU37" s="348"/>
      <c r="AV37" s="348"/>
      <c r="AW37" s="175"/>
      <c r="AX37" s="944"/>
      <c r="AY37" s="63"/>
      <c r="AZ37" s="53">
        <v>222.8</v>
      </c>
      <c r="BA37" s="53">
        <v>227.2</v>
      </c>
      <c r="BB37" s="50">
        <v>291.7</v>
      </c>
      <c r="BC37" s="48">
        <v>444.5</v>
      </c>
      <c r="BD37" s="48">
        <v>718.4</v>
      </c>
      <c r="BE37" s="48">
        <v>312.60000000000002</v>
      </c>
      <c r="BF37" s="48" t="s">
        <v>203</v>
      </c>
      <c r="BG37" s="929"/>
      <c r="BH37" s="50"/>
      <c r="BI37" s="50"/>
      <c r="BJ37" s="929"/>
      <c r="BK37" s="50"/>
    </row>
    <row r="38" spans="1:63" ht="14.4" customHeight="1">
      <c r="A38" s="30"/>
      <c r="B38" s="30"/>
      <c r="C38" s="11" t="s">
        <v>48</v>
      </c>
      <c r="D38" s="37"/>
      <c r="E38" s="37"/>
      <c r="F38" s="47">
        <v>76.8</v>
      </c>
      <c r="G38" s="47">
        <v>53.3</v>
      </c>
      <c r="H38" s="47">
        <v>51.5</v>
      </c>
      <c r="I38" s="48">
        <v>60.7</v>
      </c>
      <c r="J38" s="47">
        <v>66.3</v>
      </c>
      <c r="K38" s="47">
        <v>164.6</v>
      </c>
      <c r="L38" s="47">
        <v>163</v>
      </c>
      <c r="M38" s="48">
        <v>51.4</v>
      </c>
      <c r="N38" s="47">
        <v>51.1</v>
      </c>
      <c r="O38" s="47">
        <v>53.8</v>
      </c>
      <c r="P38" s="47">
        <v>55.9</v>
      </c>
      <c r="Q38" s="48">
        <v>69.599999999999994</v>
      </c>
      <c r="R38" s="47">
        <v>125.7</v>
      </c>
      <c r="S38" s="47">
        <v>92.2</v>
      </c>
      <c r="T38" s="47">
        <v>94.6</v>
      </c>
      <c r="U38" s="78">
        <v>77.3</v>
      </c>
      <c r="V38" s="346">
        <v>84</v>
      </c>
      <c r="W38" s="346">
        <v>90.1</v>
      </c>
      <c r="X38" s="346">
        <v>101.4</v>
      </c>
      <c r="Y38" s="587" t="s">
        <v>203</v>
      </c>
      <c r="Z38" s="346"/>
      <c r="AA38" s="346" t="s">
        <v>203</v>
      </c>
      <c r="AB38" s="588"/>
      <c r="AC38" s="346"/>
      <c r="AD38" s="346"/>
      <c r="AE38" s="346"/>
      <c r="AF38" s="346"/>
      <c r="AG38" s="346"/>
      <c r="AH38" s="346"/>
      <c r="AI38" s="346"/>
      <c r="AJ38" s="346"/>
      <c r="AK38" s="346"/>
      <c r="AL38" s="346"/>
      <c r="AM38" s="348"/>
      <c r="AN38" s="348"/>
      <c r="AO38" s="348"/>
      <c r="AP38" s="348"/>
      <c r="AQ38" s="348"/>
      <c r="AR38" s="929"/>
      <c r="AS38" s="348"/>
      <c r="AT38" s="348"/>
      <c r="AU38" s="348"/>
      <c r="AV38" s="348"/>
      <c r="AW38" s="175"/>
      <c r="AX38" s="944"/>
      <c r="AY38" s="80"/>
      <c r="AZ38" s="53">
        <v>42.4</v>
      </c>
      <c r="BA38" s="53">
        <v>35.9</v>
      </c>
      <c r="BB38" s="48">
        <v>60.7</v>
      </c>
      <c r="BC38" s="48">
        <v>51.4</v>
      </c>
      <c r="BD38" s="48">
        <v>69.599999999999994</v>
      </c>
      <c r="BE38" s="48">
        <v>77.3</v>
      </c>
      <c r="BF38" s="48" t="s">
        <v>203</v>
      </c>
      <c r="BG38" s="929"/>
      <c r="BH38" s="50"/>
      <c r="BI38" s="50"/>
      <c r="BJ38" s="929"/>
      <c r="BK38" s="50"/>
    </row>
    <row r="39" spans="1:63" ht="14.4" customHeight="1">
      <c r="A39" s="30"/>
      <c r="B39" s="30"/>
      <c r="C39" s="11" t="s">
        <v>395</v>
      </c>
      <c r="D39" s="37"/>
      <c r="E39" s="37"/>
      <c r="F39" s="47"/>
      <c r="G39" s="47"/>
      <c r="H39" s="47"/>
      <c r="I39" s="48"/>
      <c r="J39" s="47"/>
      <c r="K39" s="47"/>
      <c r="L39" s="47"/>
      <c r="M39" s="48"/>
      <c r="N39" s="47"/>
      <c r="O39" s="47"/>
      <c r="P39" s="47"/>
      <c r="Q39" s="48"/>
      <c r="R39" s="47"/>
      <c r="S39" s="47"/>
      <c r="T39" s="47"/>
      <c r="U39" s="78"/>
      <c r="V39" s="346"/>
      <c r="W39" s="346"/>
      <c r="X39" s="346"/>
      <c r="Y39" s="587" t="s">
        <v>203</v>
      </c>
      <c r="Z39" s="346"/>
      <c r="AA39" s="346" t="s">
        <v>203</v>
      </c>
      <c r="AB39" s="588"/>
      <c r="AC39" s="346"/>
      <c r="AD39" s="346">
        <v>2223.4</v>
      </c>
      <c r="AE39" s="346">
        <v>2021.3</v>
      </c>
      <c r="AF39" s="346">
        <v>2235.1</v>
      </c>
      <c r="AG39" s="346">
        <v>2072.3000000000002</v>
      </c>
      <c r="AH39" s="346">
        <v>1988.6</v>
      </c>
      <c r="AI39" s="346"/>
      <c r="AJ39" s="346"/>
      <c r="AK39" s="346"/>
      <c r="AL39" s="346"/>
      <c r="AM39" s="348">
        <v>58.1</v>
      </c>
      <c r="AN39" s="348">
        <v>15.7</v>
      </c>
      <c r="AO39" s="348">
        <v>16.899999999999999</v>
      </c>
      <c r="AP39" s="348">
        <v>11.7</v>
      </c>
      <c r="AQ39" s="348">
        <v>3.6</v>
      </c>
      <c r="AR39" s="929"/>
      <c r="AS39" s="348"/>
      <c r="AT39" s="348"/>
      <c r="AU39" s="348"/>
      <c r="AV39" s="348">
        <v>582.29999999999995</v>
      </c>
      <c r="AW39" s="175"/>
      <c r="AX39" s="944"/>
      <c r="AY39" s="80"/>
      <c r="AZ39" s="53"/>
      <c r="BA39" s="53"/>
      <c r="BB39" s="48"/>
      <c r="BC39" s="48"/>
      <c r="BD39" s="48"/>
      <c r="BE39" s="48"/>
      <c r="BF39" s="48"/>
      <c r="BG39" s="929">
        <v>2235.1</v>
      </c>
      <c r="BH39" s="50">
        <v>0</v>
      </c>
      <c r="BI39" s="50">
        <v>15.7</v>
      </c>
      <c r="BJ39" s="929"/>
      <c r="BK39" s="50">
        <v>582.29999999999995</v>
      </c>
    </row>
    <row r="40" spans="1:63" ht="14.4" customHeight="1">
      <c r="A40" s="30"/>
      <c r="B40" s="30"/>
      <c r="C40" s="11" t="s">
        <v>351</v>
      </c>
      <c r="D40" s="37"/>
      <c r="E40" s="37"/>
      <c r="F40" s="47"/>
      <c r="G40" s="47"/>
      <c r="H40" s="47"/>
      <c r="I40" s="48"/>
      <c r="J40" s="47"/>
      <c r="K40" s="47"/>
      <c r="L40" s="47"/>
      <c r="M40" s="48"/>
      <c r="N40" s="47"/>
      <c r="O40" s="47"/>
      <c r="P40" s="47"/>
      <c r="Q40" s="48"/>
      <c r="R40" s="47"/>
      <c r="S40" s="47"/>
      <c r="T40" s="47"/>
      <c r="U40" s="78"/>
      <c r="V40" s="346"/>
      <c r="W40" s="346"/>
      <c r="X40" s="346"/>
      <c r="Y40" s="587">
        <v>1078.4000000000001</v>
      </c>
      <c r="Z40" s="346">
        <v>1080</v>
      </c>
      <c r="AA40" s="346">
        <v>1211.2</v>
      </c>
      <c r="AB40" s="588"/>
      <c r="AC40" s="346"/>
      <c r="AD40" s="346">
        <v>1504.9</v>
      </c>
      <c r="AE40" s="346">
        <v>1305.7</v>
      </c>
      <c r="AF40" s="346">
        <v>1290.0999999999999</v>
      </c>
      <c r="AG40" s="346">
        <v>1453.3</v>
      </c>
      <c r="AH40" s="346">
        <v>1604.9</v>
      </c>
      <c r="AI40" s="346">
        <v>1538.6</v>
      </c>
      <c r="AJ40" s="346">
        <v>1547.9</v>
      </c>
      <c r="AK40" s="346">
        <v>1663.9</v>
      </c>
      <c r="AL40" s="346">
        <v>1712</v>
      </c>
      <c r="AM40" s="348">
        <v>2234.4</v>
      </c>
      <c r="AN40" s="348">
        <v>1773.2</v>
      </c>
      <c r="AO40" s="348">
        <v>1923.6</v>
      </c>
      <c r="AP40" s="348">
        <v>1932.4</v>
      </c>
      <c r="AQ40" s="348">
        <v>2022.5</v>
      </c>
      <c r="AR40" s="929"/>
      <c r="AS40" s="348"/>
      <c r="AT40" s="348"/>
      <c r="AU40" s="348"/>
      <c r="AV40" s="348">
        <v>2118.4</v>
      </c>
      <c r="AW40" s="175"/>
      <c r="AX40" s="944"/>
      <c r="AY40" s="80"/>
      <c r="AZ40" s="53"/>
      <c r="BA40" s="53"/>
      <c r="BB40" s="48"/>
      <c r="BC40" s="48"/>
      <c r="BD40" s="48"/>
      <c r="BE40" s="48"/>
      <c r="BF40" s="48"/>
      <c r="BG40" s="929">
        <v>1290.0999999999999</v>
      </c>
      <c r="BH40" s="50">
        <v>1547.9</v>
      </c>
      <c r="BI40" s="50">
        <v>1773.2</v>
      </c>
      <c r="BJ40" s="929"/>
      <c r="BK40" s="50">
        <v>2118.4</v>
      </c>
    </row>
    <row r="41" spans="1:63" s="26" customFormat="1" ht="14.4" customHeight="1">
      <c r="A41" s="36"/>
      <c r="B41" s="36"/>
      <c r="C41" s="12" t="s">
        <v>49</v>
      </c>
      <c r="D41" s="38"/>
      <c r="E41" s="38"/>
      <c r="F41" s="47">
        <v>393.3</v>
      </c>
      <c r="G41" s="47">
        <v>436</v>
      </c>
      <c r="H41" s="47">
        <v>441.8</v>
      </c>
      <c r="I41" s="48">
        <v>424.7</v>
      </c>
      <c r="J41" s="47">
        <v>478.3</v>
      </c>
      <c r="K41" s="47">
        <v>673.2</v>
      </c>
      <c r="L41" s="47">
        <v>709.4</v>
      </c>
      <c r="M41" s="48">
        <v>769.5</v>
      </c>
      <c r="N41" s="47">
        <v>787.9</v>
      </c>
      <c r="O41" s="47">
        <v>770.2</v>
      </c>
      <c r="P41" s="47">
        <v>819.8</v>
      </c>
      <c r="Q41" s="48">
        <v>806.5</v>
      </c>
      <c r="R41" s="47">
        <v>783.8</v>
      </c>
      <c r="S41" s="47">
        <v>775.9</v>
      </c>
      <c r="T41" s="47">
        <v>781.4</v>
      </c>
      <c r="U41" s="48">
        <v>739.9</v>
      </c>
      <c r="V41" s="346">
        <v>732.1</v>
      </c>
      <c r="W41" s="346">
        <v>745.7</v>
      </c>
      <c r="X41" s="346">
        <v>743.8</v>
      </c>
      <c r="Y41" s="587">
        <v>716.3</v>
      </c>
      <c r="Z41" s="346">
        <v>716.3</v>
      </c>
      <c r="AA41" s="346">
        <v>710.9</v>
      </c>
      <c r="AB41" s="588"/>
      <c r="AC41" s="346"/>
      <c r="AD41" s="346">
        <v>730.9</v>
      </c>
      <c r="AE41" s="346">
        <v>735</v>
      </c>
      <c r="AF41" s="346">
        <v>707.3</v>
      </c>
      <c r="AG41" s="346">
        <v>642.70000000000005</v>
      </c>
      <c r="AH41" s="346">
        <v>642.79999999999995</v>
      </c>
      <c r="AI41" s="346">
        <v>649.29999999999995</v>
      </c>
      <c r="AJ41" s="346">
        <v>619.9</v>
      </c>
      <c r="AK41" s="346">
        <v>658.3</v>
      </c>
      <c r="AL41" s="346">
        <v>647.5</v>
      </c>
      <c r="AM41" s="348">
        <v>529</v>
      </c>
      <c r="AN41" s="348">
        <v>487.6</v>
      </c>
      <c r="AO41" s="348">
        <v>555.20000000000005</v>
      </c>
      <c r="AP41" s="348">
        <v>551.6</v>
      </c>
      <c r="AQ41" s="348">
        <v>567.5</v>
      </c>
      <c r="AR41" s="929"/>
      <c r="AS41" s="348"/>
      <c r="AT41" s="348"/>
      <c r="AU41" s="348"/>
      <c r="AV41" s="348">
        <v>552.5</v>
      </c>
      <c r="AW41" s="175"/>
      <c r="AX41" s="944"/>
      <c r="AY41" s="80"/>
      <c r="AZ41" s="54">
        <v>303.5</v>
      </c>
      <c r="BA41" s="54">
        <v>384.7</v>
      </c>
      <c r="BB41" s="48">
        <v>424.7</v>
      </c>
      <c r="BC41" s="48">
        <v>769.5</v>
      </c>
      <c r="BD41" s="48">
        <v>806.5</v>
      </c>
      <c r="BE41" s="48">
        <v>739.9</v>
      </c>
      <c r="BF41" s="48">
        <v>716.3</v>
      </c>
      <c r="BG41" s="929">
        <v>707.3</v>
      </c>
      <c r="BH41" s="50">
        <v>619.9</v>
      </c>
      <c r="BI41" s="50">
        <v>487.6</v>
      </c>
      <c r="BJ41" s="929"/>
      <c r="BK41" s="50">
        <v>552.5</v>
      </c>
    </row>
    <row r="42" spans="1:63" s="26" customFormat="1" ht="14.4" customHeight="1">
      <c r="A42" s="35"/>
      <c r="B42" s="13" t="s">
        <v>50</v>
      </c>
      <c r="C42" s="13"/>
      <c r="D42" s="39"/>
      <c r="E42" s="39"/>
      <c r="F42" s="51">
        <v>13408</v>
      </c>
      <c r="G42" s="51">
        <v>14436</v>
      </c>
      <c r="H42" s="51">
        <v>14889.9</v>
      </c>
      <c r="I42" s="52">
        <v>16328.9</v>
      </c>
      <c r="J42" s="51">
        <v>17183.899999999998</v>
      </c>
      <c r="K42" s="51">
        <v>17434.599999999999</v>
      </c>
      <c r="L42" s="51">
        <v>18665.100000000002</v>
      </c>
      <c r="M42" s="52">
        <v>23180.7</v>
      </c>
      <c r="N42" s="51">
        <v>22148.999999999996</v>
      </c>
      <c r="O42" s="51">
        <v>21494.400000000001</v>
      </c>
      <c r="P42" s="51">
        <v>23691.7</v>
      </c>
      <c r="Q42" s="52">
        <v>24959.7</v>
      </c>
      <c r="R42" s="51">
        <v>24072</v>
      </c>
      <c r="S42" s="51">
        <v>23189.700000000004</v>
      </c>
      <c r="T42" s="51">
        <v>22798.600000000002</v>
      </c>
      <c r="U42" s="52">
        <v>22546.9</v>
      </c>
      <c r="V42" s="590">
        <v>21696.5</v>
      </c>
      <c r="W42" s="590">
        <v>22714.3</v>
      </c>
      <c r="X42" s="590">
        <v>22953.199999999997</v>
      </c>
      <c r="Y42" s="591">
        <v>23676.2</v>
      </c>
      <c r="Z42" s="590">
        <v>23677.999999999996</v>
      </c>
      <c r="AA42" s="590">
        <v>23683.5</v>
      </c>
      <c r="AB42" s="643">
        <v>23677.999999999996</v>
      </c>
      <c r="AC42" s="339">
        <v>23683.5</v>
      </c>
      <c r="AD42" s="590">
        <v>25296.9</v>
      </c>
      <c r="AE42" s="590">
        <v>25587.200000000001</v>
      </c>
      <c r="AF42" s="590">
        <v>27341.699999999993</v>
      </c>
      <c r="AG42" s="590">
        <v>27270.199999999997</v>
      </c>
      <c r="AH42" s="590">
        <v>27578.799999999996</v>
      </c>
      <c r="AI42" s="590">
        <v>26000.100000000002</v>
      </c>
      <c r="AJ42" s="590">
        <v>25473.000000000004</v>
      </c>
      <c r="AK42" s="590">
        <v>27469.3</v>
      </c>
      <c r="AL42" s="590">
        <v>27555.799999999996</v>
      </c>
      <c r="AM42" s="590">
        <v>30274.799999999999</v>
      </c>
      <c r="AN42" s="590">
        <v>30969.500000000004</v>
      </c>
      <c r="AO42" s="590">
        <v>32239.200000000004</v>
      </c>
      <c r="AP42" s="590">
        <v>32792.80000000001</v>
      </c>
      <c r="AQ42" s="590">
        <v>34107.699999999997</v>
      </c>
      <c r="AR42" s="930">
        <v>30337.4</v>
      </c>
      <c r="AS42" s="590"/>
      <c r="AT42" s="590"/>
      <c r="AU42" s="590">
        <v>33484.5</v>
      </c>
      <c r="AV42" s="590">
        <v>35521</v>
      </c>
      <c r="AW42" s="175"/>
      <c r="AX42" s="945"/>
      <c r="AY42" s="81"/>
      <c r="AZ42" s="52">
        <v>9567.1</v>
      </c>
      <c r="BA42" s="52">
        <v>13473.600000000004</v>
      </c>
      <c r="BB42" s="52">
        <v>16328.9</v>
      </c>
      <c r="BC42" s="52">
        <v>23180.7</v>
      </c>
      <c r="BD42" s="52">
        <v>24959.7</v>
      </c>
      <c r="BE42" s="52">
        <v>22546.9</v>
      </c>
      <c r="BF42" s="52">
        <v>23676.2</v>
      </c>
      <c r="BG42" s="930">
        <v>27341.699999999993</v>
      </c>
      <c r="BH42" s="52">
        <v>25473.000000000004</v>
      </c>
      <c r="BI42" s="52">
        <v>30969.500000000004</v>
      </c>
      <c r="BJ42" s="930">
        <v>30337.4</v>
      </c>
      <c r="BK42" s="52">
        <v>35521</v>
      </c>
    </row>
    <row r="43" spans="1:63" s="26" customFormat="1" ht="14.4" customHeight="1">
      <c r="A43" s="35"/>
      <c r="B43" s="14"/>
      <c r="C43" s="14"/>
      <c r="D43" s="40"/>
      <c r="E43" s="40"/>
      <c r="F43" s="56"/>
      <c r="G43" s="56"/>
      <c r="H43" s="56"/>
      <c r="I43" s="55"/>
      <c r="J43" s="56"/>
      <c r="K43" s="56"/>
      <c r="L43" s="56"/>
      <c r="M43" s="55"/>
      <c r="N43" s="56"/>
      <c r="O43" s="56"/>
      <c r="P43" s="56"/>
      <c r="Q43" s="55"/>
      <c r="R43" s="56"/>
      <c r="S43" s="56"/>
      <c r="T43" s="56"/>
      <c r="U43" s="55"/>
      <c r="V43" s="594"/>
      <c r="W43" s="594"/>
      <c r="X43" s="594"/>
      <c r="Y43" s="595"/>
      <c r="Z43" s="594"/>
      <c r="AA43" s="594"/>
      <c r="AB43" s="596"/>
      <c r="AC43" s="594"/>
      <c r="AD43" s="594"/>
      <c r="AE43" s="594"/>
      <c r="AF43" s="594"/>
      <c r="AG43" s="594"/>
      <c r="AH43" s="594"/>
      <c r="AI43" s="594"/>
      <c r="AJ43" s="594"/>
      <c r="AK43" s="594"/>
      <c r="AL43" s="594"/>
      <c r="AM43" s="594"/>
      <c r="AN43" s="594"/>
      <c r="AO43" s="594"/>
      <c r="AP43" s="594"/>
      <c r="AQ43" s="594"/>
      <c r="AR43" s="931"/>
      <c r="AS43" s="594"/>
      <c r="AT43" s="594"/>
      <c r="AU43" s="594"/>
      <c r="AV43" s="594"/>
      <c r="AW43" s="175"/>
      <c r="AX43" s="945"/>
      <c r="AY43" s="81"/>
      <c r="AZ43" s="55"/>
      <c r="BA43" s="55"/>
      <c r="BB43" s="55"/>
      <c r="BC43" s="55"/>
      <c r="BD43" s="55"/>
      <c r="BE43" s="55"/>
      <c r="BF43" s="55"/>
      <c r="BG43" s="931"/>
      <c r="BH43" s="55"/>
      <c r="BI43" s="55"/>
      <c r="BJ43" s="931"/>
      <c r="BK43" s="55"/>
    </row>
    <row r="44" spans="1:63" s="26" customFormat="1" ht="14.4" customHeight="1">
      <c r="A44" s="35"/>
      <c r="B44" s="14" t="s">
        <v>51</v>
      </c>
      <c r="C44" s="14"/>
      <c r="D44" s="40"/>
      <c r="E44" s="40"/>
      <c r="F44" s="57"/>
      <c r="G44" s="57"/>
      <c r="H44" s="57"/>
      <c r="I44" s="54"/>
      <c r="J44" s="57"/>
      <c r="K44" s="57"/>
      <c r="L44" s="57"/>
      <c r="M44" s="48"/>
      <c r="N44" s="57"/>
      <c r="O44" s="57"/>
      <c r="P44" s="57"/>
      <c r="Q44" s="54"/>
      <c r="R44" s="57"/>
      <c r="S44" s="57"/>
      <c r="T44" s="57"/>
      <c r="U44" s="54"/>
      <c r="V44" s="597"/>
      <c r="W44" s="597"/>
      <c r="X44" s="597"/>
      <c r="Y44" s="585"/>
      <c r="Z44" s="597"/>
      <c r="AA44" s="597"/>
      <c r="AB44" s="586"/>
      <c r="AC44" s="597"/>
      <c r="AD44" s="597"/>
      <c r="AE44" s="597"/>
      <c r="AF44" s="597"/>
      <c r="AG44" s="597"/>
      <c r="AH44" s="597"/>
      <c r="AI44" s="597"/>
      <c r="AJ44" s="597"/>
      <c r="AK44" s="597"/>
      <c r="AL44" s="597"/>
      <c r="AM44" s="597"/>
      <c r="AN44" s="597"/>
      <c r="AO44" s="597"/>
      <c r="AP44" s="597"/>
      <c r="AQ44" s="597"/>
      <c r="AR44" s="929"/>
      <c r="AS44" s="597"/>
      <c r="AT44" s="597"/>
      <c r="AU44" s="597"/>
      <c r="AV44" s="597"/>
      <c r="AW44" s="175"/>
      <c r="AX44" s="944"/>
      <c r="AY44" s="80"/>
      <c r="AZ44" s="54"/>
      <c r="BA44" s="54"/>
      <c r="BB44" s="54"/>
      <c r="BC44" s="48"/>
      <c r="BD44" s="48"/>
      <c r="BE44" s="48"/>
      <c r="BF44" s="48"/>
      <c r="BG44" s="929"/>
      <c r="BH44" s="50"/>
      <c r="BI44" s="50"/>
      <c r="BJ44" s="929"/>
      <c r="BK44" s="50"/>
    </row>
    <row r="45" spans="1:63" ht="14.4" customHeight="1">
      <c r="A45" s="30"/>
      <c r="B45" s="30"/>
      <c r="C45" s="11" t="s">
        <v>52</v>
      </c>
      <c r="D45" s="37"/>
      <c r="E45" s="37"/>
      <c r="F45" s="58">
        <v>87.7</v>
      </c>
      <c r="G45" s="58">
        <v>87.7</v>
      </c>
      <c r="H45" s="58">
        <v>87.7</v>
      </c>
      <c r="I45" s="53">
        <v>87.7</v>
      </c>
      <c r="J45" s="58">
        <v>87.7</v>
      </c>
      <c r="K45" s="58">
        <v>87.7</v>
      </c>
      <c r="L45" s="58">
        <v>87.7</v>
      </c>
      <c r="M45" s="48">
        <v>87.7</v>
      </c>
      <c r="N45" s="47">
        <v>87.7</v>
      </c>
      <c r="O45" s="47">
        <v>87.7</v>
      </c>
      <c r="P45" s="47">
        <v>87.7</v>
      </c>
      <c r="Q45" s="48">
        <v>87.7</v>
      </c>
      <c r="R45" s="47">
        <v>87.7</v>
      </c>
      <c r="S45" s="47">
        <v>87.7</v>
      </c>
      <c r="T45" s="47">
        <v>87.7</v>
      </c>
      <c r="U45" s="48">
        <v>87.7</v>
      </c>
      <c r="V45" s="346">
        <v>87.7</v>
      </c>
      <c r="W45" s="346">
        <v>87.7</v>
      </c>
      <c r="X45" s="346">
        <v>87.7</v>
      </c>
      <c r="Y45" s="587" t="s">
        <v>203</v>
      </c>
      <c r="Z45" s="346"/>
      <c r="AA45" s="346" t="s">
        <v>203</v>
      </c>
      <c r="AB45" s="588"/>
      <c r="AC45" s="346"/>
      <c r="AD45" s="346"/>
      <c r="AE45" s="346"/>
      <c r="AF45" s="346"/>
      <c r="AG45" s="346"/>
      <c r="AH45" s="346"/>
      <c r="AI45" s="346"/>
      <c r="AJ45" s="346"/>
      <c r="AK45" s="346"/>
      <c r="AL45" s="346"/>
      <c r="AM45" s="346"/>
      <c r="AN45" s="346"/>
      <c r="AO45" s="346"/>
      <c r="AP45" s="346"/>
      <c r="AQ45" s="346"/>
      <c r="AR45" s="929"/>
      <c r="AS45" s="346"/>
      <c r="AT45" s="346"/>
      <c r="AU45" s="346"/>
      <c r="AV45" s="346"/>
      <c r="AW45" s="175"/>
      <c r="AX45" s="944"/>
      <c r="AY45" s="80"/>
      <c r="AZ45" s="53">
        <v>87.7</v>
      </c>
      <c r="BA45" s="53">
        <v>87.7</v>
      </c>
      <c r="BB45" s="53">
        <v>87.7</v>
      </c>
      <c r="BC45" s="48">
        <v>87.7</v>
      </c>
      <c r="BD45" s="48">
        <v>87.7</v>
      </c>
      <c r="BE45" s="48">
        <v>87.7</v>
      </c>
      <c r="BF45" s="48" t="s">
        <v>203</v>
      </c>
      <c r="BG45" s="929">
        <v>0</v>
      </c>
      <c r="BH45" s="50"/>
      <c r="BI45" s="50"/>
      <c r="BJ45" s="929"/>
      <c r="BK45" s="50"/>
    </row>
    <row r="46" spans="1:63" ht="14.4" customHeight="1">
      <c r="A46" s="30"/>
      <c r="B46" s="30"/>
      <c r="C46" s="11" t="s">
        <v>352</v>
      </c>
      <c r="D46" s="37"/>
      <c r="E46" s="37"/>
      <c r="F46" s="58"/>
      <c r="G46" s="58"/>
      <c r="H46" s="58"/>
      <c r="I46" s="53"/>
      <c r="J46" s="58"/>
      <c r="K46" s="58"/>
      <c r="L46" s="58"/>
      <c r="M46" s="48"/>
      <c r="N46" s="47"/>
      <c r="O46" s="47"/>
      <c r="P46" s="47"/>
      <c r="Q46" s="48"/>
      <c r="R46" s="47"/>
      <c r="S46" s="47"/>
      <c r="T46" s="47"/>
      <c r="U46" s="48"/>
      <c r="V46" s="346"/>
      <c r="W46" s="346"/>
      <c r="X46" s="346"/>
      <c r="Y46" s="587">
        <v>320.3</v>
      </c>
      <c r="Z46" s="346"/>
      <c r="AA46" s="346">
        <v>320.3</v>
      </c>
      <c r="AB46" s="588"/>
      <c r="AC46" s="346"/>
      <c r="AD46" s="346">
        <v>320.3</v>
      </c>
      <c r="AE46" s="346">
        <v>320.3</v>
      </c>
      <c r="AF46" s="346">
        <v>320.3</v>
      </c>
      <c r="AG46" s="346">
        <v>320.3</v>
      </c>
      <c r="AH46" s="346">
        <v>320.3</v>
      </c>
      <c r="AI46" s="346">
        <v>320.3</v>
      </c>
      <c r="AJ46" s="346">
        <v>320.3</v>
      </c>
      <c r="AK46" s="346">
        <v>320.3</v>
      </c>
      <c r="AL46" s="346">
        <v>320.3</v>
      </c>
      <c r="AM46" s="346">
        <v>320.3</v>
      </c>
      <c r="AN46" s="346">
        <v>320.3</v>
      </c>
      <c r="AO46" s="346">
        <v>320.3</v>
      </c>
      <c r="AP46" s="346">
        <v>320.3</v>
      </c>
      <c r="AQ46" s="346">
        <v>320.3</v>
      </c>
      <c r="AR46" s="929"/>
      <c r="AS46" s="346"/>
      <c r="AT46" s="346"/>
      <c r="AU46" s="346"/>
      <c r="AV46" s="346">
        <v>320.3</v>
      </c>
      <c r="AW46" s="175"/>
      <c r="AX46" s="944"/>
      <c r="AY46" s="80"/>
      <c r="AZ46" s="53"/>
      <c r="BA46" s="53"/>
      <c r="BB46" s="53"/>
      <c r="BC46" s="48"/>
      <c r="BD46" s="48"/>
      <c r="BE46" s="48"/>
      <c r="BF46" s="48"/>
      <c r="BG46" s="929">
        <v>320.3</v>
      </c>
      <c r="BH46" s="50">
        <v>320.3</v>
      </c>
      <c r="BI46" s="50">
        <v>320.3</v>
      </c>
      <c r="BJ46" s="929"/>
      <c r="BK46" s="50">
        <v>320.3</v>
      </c>
    </row>
    <row r="47" spans="1:63" ht="14.4" customHeight="1">
      <c r="A47" s="30"/>
      <c r="B47" s="30"/>
      <c r="C47" s="11" t="s">
        <v>564</v>
      </c>
      <c r="D47" s="37"/>
      <c r="E47" s="37"/>
      <c r="F47" s="58"/>
      <c r="G47" s="58"/>
      <c r="H47" s="58"/>
      <c r="I47" s="53"/>
      <c r="J47" s="58"/>
      <c r="K47" s="58"/>
      <c r="L47" s="58"/>
      <c r="M47" s="48"/>
      <c r="N47" s="47"/>
      <c r="O47" s="47"/>
      <c r="P47" s="47"/>
      <c r="Q47" s="48"/>
      <c r="R47" s="47"/>
      <c r="S47" s="47"/>
      <c r="T47" s="47"/>
      <c r="U47" s="48"/>
      <c r="V47" s="346"/>
      <c r="W47" s="346"/>
      <c r="X47" s="346"/>
      <c r="Y47" s="587"/>
      <c r="Z47" s="346"/>
      <c r="AA47" s="346"/>
      <c r="AB47" s="588"/>
      <c r="AC47" s="346"/>
      <c r="AD47" s="346"/>
      <c r="AE47" s="346"/>
      <c r="AF47" s="346"/>
      <c r="AG47" s="346"/>
      <c r="AH47" s="346"/>
      <c r="AI47" s="346"/>
      <c r="AJ47" s="346"/>
      <c r="AK47" s="346"/>
      <c r="AL47" s="346"/>
      <c r="AM47" s="346">
        <v>150</v>
      </c>
      <c r="AN47" s="346">
        <v>150</v>
      </c>
      <c r="AO47" s="346">
        <v>150</v>
      </c>
      <c r="AP47" s="346">
        <v>150</v>
      </c>
      <c r="AQ47" s="346">
        <v>150</v>
      </c>
      <c r="AR47" s="929"/>
      <c r="AS47" s="346"/>
      <c r="AT47" s="346"/>
      <c r="AU47" s="346"/>
      <c r="AV47" s="346">
        <v>150</v>
      </c>
      <c r="AW47" s="175"/>
      <c r="AX47" s="944"/>
      <c r="AY47" s="80"/>
      <c r="AZ47" s="53"/>
      <c r="BA47" s="53"/>
      <c r="BB47" s="53"/>
      <c r="BC47" s="48"/>
      <c r="BD47" s="48"/>
      <c r="BE47" s="48"/>
      <c r="BF47" s="48"/>
      <c r="BG47" s="929"/>
      <c r="BH47" s="50"/>
      <c r="BI47" s="50">
        <v>150</v>
      </c>
      <c r="BJ47" s="929"/>
      <c r="BK47" s="50">
        <v>150</v>
      </c>
    </row>
    <row r="48" spans="1:63" s="26" customFormat="1" ht="14.4" customHeight="1">
      <c r="A48" s="30"/>
      <c r="B48" s="30"/>
      <c r="C48" s="11" t="s">
        <v>53</v>
      </c>
      <c r="D48" s="37"/>
      <c r="E48" s="37"/>
      <c r="F48" s="58">
        <v>-7.6</v>
      </c>
      <c r="G48" s="58">
        <v>-5.4</v>
      </c>
      <c r="H48" s="58">
        <v>-6.1</v>
      </c>
      <c r="I48" s="53">
        <v>-7.2</v>
      </c>
      <c r="J48" s="58">
        <v>-5.9</v>
      </c>
      <c r="K48" s="58">
        <v>-6.5</v>
      </c>
      <c r="L48" s="58">
        <v>-7.5</v>
      </c>
      <c r="M48" s="48">
        <v>-7.6</v>
      </c>
      <c r="N48" s="47">
        <v>-5.7</v>
      </c>
      <c r="O48" s="47">
        <v>-6.3</v>
      </c>
      <c r="P48" s="47">
        <v>-6.4</v>
      </c>
      <c r="Q48" s="48">
        <v>-6.7</v>
      </c>
      <c r="R48" s="47">
        <v>-6.7</v>
      </c>
      <c r="S48" s="47">
        <v>-6.9</v>
      </c>
      <c r="T48" s="47">
        <v>-9.8000000000000007</v>
      </c>
      <c r="U48" s="48">
        <v>-7.9</v>
      </c>
      <c r="V48" s="346">
        <v>-7.8</v>
      </c>
      <c r="W48" s="346">
        <v>-9.1</v>
      </c>
      <c r="X48" s="346">
        <v>-10.5</v>
      </c>
      <c r="Y48" s="587">
        <v>-15.3</v>
      </c>
      <c r="Z48" s="346"/>
      <c r="AA48" s="346">
        <v>-10.199999999999999</v>
      </c>
      <c r="AB48" s="588"/>
      <c r="AC48" s="346"/>
      <c r="AD48" s="346">
        <v>-14.7</v>
      </c>
      <c r="AE48" s="346">
        <v>-14.7</v>
      </c>
      <c r="AF48" s="348">
        <v>-18.100000000000001</v>
      </c>
      <c r="AG48" s="348">
        <v>-15.1</v>
      </c>
      <c r="AH48" s="348">
        <v>-15.9</v>
      </c>
      <c r="AI48" s="348">
        <v>-13.8</v>
      </c>
      <c r="AJ48" s="348">
        <v>-21.5</v>
      </c>
      <c r="AK48" s="348">
        <v>-26.3</v>
      </c>
      <c r="AL48" s="348">
        <v>-25.2</v>
      </c>
      <c r="AM48" s="348">
        <v>-25.8</v>
      </c>
      <c r="AN48" s="348">
        <v>-14.4</v>
      </c>
      <c r="AO48" s="348">
        <v>-29.1</v>
      </c>
      <c r="AP48" s="348">
        <v>-37.6</v>
      </c>
      <c r="AQ48" s="348">
        <v>-26.6</v>
      </c>
      <c r="AR48" s="929"/>
      <c r="AS48" s="348"/>
      <c r="AT48" s="348"/>
      <c r="AU48" s="348"/>
      <c r="AV48" s="348">
        <v>-33.299999999999997</v>
      </c>
      <c r="AW48" s="175"/>
      <c r="AX48" s="944"/>
      <c r="AY48" s="80"/>
      <c r="AZ48" s="53">
        <v>-7</v>
      </c>
      <c r="BA48" s="53">
        <v>-7.6</v>
      </c>
      <c r="BB48" s="53">
        <v>-7.2</v>
      </c>
      <c r="BC48" s="48">
        <v>-7.6</v>
      </c>
      <c r="BD48" s="48">
        <v>-6.7</v>
      </c>
      <c r="BE48" s="48">
        <v>-7.9</v>
      </c>
      <c r="BF48" s="48">
        <v>-15.3</v>
      </c>
      <c r="BG48" s="929">
        <v>-18.100000000000001</v>
      </c>
      <c r="BH48" s="50">
        <v>-21.5</v>
      </c>
      <c r="BI48" s="50">
        <v>-14.4</v>
      </c>
      <c r="BJ48" s="929"/>
      <c r="BK48" s="50">
        <v>-33.299999999999997</v>
      </c>
    </row>
    <row r="49" spans="1:63" s="26" customFormat="1" ht="14.4" customHeight="1">
      <c r="A49" s="30"/>
      <c r="B49" s="30"/>
      <c r="C49" s="11" t="s">
        <v>54</v>
      </c>
      <c r="D49" s="37"/>
      <c r="E49" s="37"/>
      <c r="F49" s="58">
        <v>232.6</v>
      </c>
      <c r="G49" s="58">
        <v>232.6</v>
      </c>
      <c r="H49" s="58">
        <v>232.6</v>
      </c>
      <c r="I49" s="53">
        <v>232.6</v>
      </c>
      <c r="J49" s="58">
        <v>232.6</v>
      </c>
      <c r="K49" s="58">
        <v>232.6</v>
      </c>
      <c r="L49" s="58">
        <v>232.6</v>
      </c>
      <c r="M49" s="48">
        <v>232.6</v>
      </c>
      <c r="N49" s="47">
        <v>232.6</v>
      </c>
      <c r="O49" s="47">
        <v>232.6</v>
      </c>
      <c r="P49" s="47">
        <v>232.6</v>
      </c>
      <c r="Q49" s="48">
        <v>232.6</v>
      </c>
      <c r="R49" s="47">
        <v>232.6</v>
      </c>
      <c r="S49" s="47">
        <v>232.6</v>
      </c>
      <c r="T49" s="47">
        <v>232.6</v>
      </c>
      <c r="U49" s="48">
        <v>232.6</v>
      </c>
      <c r="V49" s="346">
        <v>232.6</v>
      </c>
      <c r="W49" s="346">
        <v>232.6</v>
      </c>
      <c r="X49" s="346">
        <v>232.6</v>
      </c>
      <c r="Y49" s="587" t="s">
        <v>203</v>
      </c>
      <c r="Z49" s="346"/>
      <c r="AA49" s="346" t="s">
        <v>203</v>
      </c>
      <c r="AB49" s="588"/>
      <c r="AC49" s="346"/>
      <c r="AD49" s="346"/>
      <c r="AE49" s="346"/>
      <c r="AF49" s="346"/>
      <c r="AG49" s="346"/>
      <c r="AH49" s="346"/>
      <c r="AI49" s="346"/>
      <c r="AJ49" s="346"/>
      <c r="AK49" s="346"/>
      <c r="AL49" s="346"/>
      <c r="AM49" s="346"/>
      <c r="AN49" s="346"/>
      <c r="AO49" s="346"/>
      <c r="AP49" s="346"/>
      <c r="AQ49" s="346"/>
      <c r="AR49" s="929"/>
      <c r="AS49" s="346"/>
      <c r="AT49" s="346"/>
      <c r="AU49" s="346"/>
      <c r="AV49" s="346"/>
      <c r="AW49" s="175"/>
      <c r="AX49" s="944"/>
      <c r="AY49" s="80"/>
      <c r="AZ49" s="53">
        <v>232.6</v>
      </c>
      <c r="BA49" s="53">
        <v>232.6</v>
      </c>
      <c r="BB49" s="53">
        <v>232.6</v>
      </c>
      <c r="BC49" s="48">
        <v>232.6</v>
      </c>
      <c r="BD49" s="48">
        <v>232.6</v>
      </c>
      <c r="BE49" s="48">
        <v>232.6</v>
      </c>
      <c r="BF49" s="48" t="s">
        <v>203</v>
      </c>
      <c r="BG49" s="929">
        <v>0</v>
      </c>
      <c r="BH49" s="50"/>
      <c r="BI49" s="50"/>
      <c r="BJ49" s="929"/>
      <c r="BK49" s="50"/>
    </row>
    <row r="50" spans="1:63" s="26" customFormat="1" ht="14.4" customHeight="1">
      <c r="A50" s="30"/>
      <c r="B50" s="30"/>
      <c r="C50" s="11" t="s">
        <v>55</v>
      </c>
      <c r="D50" s="37"/>
      <c r="E50" s="37"/>
      <c r="F50" s="58">
        <v>78.400000000000006</v>
      </c>
      <c r="G50" s="58">
        <v>77.7</v>
      </c>
      <c r="H50" s="58">
        <v>77</v>
      </c>
      <c r="I50" s="53">
        <v>75.8</v>
      </c>
      <c r="J50" s="58">
        <v>75.2</v>
      </c>
      <c r="K50" s="58">
        <v>74.5</v>
      </c>
      <c r="L50" s="58">
        <v>73.900000000000006</v>
      </c>
      <c r="M50" s="48">
        <v>72.3</v>
      </c>
      <c r="N50" s="47">
        <v>71.599999999999994</v>
      </c>
      <c r="O50" s="47">
        <v>70.900000000000006</v>
      </c>
      <c r="P50" s="47">
        <v>70.2</v>
      </c>
      <c r="Q50" s="48">
        <v>69.3</v>
      </c>
      <c r="R50" s="47">
        <v>68.400000000000006</v>
      </c>
      <c r="S50" s="47">
        <v>67.400000000000006</v>
      </c>
      <c r="T50" s="47">
        <v>66</v>
      </c>
      <c r="U50" s="48">
        <v>66.900000000000006</v>
      </c>
      <c r="V50" s="346">
        <v>66.2</v>
      </c>
      <c r="W50" s="346">
        <v>65.599999999999994</v>
      </c>
      <c r="X50" s="346">
        <v>64.2</v>
      </c>
      <c r="Y50" s="587" t="s">
        <v>203</v>
      </c>
      <c r="Z50" s="346"/>
      <c r="AA50" s="346" t="s">
        <v>203</v>
      </c>
      <c r="AB50" s="588"/>
      <c r="AC50" s="346"/>
      <c r="AD50" s="346"/>
      <c r="AE50" s="346"/>
      <c r="AF50" s="346"/>
      <c r="AG50" s="346"/>
      <c r="AH50" s="346"/>
      <c r="AI50" s="346"/>
      <c r="AJ50" s="346"/>
      <c r="AK50" s="346"/>
      <c r="AL50" s="346"/>
      <c r="AM50" s="346"/>
      <c r="AN50" s="346"/>
      <c r="AO50" s="346"/>
      <c r="AP50" s="346"/>
      <c r="AQ50" s="346"/>
      <c r="AR50" s="929"/>
      <c r="AS50" s="346"/>
      <c r="AT50" s="346"/>
      <c r="AU50" s="346"/>
      <c r="AV50" s="346"/>
      <c r="AW50" s="175"/>
      <c r="AX50" s="944"/>
      <c r="AY50" s="80"/>
      <c r="AZ50" s="53">
        <v>81.5</v>
      </c>
      <c r="BA50" s="53">
        <v>79</v>
      </c>
      <c r="BB50" s="53">
        <v>75.8</v>
      </c>
      <c r="BC50" s="48">
        <v>72.3</v>
      </c>
      <c r="BD50" s="48">
        <v>69.3</v>
      </c>
      <c r="BE50" s="48">
        <v>66.900000000000006</v>
      </c>
      <c r="BF50" s="48" t="s">
        <v>203</v>
      </c>
      <c r="BG50" s="929">
        <v>0</v>
      </c>
      <c r="BH50" s="50"/>
      <c r="BI50" s="50"/>
      <c r="BJ50" s="929"/>
      <c r="BK50" s="50"/>
    </row>
    <row r="51" spans="1:63" s="26" customFormat="1" ht="14.4" customHeight="1">
      <c r="A51" s="30"/>
      <c r="B51" s="30"/>
      <c r="C51" s="11" t="s">
        <v>56</v>
      </c>
      <c r="D51" s="37"/>
      <c r="E51" s="37"/>
      <c r="F51" s="58">
        <v>29.6</v>
      </c>
      <c r="G51" s="58">
        <v>1.5</v>
      </c>
      <c r="H51" s="58">
        <v>7.2</v>
      </c>
      <c r="I51" s="53">
        <v>1.3</v>
      </c>
      <c r="J51" s="58">
        <v>-29.4</v>
      </c>
      <c r="K51" s="59">
        <v>-15</v>
      </c>
      <c r="L51" s="58">
        <v>-48.3</v>
      </c>
      <c r="M51" s="48">
        <v>-171.4</v>
      </c>
      <c r="N51" s="47">
        <v>-109.8</v>
      </c>
      <c r="O51" s="47">
        <v>-67.400000000000006</v>
      </c>
      <c r="P51" s="47">
        <v>-73.3</v>
      </c>
      <c r="Q51" s="48">
        <v>-45.7</v>
      </c>
      <c r="R51" s="47">
        <v>-10.7</v>
      </c>
      <c r="S51" s="47">
        <v>16.600000000000001</v>
      </c>
      <c r="T51" s="47">
        <v>22.7</v>
      </c>
      <c r="U51" s="48">
        <v>24</v>
      </c>
      <c r="V51" s="346">
        <v>18.600000000000001</v>
      </c>
      <c r="W51" s="346">
        <v>23.7</v>
      </c>
      <c r="X51" s="346">
        <v>32.200000000000003</v>
      </c>
      <c r="Y51" s="587" t="s">
        <v>203</v>
      </c>
      <c r="Z51" s="346"/>
      <c r="AA51" s="346" t="s">
        <v>203</v>
      </c>
      <c r="AB51" s="588"/>
      <c r="AC51" s="346"/>
      <c r="AD51" s="346"/>
      <c r="AE51" s="346"/>
      <c r="AF51" s="346"/>
      <c r="AG51" s="346"/>
      <c r="AH51" s="346"/>
      <c r="AI51" s="346"/>
      <c r="AJ51" s="346"/>
      <c r="AK51" s="346"/>
      <c r="AL51" s="346"/>
      <c r="AM51" s="346"/>
      <c r="AN51" s="346"/>
      <c r="AO51" s="346"/>
      <c r="AP51" s="346"/>
      <c r="AQ51" s="346"/>
      <c r="AR51" s="929"/>
      <c r="AS51" s="346"/>
      <c r="AT51" s="346"/>
      <c r="AU51" s="346"/>
      <c r="AV51" s="346"/>
      <c r="AW51" s="175"/>
      <c r="AX51" s="944"/>
      <c r="AY51" s="80"/>
      <c r="AZ51" s="53">
        <v>-7.5</v>
      </c>
      <c r="BA51" s="53">
        <v>37.299999999999997</v>
      </c>
      <c r="BB51" s="53">
        <v>1.3</v>
      </c>
      <c r="BC51" s="48">
        <v>-171.4</v>
      </c>
      <c r="BD51" s="48">
        <v>-45.7</v>
      </c>
      <c r="BE51" s="48">
        <v>24</v>
      </c>
      <c r="BF51" s="48" t="s">
        <v>203</v>
      </c>
      <c r="BG51" s="929">
        <v>0</v>
      </c>
      <c r="BH51" s="50"/>
      <c r="BI51" s="50"/>
      <c r="BJ51" s="929"/>
      <c r="BK51" s="50"/>
    </row>
    <row r="52" spans="1:63" s="26" customFormat="1" ht="14.4" customHeight="1">
      <c r="A52" s="30"/>
      <c r="B52" s="30"/>
      <c r="C52" s="11" t="s">
        <v>57</v>
      </c>
      <c r="D52" s="37"/>
      <c r="E52" s="37"/>
      <c r="F52" s="58">
        <v>-3.1</v>
      </c>
      <c r="G52" s="58">
        <v>-2.8</v>
      </c>
      <c r="H52" s="58">
        <v>-8.8000000000000007</v>
      </c>
      <c r="I52" s="53">
        <v>-13.7</v>
      </c>
      <c r="J52" s="58">
        <v>-10.4</v>
      </c>
      <c r="K52" s="58">
        <v>-18.399999999999999</v>
      </c>
      <c r="L52" s="58">
        <v>2.7</v>
      </c>
      <c r="M52" s="48">
        <v>83.2</v>
      </c>
      <c r="N52" s="47">
        <v>67.3</v>
      </c>
      <c r="O52" s="47">
        <v>47.3</v>
      </c>
      <c r="P52" s="47">
        <v>67.900000000000006</v>
      </c>
      <c r="Q52" s="48">
        <v>101.1</v>
      </c>
      <c r="R52" s="47">
        <v>73.5</v>
      </c>
      <c r="S52" s="47">
        <v>50.1</v>
      </c>
      <c r="T52" s="47">
        <v>37.6</v>
      </c>
      <c r="U52" s="48">
        <v>-19.8</v>
      </c>
      <c r="V52" s="346">
        <v>-42.7</v>
      </c>
      <c r="W52" s="346">
        <v>-16.100000000000001</v>
      </c>
      <c r="X52" s="346">
        <v>-22</v>
      </c>
      <c r="Y52" s="587" t="s">
        <v>203</v>
      </c>
      <c r="Z52" s="346"/>
      <c r="AA52" s="346" t="s">
        <v>203</v>
      </c>
      <c r="AB52" s="588"/>
      <c r="AC52" s="346"/>
      <c r="AD52" s="346"/>
      <c r="AE52" s="346"/>
      <c r="AF52" s="346"/>
      <c r="AG52" s="346"/>
      <c r="AH52" s="346"/>
      <c r="AI52" s="346"/>
      <c r="AJ52" s="346"/>
      <c r="AK52" s="346"/>
      <c r="AL52" s="346"/>
      <c r="AM52" s="346"/>
      <c r="AN52" s="346"/>
      <c r="AO52" s="346"/>
      <c r="AP52" s="346"/>
      <c r="AQ52" s="346"/>
      <c r="AR52" s="929"/>
      <c r="AS52" s="346"/>
      <c r="AT52" s="346"/>
      <c r="AU52" s="346"/>
      <c r="AV52" s="346"/>
      <c r="AW52" s="175"/>
      <c r="AX52" s="944"/>
      <c r="AY52" s="80"/>
      <c r="AZ52" s="53">
        <v>-5.7</v>
      </c>
      <c r="BA52" s="53">
        <v>-4.7</v>
      </c>
      <c r="BB52" s="53">
        <v>-13.7</v>
      </c>
      <c r="BC52" s="48">
        <v>83.2</v>
      </c>
      <c r="BD52" s="48">
        <v>101.1</v>
      </c>
      <c r="BE52" s="48">
        <v>-19.8</v>
      </c>
      <c r="BF52" s="48" t="s">
        <v>203</v>
      </c>
      <c r="BG52" s="929">
        <v>0</v>
      </c>
      <c r="BH52" s="50"/>
      <c r="BI52" s="50"/>
      <c r="BJ52" s="929"/>
      <c r="BK52" s="50"/>
    </row>
    <row r="53" spans="1:63" s="26" customFormat="1" ht="14.4" customHeight="1">
      <c r="A53" s="36"/>
      <c r="B53" s="36"/>
      <c r="C53" s="12" t="s">
        <v>58</v>
      </c>
      <c r="D53" s="38"/>
      <c r="E53" s="38"/>
      <c r="F53" s="48" t="s">
        <v>203</v>
      </c>
      <c r="G53" s="48" t="s">
        <v>203</v>
      </c>
      <c r="H53" s="48" t="s">
        <v>203</v>
      </c>
      <c r="I53" s="48" t="s">
        <v>203</v>
      </c>
      <c r="J53" s="48" t="s">
        <v>203</v>
      </c>
      <c r="K53" s="48" t="s">
        <v>203</v>
      </c>
      <c r="L53" s="48" t="s">
        <v>203</v>
      </c>
      <c r="M53" s="48" t="s">
        <v>203</v>
      </c>
      <c r="N53" s="47">
        <v>-1.1000000000000001</v>
      </c>
      <c r="O53" s="47">
        <v>-1.2</v>
      </c>
      <c r="P53" s="47">
        <v>-1</v>
      </c>
      <c r="Q53" s="48">
        <v>-0.7</v>
      </c>
      <c r="R53" s="47">
        <v>-1.3</v>
      </c>
      <c r="S53" s="47">
        <v>-1.3</v>
      </c>
      <c r="T53" s="47">
        <v>-1.3</v>
      </c>
      <c r="U53" s="48">
        <v>-1.1000000000000001</v>
      </c>
      <c r="V53" s="346">
        <v>-1.2</v>
      </c>
      <c r="W53" s="346">
        <v>-0.8</v>
      </c>
      <c r="X53" s="346">
        <v>-0.9</v>
      </c>
      <c r="Y53" s="587" t="s">
        <v>203</v>
      </c>
      <c r="Z53" s="346"/>
      <c r="AA53" s="346" t="s">
        <v>203</v>
      </c>
      <c r="AB53" s="588"/>
      <c r="AC53" s="346"/>
      <c r="AD53" s="346"/>
      <c r="AE53" s="346"/>
      <c r="AF53" s="346"/>
      <c r="AG53" s="346"/>
      <c r="AH53" s="346"/>
      <c r="AI53" s="346"/>
      <c r="AJ53" s="346"/>
      <c r="AK53" s="346"/>
      <c r="AL53" s="346"/>
      <c r="AM53" s="346"/>
      <c r="AN53" s="346"/>
      <c r="AO53" s="346"/>
      <c r="AP53" s="346"/>
      <c r="AQ53" s="346"/>
      <c r="AR53" s="929"/>
      <c r="AS53" s="346"/>
      <c r="AT53" s="346"/>
      <c r="AU53" s="346"/>
      <c r="AV53" s="346"/>
      <c r="AW53" s="175"/>
      <c r="AX53" s="944"/>
      <c r="AY53" s="80"/>
      <c r="AZ53" s="48" t="s">
        <v>203</v>
      </c>
      <c r="BA53" s="48" t="s">
        <v>203</v>
      </c>
      <c r="BB53" s="48" t="s">
        <v>203</v>
      </c>
      <c r="BC53" s="48" t="s">
        <v>203</v>
      </c>
      <c r="BD53" s="48">
        <v>-0.7</v>
      </c>
      <c r="BE53" s="48">
        <v>-1.1000000000000001</v>
      </c>
      <c r="BF53" s="48" t="s">
        <v>203</v>
      </c>
      <c r="BG53" s="929">
        <v>0</v>
      </c>
      <c r="BH53" s="50"/>
      <c r="BI53" s="50"/>
      <c r="BJ53" s="929"/>
      <c r="BK53" s="50"/>
    </row>
    <row r="54" spans="1:63" s="26" customFormat="1" ht="14.4" customHeight="1">
      <c r="A54" s="36"/>
      <c r="B54" s="36"/>
      <c r="C54" s="12" t="s">
        <v>353</v>
      </c>
      <c r="D54" s="38"/>
      <c r="E54" s="38"/>
      <c r="F54" s="48"/>
      <c r="G54" s="48"/>
      <c r="H54" s="48"/>
      <c r="I54" s="48"/>
      <c r="J54" s="48"/>
      <c r="K54" s="48"/>
      <c r="L54" s="48"/>
      <c r="M54" s="48"/>
      <c r="N54" s="47"/>
      <c r="O54" s="47"/>
      <c r="P54" s="47"/>
      <c r="Q54" s="48"/>
      <c r="R54" s="47"/>
      <c r="S54" s="47"/>
      <c r="T54" s="47"/>
      <c r="U54" s="48"/>
      <c r="V54" s="346"/>
      <c r="W54" s="346"/>
      <c r="X54" s="346"/>
      <c r="Y54" s="587">
        <v>68.400000000000006</v>
      </c>
      <c r="Z54" s="346"/>
      <c r="AA54" s="346">
        <v>61.7</v>
      </c>
      <c r="AB54" s="588"/>
      <c r="AC54" s="346"/>
      <c r="AD54" s="346">
        <v>22.6</v>
      </c>
      <c r="AE54" s="346">
        <v>-32.4</v>
      </c>
      <c r="AF54" s="346">
        <v>-10.9</v>
      </c>
      <c r="AG54" s="348">
        <v>-35.4</v>
      </c>
      <c r="AH54" s="348">
        <v>-3.2</v>
      </c>
      <c r="AI54" s="348">
        <v>111.1</v>
      </c>
      <c r="AJ54" s="348">
        <v>130.30000000000001</v>
      </c>
      <c r="AK54" s="348">
        <v>129.30000000000001</v>
      </c>
      <c r="AL54" s="348">
        <v>190.8</v>
      </c>
      <c r="AM54" s="348">
        <v>206.5</v>
      </c>
      <c r="AN54" s="348">
        <v>213.3</v>
      </c>
      <c r="AO54" s="348">
        <v>131.80000000000001</v>
      </c>
      <c r="AP54" s="348">
        <v>113.6</v>
      </c>
      <c r="AQ54" s="348">
        <v>83.7</v>
      </c>
      <c r="AR54" s="929"/>
      <c r="AS54" s="348"/>
      <c r="AT54" s="348"/>
      <c r="AU54" s="348"/>
      <c r="AV54" s="348">
        <v>1.3</v>
      </c>
      <c r="AW54" s="175"/>
      <c r="AX54" s="944"/>
      <c r="AY54" s="80"/>
      <c r="AZ54" s="48"/>
      <c r="BA54" s="48"/>
      <c r="BB54" s="48"/>
      <c r="BC54" s="48"/>
      <c r="BD54" s="48"/>
      <c r="BE54" s="48"/>
      <c r="BF54" s="48"/>
      <c r="BG54" s="929">
        <v>-10.9</v>
      </c>
      <c r="BH54" s="50">
        <v>130.30000000000001</v>
      </c>
      <c r="BI54" s="50">
        <v>213.3</v>
      </c>
      <c r="BJ54" s="929"/>
      <c r="BK54" s="50">
        <v>1.3</v>
      </c>
    </row>
    <row r="55" spans="1:63" s="26" customFormat="1" ht="14.4" customHeight="1">
      <c r="A55" s="36"/>
      <c r="B55" s="36"/>
      <c r="C55" s="12" t="s">
        <v>59</v>
      </c>
      <c r="D55" s="38"/>
      <c r="E55" s="38"/>
      <c r="F55" s="47">
        <v>1275.9000000000001</v>
      </c>
      <c r="G55" s="47">
        <v>1304.2</v>
      </c>
      <c r="H55" s="47">
        <v>1400.2</v>
      </c>
      <c r="I55" s="48">
        <v>1495.2</v>
      </c>
      <c r="J55" s="47">
        <v>1569.2</v>
      </c>
      <c r="K55" s="47">
        <v>1595.3</v>
      </c>
      <c r="L55" s="57">
        <v>1667.5</v>
      </c>
      <c r="M55" s="50">
        <v>1718.8</v>
      </c>
      <c r="N55" s="47">
        <v>1750.4</v>
      </c>
      <c r="O55" s="47">
        <v>1794.9</v>
      </c>
      <c r="P55" s="47">
        <v>1861.1</v>
      </c>
      <c r="Q55" s="48">
        <v>1935.2</v>
      </c>
      <c r="R55" s="47">
        <v>2054.3000000000002</v>
      </c>
      <c r="S55" s="47">
        <v>2155.4</v>
      </c>
      <c r="T55" s="47">
        <v>2294.8000000000002</v>
      </c>
      <c r="U55" s="48">
        <v>2435.6999999999998</v>
      </c>
      <c r="V55" s="346">
        <v>2604.1999999999998</v>
      </c>
      <c r="W55" s="346">
        <v>2655.6</v>
      </c>
      <c r="X55" s="346">
        <v>2879.5</v>
      </c>
      <c r="Y55" s="587">
        <v>3058.6</v>
      </c>
      <c r="Z55" s="346"/>
      <c r="AA55" s="346">
        <v>3207.3</v>
      </c>
      <c r="AB55" s="588"/>
      <c r="AC55" s="346"/>
      <c r="AD55" s="346">
        <v>3156.5</v>
      </c>
      <c r="AE55" s="346">
        <v>3383.1</v>
      </c>
      <c r="AF55" s="346">
        <v>3560.7</v>
      </c>
      <c r="AG55" s="346">
        <v>3788.4</v>
      </c>
      <c r="AH55" s="346">
        <v>3680.8</v>
      </c>
      <c r="AI55" s="346">
        <v>3835</v>
      </c>
      <c r="AJ55" s="346">
        <v>4049.2</v>
      </c>
      <c r="AK55" s="346">
        <v>4167.3</v>
      </c>
      <c r="AL55" s="346">
        <v>4333.1000000000004</v>
      </c>
      <c r="AM55" s="346">
        <v>4186.3</v>
      </c>
      <c r="AN55" s="346">
        <v>4375.6000000000004</v>
      </c>
      <c r="AO55" s="346">
        <v>4681.5</v>
      </c>
      <c r="AP55" s="346">
        <v>4590.5</v>
      </c>
      <c r="AQ55" s="346">
        <v>4942.2</v>
      </c>
      <c r="AR55" s="929"/>
      <c r="AS55" s="346"/>
      <c r="AT55" s="346"/>
      <c r="AU55" s="346"/>
      <c r="AV55" s="346">
        <v>5200.3</v>
      </c>
      <c r="AW55" s="175"/>
      <c r="AX55" s="944"/>
      <c r="AY55" s="80"/>
      <c r="AZ55" s="54">
        <v>882.9</v>
      </c>
      <c r="BA55" s="54">
        <v>1186.7</v>
      </c>
      <c r="BB55" s="54">
        <v>1495.2</v>
      </c>
      <c r="BC55" s="48">
        <v>1718.8</v>
      </c>
      <c r="BD55" s="48">
        <v>1935.2</v>
      </c>
      <c r="BE55" s="48">
        <v>2435.6999999999998</v>
      </c>
      <c r="BF55" s="48">
        <v>3058.6</v>
      </c>
      <c r="BG55" s="929">
        <v>3560.7</v>
      </c>
      <c r="BH55" s="50">
        <v>4049.2</v>
      </c>
      <c r="BI55" s="50">
        <v>4375.6000000000004</v>
      </c>
      <c r="BJ55" s="929"/>
      <c r="BK55" s="50">
        <v>5200.3</v>
      </c>
    </row>
    <row r="56" spans="1:63" s="26" customFormat="1" ht="14.4" customHeight="1">
      <c r="A56" s="35"/>
      <c r="B56" s="13" t="s">
        <v>60</v>
      </c>
      <c r="C56" s="13"/>
      <c r="D56" s="39"/>
      <c r="E56" s="39"/>
      <c r="F56" s="60">
        <v>1693.5</v>
      </c>
      <c r="G56" s="60">
        <v>1695.5</v>
      </c>
      <c r="H56" s="60">
        <v>1789.8</v>
      </c>
      <c r="I56" s="61">
        <v>1871.7</v>
      </c>
      <c r="J56" s="60">
        <v>1919</v>
      </c>
      <c r="K56" s="60">
        <v>1950.2</v>
      </c>
      <c r="L56" s="60">
        <v>2008.6</v>
      </c>
      <c r="M56" s="61">
        <v>2015.6</v>
      </c>
      <c r="N56" s="60">
        <v>2093</v>
      </c>
      <c r="O56" s="60">
        <v>2158.5</v>
      </c>
      <c r="P56" s="60">
        <v>2238.7999999999997</v>
      </c>
      <c r="Q56" s="61">
        <v>2372.8000000000002</v>
      </c>
      <c r="R56" s="60">
        <v>2497.8000000000002</v>
      </c>
      <c r="S56" s="60">
        <v>2601.6</v>
      </c>
      <c r="T56" s="60">
        <v>2730.3</v>
      </c>
      <c r="U56" s="61">
        <v>2818.1</v>
      </c>
      <c r="V56" s="600">
        <v>2957.6</v>
      </c>
      <c r="W56" s="600">
        <v>3039.2</v>
      </c>
      <c r="X56" s="600">
        <v>3262.8</v>
      </c>
      <c r="Y56" s="601">
        <v>3432</v>
      </c>
      <c r="Z56" s="600"/>
      <c r="AA56" s="600">
        <v>3579.1000000000004</v>
      </c>
      <c r="AB56" s="602"/>
      <c r="AC56" s="600"/>
      <c r="AD56" s="600">
        <v>3484.7</v>
      </c>
      <c r="AE56" s="600">
        <v>3656.3</v>
      </c>
      <c r="AF56" s="600">
        <v>3852</v>
      </c>
      <c r="AG56" s="600">
        <v>4058.2000000000003</v>
      </c>
      <c r="AH56" s="600">
        <v>3982</v>
      </c>
      <c r="AI56" s="600">
        <v>4252.6000000000004</v>
      </c>
      <c r="AJ56" s="600">
        <v>4478.3</v>
      </c>
      <c r="AK56" s="600">
        <v>4590.6000000000004</v>
      </c>
      <c r="AL56" s="600">
        <v>4819</v>
      </c>
      <c r="AM56" s="600">
        <v>4837.3</v>
      </c>
      <c r="AN56" s="600">
        <v>5044.8</v>
      </c>
      <c r="AO56" s="600">
        <v>5254.5</v>
      </c>
      <c r="AP56" s="600">
        <v>5136.8</v>
      </c>
      <c r="AQ56" s="600">
        <v>5469.5999999999995</v>
      </c>
      <c r="AR56" s="932"/>
      <c r="AS56" s="600"/>
      <c r="AT56" s="600"/>
      <c r="AU56" s="600"/>
      <c r="AV56" s="600">
        <v>5638.6</v>
      </c>
      <c r="AW56" s="175"/>
      <c r="AX56" s="944"/>
      <c r="AY56" s="80"/>
      <c r="AZ56" s="61">
        <v>1264.5</v>
      </c>
      <c r="BA56" s="61">
        <v>1611</v>
      </c>
      <c r="BB56" s="61">
        <v>1871.7</v>
      </c>
      <c r="BC56" s="61">
        <v>2015.6</v>
      </c>
      <c r="BD56" s="61">
        <v>2372.8000000000002</v>
      </c>
      <c r="BE56" s="61">
        <v>2818.1</v>
      </c>
      <c r="BF56" s="61">
        <v>3432</v>
      </c>
      <c r="BG56" s="932">
        <v>3852</v>
      </c>
      <c r="BH56" s="61">
        <v>4478.3</v>
      </c>
      <c r="BI56" s="61">
        <v>5044.8</v>
      </c>
      <c r="BJ56" s="932"/>
      <c r="BK56" s="61">
        <v>5638.6</v>
      </c>
    </row>
    <row r="57" spans="1:63" s="26" customFormat="1" ht="14.4" customHeight="1">
      <c r="A57" s="35"/>
      <c r="B57" s="35"/>
      <c r="C57" s="15" t="s">
        <v>61</v>
      </c>
      <c r="D57" s="41"/>
      <c r="E57" s="41"/>
      <c r="F57" s="57">
        <v>14.1</v>
      </c>
      <c r="G57" s="57">
        <v>11</v>
      </c>
      <c r="H57" s="57">
        <v>9.6999999999999993</v>
      </c>
      <c r="I57" s="54">
        <v>9.6999999999999993</v>
      </c>
      <c r="J57" s="57">
        <v>6.7</v>
      </c>
      <c r="K57" s="57">
        <v>5.6</v>
      </c>
      <c r="L57" s="57">
        <v>5.2</v>
      </c>
      <c r="M57" s="48">
        <v>4.5</v>
      </c>
      <c r="N57" s="57">
        <v>3.9</v>
      </c>
      <c r="O57" s="57">
        <v>4.0999999999999996</v>
      </c>
      <c r="P57" s="57">
        <v>3.9</v>
      </c>
      <c r="Q57" s="54">
        <v>2.2000000000000002</v>
      </c>
      <c r="R57" s="57">
        <v>1.9</v>
      </c>
      <c r="S57" s="57">
        <v>2.7</v>
      </c>
      <c r="T57" s="57">
        <v>2.7</v>
      </c>
      <c r="U57" s="54">
        <v>3.5</v>
      </c>
      <c r="V57" s="597">
        <v>1.3</v>
      </c>
      <c r="W57" s="597">
        <v>1.2</v>
      </c>
      <c r="X57" s="597">
        <v>4.2</v>
      </c>
      <c r="Y57" s="603">
        <v>4</v>
      </c>
      <c r="Z57" s="597"/>
      <c r="AA57" s="597">
        <v>4.4000000000000004</v>
      </c>
      <c r="AB57" s="586"/>
      <c r="AC57" s="597"/>
      <c r="AD57" s="604">
        <v>4.7</v>
      </c>
      <c r="AE57" s="604">
        <v>4.4000000000000004</v>
      </c>
      <c r="AF57" s="604">
        <v>3.8</v>
      </c>
      <c r="AG57" s="604">
        <v>0.3</v>
      </c>
      <c r="AH57" s="604">
        <v>1.1000000000000001</v>
      </c>
      <c r="AI57" s="604">
        <v>1.5</v>
      </c>
      <c r="AJ57" s="604">
        <v>8.4</v>
      </c>
      <c r="AK57" s="604">
        <v>9</v>
      </c>
      <c r="AL57" s="604">
        <v>8.6</v>
      </c>
      <c r="AM57" s="604">
        <v>11.7</v>
      </c>
      <c r="AN57" s="1298">
        <v>1.7</v>
      </c>
      <c r="AO57" s="1298">
        <v>6.7</v>
      </c>
      <c r="AP57" s="1298">
        <v>6.8</v>
      </c>
      <c r="AQ57" s="1298">
        <v>6.7</v>
      </c>
      <c r="AR57" s="929"/>
      <c r="AS57" s="1298"/>
      <c r="AT57" s="1298"/>
      <c r="AU57" s="1298"/>
      <c r="AV57" s="1298">
        <v>5.9</v>
      </c>
      <c r="AW57" s="175"/>
      <c r="AX57" s="944"/>
      <c r="AY57" s="80"/>
      <c r="AZ57" s="54">
        <v>3.5</v>
      </c>
      <c r="BA57" s="54">
        <v>12.8</v>
      </c>
      <c r="BB57" s="54">
        <v>9.6999999999999993</v>
      </c>
      <c r="BC57" s="48">
        <v>4.5</v>
      </c>
      <c r="BD57" s="48">
        <v>2.2000000000000002</v>
      </c>
      <c r="BE57" s="48">
        <v>3.5</v>
      </c>
      <c r="BF57" s="48">
        <v>4</v>
      </c>
      <c r="BG57" s="929">
        <v>3.8</v>
      </c>
      <c r="BH57" s="50">
        <v>8.4</v>
      </c>
      <c r="BI57" s="50">
        <v>1.7</v>
      </c>
      <c r="BJ57" s="929"/>
      <c r="BK57" s="50">
        <v>5.9</v>
      </c>
    </row>
    <row r="58" spans="1:63" s="26" customFormat="1" ht="14.4" customHeight="1">
      <c r="A58" s="35"/>
      <c r="B58" s="13" t="s">
        <v>62</v>
      </c>
      <c r="C58" s="13"/>
      <c r="D58" s="39"/>
      <c r="E58" s="39"/>
      <c r="F58" s="51">
        <v>1707.6</v>
      </c>
      <c r="G58" s="51">
        <v>1706.5</v>
      </c>
      <c r="H58" s="51">
        <v>1799.5</v>
      </c>
      <c r="I58" s="52">
        <v>1881.4</v>
      </c>
      <c r="J58" s="51">
        <v>1925.7</v>
      </c>
      <c r="K58" s="51">
        <v>1955.8</v>
      </c>
      <c r="L58" s="51">
        <v>2013.8</v>
      </c>
      <c r="M58" s="52">
        <v>2020.1</v>
      </c>
      <c r="N58" s="51">
        <v>2096.9</v>
      </c>
      <c r="O58" s="51">
        <v>2162.6</v>
      </c>
      <c r="P58" s="51">
        <v>2242.6999999999998</v>
      </c>
      <c r="Q58" s="52">
        <v>2375</v>
      </c>
      <c r="R58" s="51">
        <v>2499.7000000000003</v>
      </c>
      <c r="S58" s="51">
        <v>2604.2999999999997</v>
      </c>
      <c r="T58" s="51">
        <v>2733</v>
      </c>
      <c r="U58" s="52">
        <v>2821.6</v>
      </c>
      <c r="V58" s="590">
        <v>2958.9</v>
      </c>
      <c r="W58" s="590">
        <v>3040.3999999999996</v>
      </c>
      <c r="X58" s="590">
        <v>3267</v>
      </c>
      <c r="Y58" s="591">
        <v>3436</v>
      </c>
      <c r="Z58" s="590">
        <v>3366.5000000000036</v>
      </c>
      <c r="AA58" s="590">
        <v>3583.5000000000005</v>
      </c>
      <c r="AB58" s="643">
        <v>3366.5000000000036</v>
      </c>
      <c r="AC58" s="339">
        <v>3583.5</v>
      </c>
      <c r="AD58" s="590">
        <v>3489.3999999999996</v>
      </c>
      <c r="AE58" s="590">
        <v>3660.7000000000003</v>
      </c>
      <c r="AF58" s="590">
        <v>3855.8</v>
      </c>
      <c r="AG58" s="590">
        <v>4058.5000000000005</v>
      </c>
      <c r="AH58" s="590">
        <v>3983.1</v>
      </c>
      <c r="AI58" s="590">
        <v>4254.1000000000004</v>
      </c>
      <c r="AJ58" s="590">
        <v>4486.7</v>
      </c>
      <c r="AK58" s="590">
        <v>4599.6000000000004</v>
      </c>
      <c r="AL58" s="590">
        <v>4827.6000000000004</v>
      </c>
      <c r="AM58" s="590">
        <v>4849</v>
      </c>
      <c r="AN58" s="590">
        <v>5046.5</v>
      </c>
      <c r="AO58" s="590">
        <v>5261.2</v>
      </c>
      <c r="AP58" s="590">
        <v>5143.6000000000004</v>
      </c>
      <c r="AQ58" s="590">
        <v>5476.2999999999993</v>
      </c>
      <c r="AR58" s="930">
        <v>5046.5</v>
      </c>
      <c r="AS58" s="590"/>
      <c r="AT58" s="590"/>
      <c r="AU58" s="590">
        <v>5476.2999999999993</v>
      </c>
      <c r="AV58" s="590">
        <v>5644.5</v>
      </c>
      <c r="AW58" s="175"/>
      <c r="AX58" s="945"/>
      <c r="AY58" s="81"/>
      <c r="AZ58" s="52">
        <v>1268</v>
      </c>
      <c r="BA58" s="52">
        <v>1623.8</v>
      </c>
      <c r="BB58" s="52">
        <v>1881.4</v>
      </c>
      <c r="BC58" s="52">
        <v>2020.1</v>
      </c>
      <c r="BD58" s="52">
        <v>2375</v>
      </c>
      <c r="BE58" s="52">
        <v>2821.6</v>
      </c>
      <c r="BF58" s="52">
        <v>3436</v>
      </c>
      <c r="BG58" s="930">
        <v>3855.8</v>
      </c>
      <c r="BH58" s="52">
        <v>4486.7</v>
      </c>
      <c r="BI58" s="52">
        <v>5046.5</v>
      </c>
      <c r="BJ58" s="930">
        <v>5046.5</v>
      </c>
      <c r="BK58" s="52">
        <v>5644.5</v>
      </c>
    </row>
    <row r="59" spans="1:63" s="26" customFormat="1" ht="14.4" customHeight="1">
      <c r="A59" s="35"/>
      <c r="B59" s="13" t="s">
        <v>63</v>
      </c>
      <c r="C59" s="13"/>
      <c r="D59" s="39"/>
      <c r="E59" s="39"/>
      <c r="F59" s="51">
        <v>15115.6</v>
      </c>
      <c r="G59" s="51">
        <v>16142.5</v>
      </c>
      <c r="H59" s="51">
        <v>16689.400000000001</v>
      </c>
      <c r="I59" s="52">
        <v>18210.3</v>
      </c>
      <c r="J59" s="51">
        <v>19109.599999999999</v>
      </c>
      <c r="K59" s="51">
        <v>19390.399999999998</v>
      </c>
      <c r="L59" s="51">
        <v>20678.900000000001</v>
      </c>
      <c r="M59" s="52">
        <v>25200.799999999999</v>
      </c>
      <c r="N59" s="51">
        <v>24245.899999999998</v>
      </c>
      <c r="O59" s="51">
        <v>23657</v>
      </c>
      <c r="P59" s="51">
        <v>25934.400000000001</v>
      </c>
      <c r="Q59" s="52">
        <v>27334.7</v>
      </c>
      <c r="R59" s="51">
        <v>26571.7</v>
      </c>
      <c r="S59" s="51">
        <v>25794.000000000004</v>
      </c>
      <c r="T59" s="51">
        <v>25531.599999999999</v>
      </c>
      <c r="U59" s="52">
        <v>25368.5</v>
      </c>
      <c r="V59" s="590">
        <v>24655.4</v>
      </c>
      <c r="W59" s="590">
        <v>25754.699999999997</v>
      </c>
      <c r="X59" s="590">
        <v>26220.199999999997</v>
      </c>
      <c r="Y59" s="591">
        <v>27112.2</v>
      </c>
      <c r="Z59" s="590">
        <v>27044.5</v>
      </c>
      <c r="AA59" s="590">
        <v>27267</v>
      </c>
      <c r="AB59" s="605">
        <v>27044.5</v>
      </c>
      <c r="AC59" s="590">
        <v>27267</v>
      </c>
      <c r="AD59" s="590">
        <v>28786.300000000003</v>
      </c>
      <c r="AE59" s="590">
        <v>29247.9</v>
      </c>
      <c r="AF59" s="590">
        <v>31197.499999999993</v>
      </c>
      <c r="AG59" s="590">
        <v>31328.699999999997</v>
      </c>
      <c r="AH59" s="590">
        <v>31561.899999999994</v>
      </c>
      <c r="AI59" s="590">
        <v>30254.200000000004</v>
      </c>
      <c r="AJ59" s="590">
        <v>29959.700000000004</v>
      </c>
      <c r="AK59" s="590">
        <v>32068.9</v>
      </c>
      <c r="AL59" s="590">
        <v>32383.399999999994</v>
      </c>
      <c r="AM59" s="590">
        <v>35123.800000000003</v>
      </c>
      <c r="AN59" s="590">
        <v>36016</v>
      </c>
      <c r="AO59" s="590">
        <v>37500.400000000001</v>
      </c>
      <c r="AP59" s="590">
        <v>37936.400000000009</v>
      </c>
      <c r="AQ59" s="590">
        <v>39584</v>
      </c>
      <c r="AR59" s="930">
        <v>35383.9</v>
      </c>
      <c r="AS59" s="590"/>
      <c r="AT59" s="590"/>
      <c r="AU59" s="590">
        <v>38960.800000000003</v>
      </c>
      <c r="AV59" s="590">
        <v>41165.5</v>
      </c>
      <c r="AW59" s="175"/>
      <c r="AX59" s="945"/>
      <c r="AY59" s="81"/>
      <c r="AZ59" s="52">
        <v>10835.1</v>
      </c>
      <c r="BA59" s="52">
        <v>15097.400000000003</v>
      </c>
      <c r="BB59" s="52">
        <v>18210.3</v>
      </c>
      <c r="BC59" s="52">
        <v>25200.799999999999</v>
      </c>
      <c r="BD59" s="52">
        <v>27334.7</v>
      </c>
      <c r="BE59" s="52">
        <v>25368.5</v>
      </c>
      <c r="BF59" s="52">
        <v>27112.2</v>
      </c>
      <c r="BG59" s="930">
        <v>31197.499999999993</v>
      </c>
      <c r="BH59" s="52">
        <v>29959.700000000004</v>
      </c>
      <c r="BI59" s="52">
        <v>36016</v>
      </c>
      <c r="BJ59" s="930">
        <v>35383.9</v>
      </c>
      <c r="BK59" s="52">
        <v>41165.5</v>
      </c>
    </row>
    <row r="60" spans="1:63" ht="14.4" customHeight="1">
      <c r="A60" s="30"/>
      <c r="B60" s="30"/>
      <c r="C60" s="30"/>
      <c r="D60" s="31"/>
      <c r="E60" s="31"/>
      <c r="F60" s="62"/>
      <c r="G60" s="62"/>
      <c r="H60" s="62"/>
      <c r="I60" s="63"/>
      <c r="J60" s="62"/>
      <c r="K60" s="62"/>
      <c r="L60" s="62"/>
      <c r="M60" s="64"/>
      <c r="N60" s="62"/>
      <c r="O60" s="62"/>
      <c r="P60" s="62"/>
      <c r="Q60" s="63"/>
      <c r="R60" s="62"/>
      <c r="S60" s="62"/>
      <c r="T60" s="62"/>
      <c r="U60" s="63"/>
      <c r="V60" s="353"/>
      <c r="W60" s="353"/>
      <c r="X60" s="353"/>
      <c r="Y60" s="606"/>
      <c r="Z60" s="353"/>
      <c r="AA60" s="353"/>
      <c r="AB60" s="534"/>
      <c r="AC60" s="382"/>
      <c r="AD60" s="382"/>
      <c r="AE60" s="382"/>
      <c r="AF60" s="382"/>
      <c r="AG60" s="382"/>
      <c r="AH60" s="382"/>
      <c r="AI60" s="382"/>
      <c r="AJ60" s="383"/>
      <c r="AK60" s="383"/>
      <c r="AL60" s="382"/>
      <c r="AM60" s="382"/>
      <c r="AN60" s="382"/>
      <c r="AO60" s="382"/>
      <c r="AP60" s="382"/>
      <c r="AQ60" s="382"/>
      <c r="AR60" s="933"/>
      <c r="AS60" s="382"/>
      <c r="AT60" s="382"/>
      <c r="AU60" s="382"/>
      <c r="AV60" s="382"/>
      <c r="AW60" s="382"/>
      <c r="AX60" s="382"/>
      <c r="AY60" s="382"/>
      <c r="AZ60" s="382"/>
      <c r="BA60" s="382"/>
      <c r="BB60" s="63"/>
      <c r="BC60" s="63"/>
      <c r="BD60" s="63"/>
      <c r="BE60" s="63"/>
      <c r="BF60" s="63"/>
      <c r="BG60" s="933"/>
      <c r="BH60" s="80"/>
      <c r="BI60" s="80"/>
      <c r="BJ60" s="933"/>
      <c r="BK60" s="80"/>
    </row>
    <row r="61" spans="1:63" ht="14.4" customHeight="1">
      <c r="A61" s="30"/>
      <c r="B61" s="30"/>
      <c r="C61" s="30"/>
      <c r="D61" s="31"/>
      <c r="E61" s="31"/>
      <c r="F61" s="62"/>
      <c r="G61" s="62"/>
      <c r="H61" s="62"/>
      <c r="I61" s="63"/>
      <c r="J61" s="62"/>
      <c r="K61" s="62"/>
      <c r="L61" s="62"/>
      <c r="M61" s="63"/>
      <c r="N61" s="62"/>
      <c r="O61" s="62"/>
      <c r="P61" s="62"/>
      <c r="Q61" s="63"/>
      <c r="R61" s="62"/>
      <c r="S61" s="62"/>
      <c r="T61" s="62"/>
      <c r="U61" s="63"/>
      <c r="V61" s="353"/>
      <c r="W61" s="353"/>
      <c r="X61" s="353"/>
      <c r="Y61" s="606"/>
      <c r="Z61" s="353"/>
      <c r="AA61" s="353"/>
      <c r="AB61" s="534"/>
      <c r="AC61" s="353"/>
      <c r="AD61" s="1129"/>
      <c r="AE61" s="1129"/>
      <c r="AF61" s="1129"/>
      <c r="AG61" s="1129"/>
      <c r="AH61" s="1129"/>
      <c r="AI61" s="1129"/>
      <c r="AJ61" s="1129"/>
      <c r="AK61" s="1129"/>
      <c r="AL61" s="383"/>
      <c r="AM61" s="678"/>
      <c r="AN61" s="678"/>
      <c r="AO61" s="1044"/>
      <c r="AP61" s="1044"/>
      <c r="AQ61" s="1044"/>
      <c r="AR61" s="933"/>
      <c r="AS61" s="1044"/>
      <c r="AT61" s="1044"/>
      <c r="AU61" s="1044"/>
      <c r="AV61" s="1044"/>
      <c r="AW61" s="1284"/>
      <c r="AX61" s="1284"/>
      <c r="AY61" s="1284"/>
      <c r="AZ61" s="1285"/>
      <c r="BA61" s="63"/>
      <c r="BB61" s="63"/>
      <c r="BC61" s="63"/>
      <c r="BD61" s="63"/>
      <c r="BE61" s="63"/>
      <c r="BF61" s="63"/>
      <c r="BG61" s="933"/>
      <c r="BH61" s="80"/>
      <c r="BI61" s="80"/>
      <c r="BJ61" s="933"/>
      <c r="BK61" s="80"/>
    </row>
    <row r="62" spans="1:63" s="26" customFormat="1" ht="14.4" customHeight="1">
      <c r="A62" s="13" t="s">
        <v>1</v>
      </c>
      <c r="B62" s="13"/>
      <c r="C62" s="13"/>
      <c r="D62" s="13"/>
      <c r="E62" s="13"/>
      <c r="F62" s="65"/>
      <c r="G62" s="65"/>
      <c r="H62" s="65"/>
      <c r="I62" s="66"/>
      <c r="J62" s="65"/>
      <c r="K62" s="65"/>
      <c r="L62" s="65"/>
      <c r="M62" s="66"/>
      <c r="N62" s="65"/>
      <c r="O62" s="65"/>
      <c r="P62" s="65"/>
      <c r="Q62" s="66"/>
      <c r="R62" s="65"/>
      <c r="S62" s="65"/>
      <c r="T62" s="65"/>
      <c r="U62" s="66"/>
      <c r="V62" s="66"/>
      <c r="W62" s="66"/>
      <c r="X62" s="66"/>
      <c r="Y62" s="492"/>
      <c r="Z62" s="66"/>
      <c r="AA62" s="66"/>
      <c r="AB62" s="607"/>
      <c r="AC62" s="66"/>
      <c r="AD62" s="66"/>
      <c r="AE62" s="66"/>
      <c r="AF62" s="66"/>
      <c r="AG62" s="66"/>
      <c r="AH62" s="66"/>
      <c r="AI62" s="1128"/>
      <c r="AJ62" s="1128"/>
      <c r="AK62" s="1128"/>
      <c r="AL62" s="1128"/>
      <c r="AM62" s="1128"/>
      <c r="AN62" s="1332"/>
      <c r="AO62" s="1332"/>
      <c r="AP62" s="1332"/>
      <c r="AQ62" s="1332"/>
      <c r="AR62" s="607"/>
      <c r="AS62" s="1332"/>
      <c r="AT62" s="1332"/>
      <c r="AU62" s="1332"/>
      <c r="AV62" s="1332"/>
      <c r="AW62" s="1283"/>
      <c r="AX62" s="1283"/>
      <c r="AY62" s="1283"/>
      <c r="AZ62" s="66"/>
      <c r="BA62" s="66"/>
      <c r="BB62" s="66"/>
      <c r="BC62" s="66"/>
      <c r="BD62" s="66"/>
      <c r="BE62" s="66"/>
      <c r="BF62" s="66"/>
      <c r="BG62" s="607"/>
      <c r="BH62" s="66"/>
      <c r="BI62" s="66"/>
      <c r="BJ62" s="607"/>
      <c r="BK62" s="66"/>
    </row>
    <row r="63" spans="1:63" s="26" customFormat="1" ht="14.4" customHeight="1">
      <c r="A63" s="43" t="s">
        <v>28</v>
      </c>
      <c r="B63" s="30"/>
      <c r="C63" s="30"/>
      <c r="D63" s="31"/>
      <c r="E63" s="31"/>
      <c r="F63" s="62"/>
      <c r="G63" s="62"/>
      <c r="H63" s="62"/>
      <c r="I63" s="63"/>
      <c r="J63" s="62"/>
      <c r="K63" s="62"/>
      <c r="L63" s="62"/>
      <c r="M63" s="63"/>
      <c r="N63" s="62"/>
      <c r="O63" s="62"/>
      <c r="P63" s="62"/>
      <c r="Q63" s="63"/>
      <c r="R63" s="62"/>
      <c r="S63" s="62"/>
      <c r="T63" s="62"/>
      <c r="U63" s="63"/>
      <c r="V63" s="353"/>
      <c r="W63" s="353"/>
      <c r="X63" s="353"/>
      <c r="Y63" s="606"/>
      <c r="Z63" s="353"/>
      <c r="AA63" s="353"/>
      <c r="AB63" s="534"/>
      <c r="AC63" s="353"/>
      <c r="AD63" s="353"/>
      <c r="AE63" s="353"/>
      <c r="AF63" s="353"/>
      <c r="AG63" s="353"/>
      <c r="AH63" s="353"/>
      <c r="AI63" s="383"/>
      <c r="AJ63" s="383"/>
      <c r="AK63" s="383"/>
      <c r="AL63" s="383"/>
      <c r="AM63" s="678"/>
      <c r="AN63" s="678"/>
      <c r="AO63" s="1283"/>
      <c r="AP63" s="1283"/>
      <c r="AQ63" s="1283"/>
      <c r="AR63" s="933"/>
      <c r="AS63" s="1283"/>
      <c r="AT63" s="1283"/>
      <c r="AU63" s="1283"/>
      <c r="AV63" s="1283"/>
      <c r="AW63" s="1283"/>
      <c r="AX63" s="80"/>
      <c r="AY63" s="80"/>
      <c r="AZ63" s="63"/>
      <c r="BA63" s="63"/>
      <c r="BB63" s="63"/>
      <c r="BC63" s="63"/>
      <c r="BD63" s="63"/>
      <c r="BE63" s="63"/>
      <c r="BF63" s="63"/>
      <c r="BG63" s="933"/>
      <c r="BH63" s="80"/>
      <c r="BI63" s="80"/>
      <c r="BJ63" s="933"/>
      <c r="BK63" s="80"/>
    </row>
    <row r="64" spans="1:63" s="26" customFormat="1" ht="14.4" customHeight="1">
      <c r="A64" s="30"/>
      <c r="B64" s="9" t="s">
        <v>385</v>
      </c>
      <c r="C64" s="16"/>
      <c r="D64" s="1"/>
      <c r="E64" s="1"/>
      <c r="F64" s="67">
        <v>1.0295786924939467</v>
      </c>
      <c r="G64" s="67">
        <v>0.99810857327261659</v>
      </c>
      <c r="H64" s="67">
        <v>1.0446066936687273</v>
      </c>
      <c r="I64" s="68">
        <v>1.0720727441521196</v>
      </c>
      <c r="J64" s="67">
        <v>1.0949993633817163</v>
      </c>
      <c r="K64" s="67">
        <v>1.1200250779718586</v>
      </c>
      <c r="L64" s="67">
        <v>1.1400670698934907</v>
      </c>
      <c r="M64" s="69">
        <v>1.1409570195786132</v>
      </c>
      <c r="N64" s="70">
        <v>1.0978774255960848</v>
      </c>
      <c r="O64" s="70">
        <v>1.057147904429625</v>
      </c>
      <c r="P64" s="70">
        <v>0.9815273562464113</v>
      </c>
      <c r="Q64" s="69">
        <v>0.94592970103493712</v>
      </c>
      <c r="R64" s="70">
        <v>0.95938336133408009</v>
      </c>
      <c r="S64" s="70">
        <v>0.95526765421321858</v>
      </c>
      <c r="T64" s="70">
        <v>0.95547531152773513</v>
      </c>
      <c r="U64" s="69">
        <v>0.92916702346292168</v>
      </c>
      <c r="V64" s="608">
        <v>0.93306545474699321</v>
      </c>
      <c r="W64" s="608">
        <v>0.93153256036501864</v>
      </c>
      <c r="X64" s="608">
        <v>0.94475380319912328</v>
      </c>
      <c r="Y64" s="609">
        <v>0.93307325049711831</v>
      </c>
      <c r="Z64" s="608">
        <v>0.92703717535908603</v>
      </c>
      <c r="AA64" s="608">
        <v>0.940162333390683</v>
      </c>
      <c r="AB64" s="610">
        <v>0.91940209564483288</v>
      </c>
      <c r="AC64" s="611">
        <v>0.93539842624404301</v>
      </c>
      <c r="AD64" s="611">
        <v>0.93828028562946297</v>
      </c>
      <c r="AE64" s="611">
        <v>0.93797798683634936</v>
      </c>
      <c r="AF64" s="611">
        <v>0.93720241370894808</v>
      </c>
      <c r="AG64" s="611">
        <v>0.90522140575229293</v>
      </c>
      <c r="AH64" s="611">
        <v>0.88074101247248715</v>
      </c>
      <c r="AI64" s="611">
        <v>0.88661221161299575</v>
      </c>
      <c r="AJ64" s="611">
        <v>0.94387329427469591</v>
      </c>
      <c r="AK64" s="611">
        <v>0.934679860201719</v>
      </c>
      <c r="AL64" s="611">
        <v>0.90906556167533148</v>
      </c>
      <c r="AM64" s="611">
        <v>0.91232143638105767</v>
      </c>
      <c r="AN64" s="611">
        <v>0.90519707226821799</v>
      </c>
      <c r="AO64" s="611">
        <v>0.88429712270720373</v>
      </c>
      <c r="AP64" s="611">
        <v>0.88501732153434687</v>
      </c>
      <c r="AQ64" s="611">
        <v>0.89819181573279594</v>
      </c>
      <c r="AR64" s="934">
        <v>0.90783102552152839</v>
      </c>
      <c r="AS64" s="611"/>
      <c r="AT64" s="611"/>
      <c r="AU64" s="611">
        <v>0.8987131648267398</v>
      </c>
      <c r="AV64" s="611">
        <v>0.95701883273759902</v>
      </c>
      <c r="AW64" s="80"/>
      <c r="AX64" s="944"/>
      <c r="AY64" s="80"/>
      <c r="AZ64" s="69">
        <v>0.97322272790307729</v>
      </c>
      <c r="BA64" s="69">
        <v>1.03143634631065</v>
      </c>
      <c r="BB64" s="71">
        <v>1.0720727441521196</v>
      </c>
      <c r="BC64" s="69">
        <v>1.1409570195786132</v>
      </c>
      <c r="BD64" s="69">
        <v>0.94592970103493712</v>
      </c>
      <c r="BE64" s="69">
        <v>0.92916702346292168</v>
      </c>
      <c r="BF64" s="69">
        <v>0.93307325049711831</v>
      </c>
      <c r="BG64" s="934">
        <v>0.93720241370894808</v>
      </c>
      <c r="BH64" s="1132">
        <v>0.94387329427469591</v>
      </c>
      <c r="BI64" s="1132">
        <v>0.90519707226821799</v>
      </c>
      <c r="BJ64" s="934">
        <v>0.90783102552152839</v>
      </c>
      <c r="BK64" s="1132">
        <v>0.95701883273759902</v>
      </c>
    </row>
    <row r="65" spans="1:63" s="26" customFormat="1" ht="14.4" customHeight="1">
      <c r="A65" s="30"/>
      <c r="B65" s="9" t="s">
        <v>713</v>
      </c>
      <c r="C65" s="17"/>
      <c r="D65" s="4"/>
      <c r="E65" s="4"/>
      <c r="F65" s="72">
        <v>3.2622848479443502E-2</v>
      </c>
      <c r="G65" s="72">
        <v>3.1762557389360138E-2</v>
      </c>
      <c r="H65" s="72">
        <v>3.3204308721686643E-2</v>
      </c>
      <c r="I65" s="73">
        <v>2.9319255759007679E-2</v>
      </c>
      <c r="J65" s="72">
        <v>3.1834207227113102E-2</v>
      </c>
      <c r="K65" s="72">
        <v>3.4414170223381946E-2</v>
      </c>
      <c r="L65" s="72">
        <v>3.4623384809328708E-2</v>
      </c>
      <c r="M65" s="71">
        <v>3.2228969027332612E-2</v>
      </c>
      <c r="N65" s="74">
        <v>3.8782676124790444E-2</v>
      </c>
      <c r="O65" s="74">
        <v>4.9319727891156469E-2</v>
      </c>
      <c r="P65" s="74">
        <v>5.4397098821396192E-2</v>
      </c>
      <c r="Q65" s="71">
        <v>4.9843658246462863E-2</v>
      </c>
      <c r="R65" s="74">
        <v>5.1999999999999998E-2</v>
      </c>
      <c r="S65" s="74">
        <v>4.9000000000000002E-2</v>
      </c>
      <c r="T65" s="74">
        <v>4.9000000000000002E-2</v>
      </c>
      <c r="U65" s="71">
        <v>4.3999999999999997E-2</v>
      </c>
      <c r="V65" s="612">
        <v>4.7E-2</v>
      </c>
      <c r="W65" s="612">
        <v>4.5999999999999999E-2</v>
      </c>
      <c r="X65" s="612">
        <v>4.5999999999999999E-2</v>
      </c>
      <c r="Y65" s="613">
        <v>4.2000000000000003E-2</v>
      </c>
      <c r="Z65" s="612">
        <v>4.4525489539658354E-2</v>
      </c>
      <c r="AA65" s="612">
        <v>4.24587676310356E-2</v>
      </c>
      <c r="AB65" s="614"/>
      <c r="AC65" s="612"/>
      <c r="AD65" s="362">
        <v>3.5935698790040757E-2</v>
      </c>
      <c r="AE65" s="362">
        <v>4.0973556320024619E-2</v>
      </c>
      <c r="AF65" s="362">
        <v>3.7548085360705426E-2</v>
      </c>
      <c r="AG65" s="362">
        <v>4.2331167552667845E-2</v>
      </c>
      <c r="AH65" s="362">
        <v>3.9888250814837808E-2</v>
      </c>
      <c r="AI65" s="362">
        <v>4.4395388766249697E-2</v>
      </c>
      <c r="AJ65" s="362">
        <v>4.3132224337223087E-2</v>
      </c>
      <c r="AK65" s="362">
        <v>4.3710610377277047E-2</v>
      </c>
      <c r="AL65" s="362">
        <v>5.020107561230696E-2</v>
      </c>
      <c r="AM65" s="362">
        <v>4.7310785376147836E-2</v>
      </c>
      <c r="AN65" s="362">
        <v>4.2905240597234551E-2</v>
      </c>
      <c r="AO65" s="362">
        <v>4.3159232271575698E-2</v>
      </c>
      <c r="AP65" s="362">
        <v>3.669210225104922E-2</v>
      </c>
      <c r="AQ65" s="362">
        <v>3.3291016299939254E-2</v>
      </c>
      <c r="AR65" s="934"/>
      <c r="AS65" s="362"/>
      <c r="AT65" s="362"/>
      <c r="AU65" s="362"/>
      <c r="AV65" s="362">
        <v>2.8722714122906987E-2</v>
      </c>
      <c r="AW65" s="80"/>
      <c r="AX65" s="944"/>
      <c r="AY65" s="80"/>
      <c r="AZ65" s="75">
        <v>4.9000000000000002E-2</v>
      </c>
      <c r="BA65" s="75">
        <v>3.1723651744800845E-2</v>
      </c>
      <c r="BB65" s="71">
        <v>2.9319255759007679E-2</v>
      </c>
      <c r="BC65" s="69">
        <v>3.2228969027332612E-2</v>
      </c>
      <c r="BD65" s="69">
        <v>4.9843658246462863E-2</v>
      </c>
      <c r="BE65" s="69">
        <v>4.3999999999999997E-2</v>
      </c>
      <c r="BF65" s="69">
        <v>4.2000000000000003E-2</v>
      </c>
      <c r="BG65" s="934">
        <v>3.7548085360705426E-2</v>
      </c>
      <c r="BH65" s="1132">
        <v>4.3132224337223087E-2</v>
      </c>
      <c r="BI65" s="1132">
        <v>4.2905240597234551E-2</v>
      </c>
      <c r="BJ65" s="934"/>
      <c r="BK65" s="1132">
        <v>2.8722714122906987E-2</v>
      </c>
    </row>
    <row r="66" spans="1:63" s="26" customFormat="1" ht="14.4" customHeight="1">
      <c r="A66" s="30"/>
      <c r="B66" s="9" t="s">
        <v>75</v>
      </c>
      <c r="C66" s="17"/>
      <c r="D66" s="4"/>
      <c r="E66" s="4"/>
      <c r="F66" s="74">
        <v>5.195754927316508E-2</v>
      </c>
      <c r="G66" s="74">
        <v>4.9811404481917017E-2</v>
      </c>
      <c r="H66" s="74">
        <v>4.9640805178223661E-2</v>
      </c>
      <c r="I66" s="71">
        <v>4.5060543414057887E-2</v>
      </c>
      <c r="J66" s="74">
        <v>4.6899350986680334E-2</v>
      </c>
      <c r="K66" s="74">
        <v>4.8411783347155637E-2</v>
      </c>
      <c r="L66" s="74">
        <v>5.0715411282697763E-2</v>
      </c>
      <c r="M66" s="71">
        <v>4.6681806712086805E-2</v>
      </c>
      <c r="N66" s="74">
        <v>5.1801248341278812E-2</v>
      </c>
      <c r="O66" s="74">
        <v>5.8000000000000003E-2</v>
      </c>
      <c r="P66" s="74">
        <v>0.06</v>
      </c>
      <c r="Q66" s="71">
        <v>6.0052297947732168E-2</v>
      </c>
      <c r="R66" s="74">
        <v>6.3E-2</v>
      </c>
      <c r="S66" s="74">
        <v>6.6000000000000003E-2</v>
      </c>
      <c r="T66" s="74">
        <v>6.9000000000000006E-2</v>
      </c>
      <c r="U66" s="71">
        <v>7.0000000000000007E-2</v>
      </c>
      <c r="V66" s="612">
        <v>7.2999999999999995E-2</v>
      </c>
      <c r="W66" s="612">
        <v>7.3999999999999996E-2</v>
      </c>
      <c r="X66" s="612">
        <v>7.1999999999999995E-2</v>
      </c>
      <c r="Y66" s="613">
        <v>7.0538730694980706E-2</v>
      </c>
      <c r="Z66" s="612">
        <v>7.8E-2</v>
      </c>
      <c r="AA66" s="615">
        <v>7.8E-2</v>
      </c>
      <c r="AB66" s="616"/>
      <c r="AC66" s="615">
        <v>7.8372136184603966E-2</v>
      </c>
      <c r="AD66" s="615">
        <v>6.7636309181185572E-2</v>
      </c>
      <c r="AE66" s="615">
        <v>7.671200436559826E-2</v>
      </c>
      <c r="AF66" s="615">
        <v>7.3410013531799739E-2</v>
      </c>
      <c r="AG66" s="615">
        <v>7.3010925083017736E-2</v>
      </c>
      <c r="AH66" s="615">
        <v>7.0752776635129591E-2</v>
      </c>
      <c r="AI66" s="615">
        <v>6.9257427441215255E-2</v>
      </c>
      <c r="AJ66" s="615">
        <v>6.6640380444974459E-2</v>
      </c>
      <c r="AK66" s="615">
        <v>7.3066279544526616E-2</v>
      </c>
      <c r="AL66" s="615">
        <v>7.6025213471616518E-2</v>
      </c>
      <c r="AM66" s="362">
        <v>6.8313059522995948E-2</v>
      </c>
      <c r="AN66" s="362">
        <v>6.7917102784174163E-2</v>
      </c>
      <c r="AO66" s="362">
        <v>6.6844952788463516E-2</v>
      </c>
      <c r="AP66" s="362">
        <v>6.2398833277240877E-2</v>
      </c>
      <c r="AQ66" s="362">
        <v>5.9393317533911964E-2</v>
      </c>
      <c r="AR66" s="934">
        <v>6.3026865876225066E-2</v>
      </c>
      <c r="AS66" s="362"/>
      <c r="AT66" s="362"/>
      <c r="AU66" s="362">
        <v>5.5831720564365084E-2</v>
      </c>
      <c r="AV66" s="362">
        <v>5.2442330032638158E-2</v>
      </c>
      <c r="AW66" s="80"/>
      <c r="AX66" s="944"/>
      <c r="AY66" s="80"/>
      <c r="AZ66" s="75">
        <v>7.9000000000000001E-2</v>
      </c>
      <c r="BA66" s="75">
        <v>5.106513742396717E-2</v>
      </c>
      <c r="BB66" s="71">
        <v>4.5060543414057887E-2</v>
      </c>
      <c r="BC66" s="69">
        <v>4.6681806712086805E-2</v>
      </c>
      <c r="BD66" s="69">
        <v>6.0052297947732168E-2</v>
      </c>
      <c r="BE66" s="69">
        <v>7.0000000000000007E-2</v>
      </c>
      <c r="BF66" s="69">
        <v>7.0538730694980706E-2</v>
      </c>
      <c r="BG66" s="934">
        <v>7.3410013531799739E-2</v>
      </c>
      <c r="BH66" s="1132">
        <v>6.6640380444974459E-2</v>
      </c>
      <c r="BI66" s="1132">
        <v>6.7917102784174163E-2</v>
      </c>
      <c r="BJ66" s="934">
        <v>6.3026865876225066E-2</v>
      </c>
      <c r="BK66" s="1132">
        <v>5.2442330032638158E-2</v>
      </c>
    </row>
    <row r="67" spans="1:63" s="26" customFormat="1" ht="14.4" customHeight="1">
      <c r="A67" s="30"/>
      <c r="B67" s="9" t="s">
        <v>76</v>
      </c>
      <c r="C67" s="17"/>
      <c r="D67" s="4"/>
      <c r="E67" s="4"/>
      <c r="F67" s="411">
        <v>1.5926735921268453</v>
      </c>
      <c r="G67" s="411">
        <v>1.5682428801719506</v>
      </c>
      <c r="H67" s="411">
        <v>1.4950109515697247</v>
      </c>
      <c r="I67" s="412">
        <v>1.5368924704104761</v>
      </c>
      <c r="J67" s="411">
        <v>1.4732375979112271</v>
      </c>
      <c r="K67" s="411">
        <v>1.4067398119122256</v>
      </c>
      <c r="L67" s="411">
        <v>1.4647733478973239</v>
      </c>
      <c r="M67" s="412">
        <v>1.4484424454439448</v>
      </c>
      <c r="N67" s="411">
        <v>1.3356800901154604</v>
      </c>
      <c r="O67" s="411">
        <v>1.1759999999999999</v>
      </c>
      <c r="P67" s="411">
        <v>1.103</v>
      </c>
      <c r="Q67" s="412">
        <v>1.2048132111569831</v>
      </c>
      <c r="R67" s="411">
        <v>1.2115384615384617</v>
      </c>
      <c r="S67" s="411">
        <v>1.34</v>
      </c>
      <c r="T67" s="411">
        <v>1.4179999999999999</v>
      </c>
      <c r="U67" s="412">
        <v>1.573</v>
      </c>
      <c r="V67" s="617">
        <v>1.5649999999999999</v>
      </c>
      <c r="W67" s="617">
        <v>1.597</v>
      </c>
      <c r="X67" s="617">
        <v>1.5720000000000001</v>
      </c>
      <c r="Y67" s="618">
        <v>1.6775466284074609</v>
      </c>
      <c r="Z67" s="617">
        <v>1.7131240117461035</v>
      </c>
      <c r="AA67" s="619">
        <v>1.7869999999999999</v>
      </c>
      <c r="AB67" s="620"/>
      <c r="AC67" s="619">
        <v>1.7813452074056713</v>
      </c>
      <c r="AD67" s="619">
        <v>1.8253346804748671</v>
      </c>
      <c r="AE67" s="619">
        <v>1.8053065180518539</v>
      </c>
      <c r="AF67" s="619">
        <v>1.8914855987872665</v>
      </c>
      <c r="AG67" s="1108">
        <v>1.6686330119115145</v>
      </c>
      <c r="AH67" s="1108">
        <v>1.7149805447470818</v>
      </c>
      <c r="AI67" s="1108">
        <v>1.5011687207819804</v>
      </c>
      <c r="AJ67" s="1108">
        <v>1.4773478307216716</v>
      </c>
      <c r="AK67" s="1108">
        <v>1.5905589571400356</v>
      </c>
      <c r="AL67" s="1108">
        <v>1.4466527196652721</v>
      </c>
      <c r="AM67" s="1108">
        <v>1.3772496340308271</v>
      </c>
      <c r="AN67" s="1108">
        <v>1.5118359739049394</v>
      </c>
      <c r="AO67" s="1108">
        <v>1.4763289413902771</v>
      </c>
      <c r="AP67" s="1108">
        <v>1.619423936778621</v>
      </c>
      <c r="AQ67" s="1108">
        <v>1.6950393356643356</v>
      </c>
      <c r="AR67" s="935"/>
      <c r="AS67" s="1108"/>
      <c r="AT67" s="1108"/>
      <c r="AU67" s="1108"/>
      <c r="AV67" s="1108">
        <v>1.7360517641313638</v>
      </c>
      <c r="AW67" s="80"/>
      <c r="AX67" s="944"/>
      <c r="AY67" s="80"/>
      <c r="AZ67" s="413">
        <v>1.6259416444321169</v>
      </c>
      <c r="BA67" s="413">
        <v>1.6096866096866096</v>
      </c>
      <c r="BB67" s="412">
        <v>1.5368924704104761</v>
      </c>
      <c r="BC67" s="412">
        <v>1.4484424454439448</v>
      </c>
      <c r="BD67" s="412">
        <v>1.2048132111569831</v>
      </c>
      <c r="BE67" s="412">
        <v>1.573</v>
      </c>
      <c r="BF67" s="429">
        <v>1.6775466284074609</v>
      </c>
      <c r="BG67" s="935">
        <v>1.8914855987872665</v>
      </c>
      <c r="BH67" s="1132">
        <v>1.4773478307216716</v>
      </c>
      <c r="BI67" s="1132">
        <v>1.5118359739049394</v>
      </c>
      <c r="BJ67" s="935"/>
      <c r="BK67" s="1132">
        <v>1.7360517641313638</v>
      </c>
    </row>
    <row r="68" spans="1:63" s="26" customFormat="1" ht="14.4" customHeight="1">
      <c r="A68" s="30"/>
      <c r="B68" s="9" t="s">
        <v>423</v>
      </c>
      <c r="C68" s="17"/>
      <c r="D68" s="4"/>
      <c r="E68" s="4"/>
      <c r="F68" s="411"/>
      <c r="G68" s="411"/>
      <c r="H68" s="411"/>
      <c r="I68" s="412"/>
      <c r="J68" s="411"/>
      <c r="K68" s="411"/>
      <c r="L68" s="411"/>
      <c r="M68" s="412"/>
      <c r="N68" s="411"/>
      <c r="O68" s="411"/>
      <c r="P68" s="411"/>
      <c r="Q68" s="412"/>
      <c r="R68" s="411"/>
      <c r="S68" s="411"/>
      <c r="T68" s="411"/>
      <c r="U68" s="412"/>
      <c r="V68" s="617"/>
      <c r="W68" s="617"/>
      <c r="X68" s="617"/>
      <c r="Y68" s="618"/>
      <c r="Z68" s="617"/>
      <c r="AA68" s="621">
        <v>8.7589961437733288E-2</v>
      </c>
      <c r="AB68" s="620"/>
      <c r="AC68" s="619"/>
      <c r="AD68" s="621">
        <v>8.2018927444794956E-2</v>
      </c>
      <c r="AE68" s="621">
        <v>8.2596295419210708E-2</v>
      </c>
      <c r="AF68" s="621">
        <v>7.9960189052970129E-2</v>
      </c>
      <c r="AG68" s="621">
        <v>7.8049071045303592E-2</v>
      </c>
      <c r="AH68" s="621">
        <v>7.6561888613538548E-2</v>
      </c>
      <c r="AI68" s="621">
        <v>7.7262054733416019E-2</v>
      </c>
      <c r="AJ68" s="621">
        <v>7.2636524063913993E-2</v>
      </c>
      <c r="AK68" s="621">
        <v>7.261262078664428E-2</v>
      </c>
      <c r="AL68" s="621">
        <v>7.2694873016454734E-2</v>
      </c>
      <c r="AM68" s="356">
        <v>6.8099501127588322E-2</v>
      </c>
      <c r="AN68" s="356">
        <v>6.4952899309189877E-2</v>
      </c>
      <c r="AO68" s="356">
        <v>6.6199008454876473E-2</v>
      </c>
      <c r="AP68" s="356">
        <v>6.0551789348846891E-2</v>
      </c>
      <c r="AQ68" s="356">
        <v>5.5300527200401246E-2</v>
      </c>
      <c r="AR68" s="936">
        <v>6.152337057089987E-2</v>
      </c>
      <c r="AS68" s="356"/>
      <c r="AT68" s="356"/>
      <c r="AU68" s="356">
        <v>5.2647802472218744E-2</v>
      </c>
      <c r="AV68" s="356">
        <v>4.7589017351699216E-2</v>
      </c>
      <c r="AW68" s="80"/>
      <c r="AX68" s="944"/>
      <c r="AY68" s="80"/>
      <c r="AZ68" s="413"/>
      <c r="BA68" s="413"/>
      <c r="BB68" s="412"/>
      <c r="BC68" s="412"/>
      <c r="BD68" s="412"/>
      <c r="BE68" s="412"/>
      <c r="BF68" s="429"/>
      <c r="BG68" s="936">
        <v>7.9960189052970129E-2</v>
      </c>
      <c r="BH68" s="1132">
        <v>7.2636524063913993E-2</v>
      </c>
      <c r="BI68" s="1132">
        <v>6.4952899309189877E-2</v>
      </c>
      <c r="BJ68" s="936">
        <v>6.152337057089987E-2</v>
      </c>
      <c r="BK68" s="1132">
        <v>4.7589017351699216E-2</v>
      </c>
    </row>
    <row r="69" spans="1:63" s="26" customFormat="1" ht="14.4" customHeight="1">
      <c r="A69" s="30"/>
      <c r="B69" s="9" t="s">
        <v>424</v>
      </c>
      <c r="C69" s="17"/>
      <c r="D69" s="4"/>
      <c r="E69" s="4"/>
      <c r="F69" s="411"/>
      <c r="G69" s="411"/>
      <c r="H69" s="411"/>
      <c r="I69" s="412"/>
      <c r="J69" s="411"/>
      <c r="K69" s="411"/>
      <c r="L69" s="411"/>
      <c r="M69" s="412"/>
      <c r="N69" s="411"/>
      <c r="O69" s="411"/>
      <c r="P69" s="411"/>
      <c r="Q69" s="412"/>
      <c r="R69" s="411"/>
      <c r="S69" s="411"/>
      <c r="T69" s="411"/>
      <c r="U69" s="412"/>
      <c r="V69" s="617"/>
      <c r="W69" s="617"/>
      <c r="X69" s="617"/>
      <c r="Y69" s="618"/>
      <c r="Z69" s="617"/>
      <c r="AA69" s="621">
        <v>8.9177819479100084E-2</v>
      </c>
      <c r="AB69" s="620"/>
      <c r="AC69" s="621">
        <v>9.4E-2</v>
      </c>
      <c r="AD69" s="621">
        <v>8.3529718428990166E-2</v>
      </c>
      <c r="AE69" s="621">
        <v>8.3775212874396404E-2</v>
      </c>
      <c r="AF69" s="621">
        <v>8.1161381420250631E-2</v>
      </c>
      <c r="AG69" s="621">
        <v>7.9483577629639174E-2</v>
      </c>
      <c r="AH69" s="621">
        <v>7.8026707868888656E-2</v>
      </c>
      <c r="AI69" s="621">
        <v>7.866886920546845E-2</v>
      </c>
      <c r="AJ69" s="621">
        <v>7.4588756870080361E-2</v>
      </c>
      <c r="AK69" s="621">
        <v>7.4395499705121798E-2</v>
      </c>
      <c r="AL69" s="621">
        <v>7.4531828343167086E-2</v>
      </c>
      <c r="AM69" s="356">
        <v>6.9406478507483077E-2</v>
      </c>
      <c r="AN69" s="356">
        <v>6.6095876072849072E-2</v>
      </c>
      <c r="AO69" s="356">
        <v>6.7581411614655126E-2</v>
      </c>
      <c r="AP69" s="356">
        <v>6.1809862653653208E-2</v>
      </c>
      <c r="AQ69" s="356">
        <v>5.6502712574323009E-2</v>
      </c>
      <c r="AR69" s="936">
        <v>6.263707079706668E-2</v>
      </c>
      <c r="AS69" s="356"/>
      <c r="AT69" s="356"/>
      <c r="AU69" s="356">
        <v>5.3826164315145454E-2</v>
      </c>
      <c r="AV69" s="356">
        <v>4.8680643912153571E-2</v>
      </c>
      <c r="AW69" s="80"/>
      <c r="AX69" s="944"/>
      <c r="AY69" s="80"/>
      <c r="AZ69" s="413"/>
      <c r="BA69" s="413"/>
      <c r="BB69" s="412"/>
      <c r="BC69" s="412"/>
      <c r="BD69" s="412"/>
      <c r="BE69" s="412"/>
      <c r="BF69" s="429"/>
      <c r="BG69" s="936">
        <v>8.1161381420250631E-2</v>
      </c>
      <c r="BH69" s="1132">
        <v>7.4588756870080361E-2</v>
      </c>
      <c r="BI69" s="1132">
        <v>6.6095876072849072E-2</v>
      </c>
      <c r="BJ69" s="936">
        <v>6.263707079706668E-2</v>
      </c>
      <c r="BK69" s="1132">
        <v>4.8680643912153571E-2</v>
      </c>
    </row>
    <row r="70" spans="1:63" s="26" customFormat="1" ht="14.4" customHeight="1">
      <c r="A70" s="30"/>
      <c r="B70" s="9" t="s">
        <v>425</v>
      </c>
      <c r="C70" s="17"/>
      <c r="D70" s="4"/>
      <c r="E70" s="4"/>
      <c r="F70" s="411"/>
      <c r="G70" s="411"/>
      <c r="H70" s="411"/>
      <c r="I70" s="412"/>
      <c r="J70" s="411"/>
      <c r="K70" s="411"/>
      <c r="L70" s="411"/>
      <c r="M70" s="412"/>
      <c r="N70" s="411"/>
      <c r="O70" s="411"/>
      <c r="P70" s="411"/>
      <c r="Q70" s="412"/>
      <c r="R70" s="411"/>
      <c r="S70" s="411"/>
      <c r="T70" s="411"/>
      <c r="U70" s="412"/>
      <c r="V70" s="617"/>
      <c r="W70" s="617"/>
      <c r="X70" s="617"/>
      <c r="Y70" s="618"/>
      <c r="Z70" s="617"/>
      <c r="AA70" s="621">
        <v>0.87882992253439696</v>
      </c>
      <c r="AB70" s="620"/>
      <c r="AC70" s="621">
        <v>0.85099999999999998</v>
      </c>
      <c r="AD70" s="621">
        <v>0.92045599286715063</v>
      </c>
      <c r="AE70" s="621">
        <v>0.9156885638788177</v>
      </c>
      <c r="AF70" s="621">
        <v>0.90449438202247201</v>
      </c>
      <c r="AG70" s="621">
        <v>0.9185661649909449</v>
      </c>
      <c r="AH70" s="621">
        <v>0.90677639192490689</v>
      </c>
      <c r="AI70" s="621">
        <v>0.88036637796747474</v>
      </c>
      <c r="AJ70" s="621">
        <v>0.89343733883445087</v>
      </c>
      <c r="AK70" s="621">
        <v>0.98213305689371322</v>
      </c>
      <c r="AL70" s="356">
        <v>1.0200368776889981</v>
      </c>
      <c r="AM70" s="356">
        <v>0.98424615384615377</v>
      </c>
      <c r="AN70" s="356">
        <v>1.0275543168429722</v>
      </c>
      <c r="AO70" s="356">
        <v>0.98910264215268484</v>
      </c>
      <c r="AP70" s="356">
        <v>1.0095287482984376</v>
      </c>
      <c r="AQ70" s="356">
        <v>1.0511586935899171</v>
      </c>
      <c r="AR70" s="936">
        <v>1.0062230732407851</v>
      </c>
      <c r="AS70" s="356"/>
      <c r="AT70" s="356"/>
      <c r="AU70" s="356">
        <v>1.0372598767669445</v>
      </c>
      <c r="AV70" s="356">
        <v>1.0772727272727274</v>
      </c>
      <c r="AW70" s="80"/>
      <c r="AX70" s="944"/>
      <c r="AY70" s="80"/>
      <c r="AZ70" s="413"/>
      <c r="BA70" s="413"/>
      <c r="BB70" s="412"/>
      <c r="BC70" s="412"/>
      <c r="BD70" s="412"/>
      <c r="BE70" s="412"/>
      <c r="BF70" s="429"/>
      <c r="BG70" s="936">
        <v>0.90449438202247201</v>
      </c>
      <c r="BH70" s="1132">
        <v>0.89343733883445087</v>
      </c>
      <c r="BI70" s="1132">
        <v>1.0275543168429722</v>
      </c>
      <c r="BJ70" s="936">
        <v>1.0062230732407851</v>
      </c>
      <c r="BK70" s="1132">
        <v>1.0772727272727274</v>
      </c>
    </row>
    <row r="71" spans="1:63" ht="14.4" customHeight="1">
      <c r="A71" s="30"/>
      <c r="B71" s="30"/>
      <c r="C71" s="44"/>
      <c r="D71" s="45"/>
      <c r="E71" s="45"/>
      <c r="F71" s="62"/>
      <c r="G71" s="62"/>
      <c r="H71" s="62"/>
      <c r="I71" s="62"/>
      <c r="J71" s="62"/>
      <c r="K71" s="62"/>
      <c r="L71" s="62"/>
      <c r="M71" s="62"/>
      <c r="N71" s="62"/>
      <c r="O71" s="62"/>
      <c r="P71" s="62"/>
      <c r="Q71" s="62"/>
      <c r="R71" s="62"/>
      <c r="S71" s="62"/>
      <c r="T71" s="62"/>
      <c r="U71" s="62"/>
      <c r="V71" s="353"/>
      <c r="W71" s="353"/>
      <c r="X71" s="353"/>
      <c r="Y71" s="606"/>
      <c r="Z71" s="353"/>
      <c r="AA71" s="353"/>
      <c r="AB71" s="534"/>
      <c r="AC71" s="353"/>
      <c r="AD71" s="353"/>
      <c r="AE71" s="353"/>
      <c r="AF71" s="353"/>
      <c r="AG71" s="353"/>
      <c r="AH71" s="353"/>
      <c r="AI71" s="353"/>
      <c r="AJ71" s="353"/>
      <c r="AK71" s="353"/>
      <c r="AL71" s="353"/>
      <c r="AM71" s="353"/>
      <c r="AN71" s="353"/>
      <c r="AO71" s="353"/>
      <c r="AP71" s="353"/>
      <c r="AQ71" s="353"/>
      <c r="AR71" s="937"/>
      <c r="AS71" s="353"/>
      <c r="AT71" s="353"/>
      <c r="AU71" s="353"/>
      <c r="AV71" s="353"/>
      <c r="AW71" s="80"/>
      <c r="AX71" s="944"/>
      <c r="AY71" s="80"/>
      <c r="AZ71" s="62"/>
      <c r="BA71" s="62"/>
      <c r="BB71" s="62"/>
      <c r="BC71" s="62"/>
      <c r="BD71" s="62"/>
      <c r="BE71" s="62"/>
      <c r="BF71" s="62"/>
      <c r="BG71" s="937"/>
      <c r="BH71" s="227"/>
      <c r="BI71" s="227"/>
      <c r="BJ71" s="937"/>
      <c r="BK71" s="227"/>
    </row>
    <row r="72" spans="1:63" s="26" customFormat="1" ht="14.4" customHeight="1">
      <c r="A72" s="13" t="s">
        <v>187</v>
      </c>
      <c r="B72" s="13"/>
      <c r="C72" s="13"/>
      <c r="D72" s="13"/>
      <c r="E72" s="13"/>
      <c r="F72" s="65"/>
      <c r="G72" s="65"/>
      <c r="H72" s="65"/>
      <c r="I72" s="66"/>
      <c r="J72" s="65"/>
      <c r="K72" s="65"/>
      <c r="L72" s="65"/>
      <c r="M72" s="66"/>
      <c r="N72" s="65"/>
      <c r="O72" s="65"/>
      <c r="P72" s="65"/>
      <c r="Q72" s="66"/>
      <c r="R72" s="65"/>
      <c r="S72" s="65"/>
      <c r="T72" s="65"/>
      <c r="U72" s="66"/>
      <c r="V72" s="66"/>
      <c r="W72" s="66"/>
      <c r="X72" s="66"/>
      <c r="Y72" s="492"/>
      <c r="Z72" s="66"/>
      <c r="AA72" s="66"/>
      <c r="AB72" s="607"/>
      <c r="AC72" s="66"/>
      <c r="AD72" s="66"/>
      <c r="AE72" s="66"/>
      <c r="AF72" s="66"/>
      <c r="AG72" s="66"/>
      <c r="AH72" s="66"/>
      <c r="AI72" s="66"/>
      <c r="AJ72" s="66"/>
      <c r="AK72" s="66"/>
      <c r="AL72" s="66"/>
      <c r="AM72" s="66"/>
      <c r="AN72" s="66"/>
      <c r="AO72" s="66"/>
      <c r="AP72" s="66"/>
      <c r="AQ72" s="66"/>
      <c r="AR72" s="938"/>
      <c r="AS72" s="66"/>
      <c r="AT72" s="66"/>
      <c r="AU72" s="66"/>
      <c r="AV72" s="66"/>
      <c r="AW72" s="80"/>
      <c r="AX72" s="944"/>
      <c r="AY72" s="80"/>
      <c r="AZ72" s="13" t="s">
        <v>281</v>
      </c>
      <c r="BA72" s="65"/>
      <c r="BB72" s="65"/>
      <c r="BC72" s="65"/>
      <c r="BD72" s="65"/>
      <c r="BE72" s="65"/>
      <c r="BF72" s="65"/>
      <c r="BG72" s="938"/>
      <c r="BH72" s="65"/>
      <c r="BI72" s="65"/>
      <c r="BJ72" s="938"/>
      <c r="BK72" s="65"/>
    </row>
    <row r="73" spans="1:63" s="26" customFormat="1" ht="14.4" customHeight="1">
      <c r="A73" s="43" t="s">
        <v>28</v>
      </c>
      <c r="B73" s="30"/>
      <c r="C73" s="30"/>
      <c r="D73" s="30"/>
      <c r="E73" s="30"/>
      <c r="F73" s="76"/>
      <c r="G73" s="76"/>
      <c r="H73" s="76"/>
      <c r="I73" s="76"/>
      <c r="J73" s="76"/>
      <c r="K73" s="76"/>
      <c r="L73" s="76"/>
      <c r="M73" s="76"/>
      <c r="N73" s="76"/>
      <c r="O73" s="76"/>
      <c r="P73" s="76"/>
      <c r="Q73" s="76"/>
      <c r="R73" s="76"/>
      <c r="S73" s="76"/>
      <c r="T73" s="76"/>
      <c r="U73" s="76"/>
      <c r="V73" s="622"/>
      <c r="W73" s="622"/>
      <c r="X73" s="622"/>
      <c r="Y73" s="623"/>
      <c r="Z73" s="622"/>
      <c r="AA73" s="622"/>
      <c r="AB73" s="624"/>
      <c r="AC73" s="622"/>
      <c r="AD73" s="622"/>
      <c r="AE73" s="622"/>
      <c r="AF73" s="622"/>
      <c r="AG73" s="622"/>
      <c r="AH73" s="622"/>
      <c r="AI73" s="622"/>
      <c r="AJ73" s="622"/>
      <c r="AK73" s="622"/>
      <c r="AL73" s="622"/>
      <c r="AM73" s="622"/>
      <c r="AN73" s="622"/>
      <c r="AO73" s="622"/>
      <c r="AP73" s="622"/>
      <c r="AQ73" s="622"/>
      <c r="AR73" s="939"/>
      <c r="AS73" s="622"/>
      <c r="AT73" s="622"/>
      <c r="AU73" s="622"/>
      <c r="AV73" s="622"/>
      <c r="AW73" s="80"/>
      <c r="AX73" s="944"/>
      <c r="AY73" s="80"/>
      <c r="AZ73" s="76"/>
      <c r="BA73" s="76"/>
      <c r="BB73" s="76"/>
      <c r="BC73" s="76"/>
      <c r="BD73" s="76"/>
      <c r="BE73" s="76"/>
      <c r="BF73" s="76"/>
      <c r="BG73" s="939"/>
      <c r="BH73" s="1133"/>
      <c r="BI73" s="1133"/>
      <c r="BJ73" s="939"/>
      <c r="BK73" s="1133"/>
    </row>
    <row r="74" spans="1:63" s="26" customFormat="1" ht="14.4" customHeight="1">
      <c r="A74" s="30"/>
      <c r="B74" s="10" t="s">
        <v>29</v>
      </c>
      <c r="C74" s="16"/>
      <c r="D74" s="1"/>
      <c r="E74" s="1"/>
      <c r="F74" s="58"/>
      <c r="G74" s="58"/>
      <c r="H74" s="58"/>
      <c r="I74" s="53"/>
      <c r="J74" s="58"/>
      <c r="K74" s="58"/>
      <c r="L74" s="58"/>
      <c r="M74" s="53"/>
      <c r="N74" s="58"/>
      <c r="O74" s="58"/>
      <c r="P74" s="58"/>
      <c r="Q74" s="53"/>
      <c r="R74" s="58"/>
      <c r="S74" s="58"/>
      <c r="T74" s="58"/>
      <c r="U74" s="53"/>
      <c r="V74" s="584"/>
      <c r="W74" s="584"/>
      <c r="X74" s="584"/>
      <c r="Y74" s="585"/>
      <c r="Z74" s="584"/>
      <c r="AA74" s="584"/>
      <c r="AB74" s="586"/>
      <c r="AC74" s="584"/>
      <c r="AD74" s="584"/>
      <c r="AE74" s="584"/>
      <c r="AF74" s="584"/>
      <c r="AG74" s="584"/>
      <c r="AH74" s="584"/>
      <c r="AI74" s="584"/>
      <c r="AJ74" s="584"/>
      <c r="AK74" s="584"/>
      <c r="AL74" s="584"/>
      <c r="AM74" s="584"/>
      <c r="AN74" s="584"/>
      <c r="AO74" s="584"/>
      <c r="AP74" s="584"/>
      <c r="AQ74" s="584"/>
      <c r="AR74" s="928"/>
      <c r="AS74" s="584"/>
      <c r="AT74" s="584"/>
      <c r="AU74" s="584"/>
      <c r="AV74" s="584"/>
      <c r="AW74" s="80"/>
      <c r="AX74" s="944"/>
      <c r="AY74" s="80"/>
      <c r="AZ74" s="53"/>
      <c r="BA74" s="53"/>
      <c r="BB74" s="53"/>
      <c r="BC74" s="53"/>
      <c r="BD74" s="53"/>
      <c r="BE74" s="53"/>
      <c r="BF74" s="53"/>
      <c r="BG74" s="928"/>
      <c r="BH74" s="54"/>
      <c r="BI74" s="54"/>
      <c r="BJ74" s="928"/>
      <c r="BK74" s="54"/>
    </row>
    <row r="75" spans="1:63" s="26" customFormat="1" ht="14.4" customHeight="1">
      <c r="A75" s="30"/>
      <c r="B75" s="30"/>
      <c r="C75" s="11" t="s">
        <v>465</v>
      </c>
      <c r="D75" s="2"/>
      <c r="E75" s="2"/>
      <c r="F75" s="48" t="s">
        <v>203</v>
      </c>
      <c r="G75" s="70">
        <v>4.7420605057194587E-2</v>
      </c>
      <c r="H75" s="70">
        <v>5.6230634514347289E-2</v>
      </c>
      <c r="I75" s="69">
        <v>9.9748312160944153E-2</v>
      </c>
      <c r="J75" s="70">
        <v>6.3902827497158476E-2</v>
      </c>
      <c r="K75" s="70">
        <v>2.5646429557709904E-2</v>
      </c>
      <c r="L75" s="70">
        <v>6.7122035555618575E-2</v>
      </c>
      <c r="M75" s="69">
        <v>0.17902578948766301</v>
      </c>
      <c r="N75" s="70">
        <v>-2.2126983769415243E-2</v>
      </c>
      <c r="O75" s="70">
        <v>-3.5004060194543718E-2</v>
      </c>
      <c r="P75" s="70">
        <v>7.1186865521995157E-2</v>
      </c>
      <c r="Q75" s="69">
        <v>4.3407043407043266E-2</v>
      </c>
      <c r="R75" s="70">
        <v>-1.2062281741581971E-2</v>
      </c>
      <c r="S75" s="70">
        <v>-2.9996919235321773E-2</v>
      </c>
      <c r="T75" s="70">
        <v>-9.2272202998847641E-3</v>
      </c>
      <c r="U75" s="69">
        <v>-2.362032022405558E-2</v>
      </c>
      <c r="V75" s="608">
        <v>-3.0297270365698403E-2</v>
      </c>
      <c r="W75" s="608">
        <v>4.6556936912321101E-2</v>
      </c>
      <c r="X75" s="608">
        <v>2.7458837284537907E-2</v>
      </c>
      <c r="Y75" s="609">
        <v>2.1278358716006585E-2</v>
      </c>
      <c r="Z75" s="608"/>
      <c r="AA75" s="608">
        <v>1.1476168440536672E-2</v>
      </c>
      <c r="AB75" s="610"/>
      <c r="AC75" s="608">
        <v>1.3059186441491955E-2</v>
      </c>
      <c r="AD75" s="608">
        <v>6.7208919325600469E-2</v>
      </c>
      <c r="AE75" s="608">
        <v>3.5520991190527651E-2</v>
      </c>
      <c r="AF75" s="608">
        <v>4.9875097831098003E-2</v>
      </c>
      <c r="AG75" s="608">
        <v>-1.1845800357416336E-2</v>
      </c>
      <c r="AH75" s="608">
        <v>-7.5337157029917723E-3</v>
      </c>
      <c r="AI75" s="608">
        <v>3.0212628597609203E-2</v>
      </c>
      <c r="AJ75" s="608">
        <v>2.9109286165508452E-2</v>
      </c>
      <c r="AK75" s="608">
        <v>5.8531195521398738E-2</v>
      </c>
      <c r="AL75" s="608">
        <v>-1.6835688504968638E-2</v>
      </c>
      <c r="AM75" s="608">
        <v>8.2779285124454427E-2</v>
      </c>
      <c r="AN75" s="608">
        <v>1.9157355273938137E-2</v>
      </c>
      <c r="AO75" s="608">
        <v>2.084544863681459E-2</v>
      </c>
      <c r="AP75" s="608">
        <v>3.2617209588713836E-2</v>
      </c>
      <c r="AQ75" s="608">
        <v>5.2205446889983298E-2</v>
      </c>
      <c r="AR75" s="934"/>
      <c r="AS75" s="608"/>
      <c r="AT75" s="608"/>
      <c r="AU75" s="608"/>
      <c r="AV75" s="608">
        <v>6.0319087739345134E-2</v>
      </c>
      <c r="AW75" s="80"/>
      <c r="AX75" s="944"/>
      <c r="AY75" s="80"/>
      <c r="AZ75" s="48" t="s">
        <v>203</v>
      </c>
      <c r="BA75" s="69">
        <v>0.36006580566602331</v>
      </c>
      <c r="BB75" s="69">
        <v>0.23186307658605831</v>
      </c>
      <c r="BC75" s="69">
        <v>0.37289406743623221</v>
      </c>
      <c r="BD75" s="69">
        <v>5.4695155604113532E-2</v>
      </c>
      <c r="BE75" s="69">
        <v>-7.2966392208374753E-2</v>
      </c>
      <c r="BF75" s="69">
        <v>6.4902973855644364E-2</v>
      </c>
      <c r="BG75" s="934">
        <v>0.17538679437782823</v>
      </c>
      <c r="BH75" s="1132">
        <v>3.9749808526933883E-2</v>
      </c>
      <c r="BI75" s="1132">
        <v>0.14844697620743008</v>
      </c>
      <c r="BJ75" s="934"/>
      <c r="BK75" s="1132">
        <v>0.17877760907678986</v>
      </c>
    </row>
    <row r="76" spans="1:63" s="26" customFormat="1" ht="14.4" customHeight="1">
      <c r="A76" s="30"/>
      <c r="B76" s="14" t="s">
        <v>39</v>
      </c>
      <c r="C76" s="16"/>
      <c r="D76" s="1"/>
      <c r="E76" s="1"/>
      <c r="F76" s="58"/>
      <c r="G76" s="58"/>
      <c r="H76" s="58"/>
      <c r="I76" s="53"/>
      <c r="J76" s="58"/>
      <c r="K76" s="58"/>
      <c r="L76" s="58"/>
      <c r="M76" s="53"/>
      <c r="N76" s="58"/>
      <c r="O76" s="58"/>
      <c r="P76" s="58"/>
      <c r="Q76" s="53"/>
      <c r="R76" s="58"/>
      <c r="S76" s="58"/>
      <c r="T76" s="58"/>
      <c r="U76" s="53"/>
      <c r="V76" s="584"/>
      <c r="W76" s="584"/>
      <c r="X76" s="584"/>
      <c r="Y76" s="585"/>
      <c r="Z76" s="584"/>
      <c r="AA76" s="584"/>
      <c r="AB76" s="586"/>
      <c r="AC76" s="584"/>
      <c r="AD76" s="584"/>
      <c r="AE76" s="584"/>
      <c r="AF76" s="584"/>
      <c r="AG76" s="584"/>
      <c r="AH76" s="584"/>
      <c r="AI76" s="584"/>
      <c r="AJ76" s="584"/>
      <c r="AK76" s="584"/>
      <c r="AL76" s="584"/>
      <c r="AM76" s="584"/>
      <c r="AN76" s="584"/>
      <c r="AO76" s="584"/>
      <c r="AP76" s="584"/>
      <c r="AQ76" s="584"/>
      <c r="AR76" s="934"/>
      <c r="AS76" s="584"/>
      <c r="AT76" s="584"/>
      <c r="AU76" s="584"/>
      <c r="AV76" s="584"/>
      <c r="AW76" s="80"/>
      <c r="AX76" s="944"/>
      <c r="AY76" s="80"/>
      <c r="AZ76" s="69"/>
      <c r="BA76" s="69"/>
      <c r="BB76" s="69"/>
      <c r="BC76" s="69"/>
      <c r="BD76" s="69"/>
      <c r="BE76" s="69"/>
      <c r="BF76" s="69"/>
      <c r="BG76" s="934"/>
      <c r="BH76" s="1132"/>
      <c r="BI76" s="1132"/>
      <c r="BJ76" s="934"/>
      <c r="BK76" s="1132"/>
    </row>
    <row r="77" spans="1:63" ht="14.4" customHeight="1">
      <c r="A77" s="30"/>
      <c r="B77" s="30"/>
      <c r="C77" s="11" t="s">
        <v>41</v>
      </c>
      <c r="D77" s="2"/>
      <c r="E77" s="2"/>
      <c r="F77" s="48" t="s">
        <v>203</v>
      </c>
      <c r="G77" s="70">
        <v>4.8052768226791054E-2</v>
      </c>
      <c r="H77" s="70">
        <v>1.6765087909586418E-2</v>
      </c>
      <c r="I77" s="69">
        <v>0.11098233922903677</v>
      </c>
      <c r="J77" s="70">
        <v>-1.5683159866284102E-2</v>
      </c>
      <c r="K77" s="70">
        <v>1.6282290600349247E-2</v>
      </c>
      <c r="L77" s="70">
        <v>2.0097882375247123E-2</v>
      </c>
      <c r="M77" s="69">
        <v>8.3651824402030561E-2</v>
      </c>
      <c r="N77" s="70">
        <v>1.9971270528708063E-2</v>
      </c>
      <c r="O77" s="70">
        <v>4.9008376512133855E-2</v>
      </c>
      <c r="P77" s="70">
        <v>9.1383628894900371E-2</v>
      </c>
      <c r="Q77" s="69">
        <v>0.10562649750759667</v>
      </c>
      <c r="R77" s="70">
        <v>-3.1850677117497117E-2</v>
      </c>
      <c r="S77" s="70">
        <v>2.5471479661409502E-2</v>
      </c>
      <c r="T77" s="70">
        <v>1.0955833772402945E-2</v>
      </c>
      <c r="U77" s="69">
        <v>2.9905444197185771E-2</v>
      </c>
      <c r="V77" s="608">
        <v>-9.9762241357153059E-3</v>
      </c>
      <c r="W77" s="608">
        <v>3.9844548655621814E-2</v>
      </c>
      <c r="X77" s="608">
        <v>-1.3732298209340188E-3</v>
      </c>
      <c r="Y77" s="609">
        <v>4.8551047355632093E-2</v>
      </c>
      <c r="Z77" s="608"/>
      <c r="AA77" s="608">
        <v>-7.734551388568045E-3</v>
      </c>
      <c r="AB77" s="610"/>
      <c r="AC77" s="608">
        <v>-1.079971656852452E-2</v>
      </c>
      <c r="AD77" s="608">
        <v>3.5898069243752939E-2</v>
      </c>
      <c r="AE77" s="608">
        <v>1.9075626912530286E-3</v>
      </c>
      <c r="AF77" s="608">
        <v>7.057236920391885E-2</v>
      </c>
      <c r="AG77" s="608">
        <v>-1.1218886855228871E-2</v>
      </c>
      <c r="AH77" s="608">
        <v>2.4640841745542819E-2</v>
      </c>
      <c r="AI77" s="608">
        <v>3.2912781130005619E-3</v>
      </c>
      <c r="AJ77" s="608">
        <v>3.5873883725168643E-2</v>
      </c>
      <c r="AK77" s="608">
        <v>3.239359306384415E-2</v>
      </c>
      <c r="AL77" s="608">
        <v>2.987750427746616E-2</v>
      </c>
      <c r="AM77" s="608">
        <v>4.3082564435207304E-2</v>
      </c>
      <c r="AN77" s="608">
        <v>5.6894111973399442E-2</v>
      </c>
      <c r="AO77" s="608">
        <v>-8.8618310848539439E-3</v>
      </c>
      <c r="AP77" s="608">
        <v>2.7598572821827094E-2</v>
      </c>
      <c r="AQ77" s="608">
        <v>2.1357368970212898E-2</v>
      </c>
      <c r="AR77" s="934"/>
      <c r="AS77" s="608"/>
      <c r="AT77" s="608"/>
      <c r="AU77" s="608"/>
      <c r="AV77" s="608">
        <v>4.3652092588262859E-2</v>
      </c>
      <c r="AW77" s="80"/>
      <c r="AX77" s="944"/>
      <c r="AY77" s="80"/>
      <c r="AZ77" s="48" t="s">
        <v>203</v>
      </c>
      <c r="BA77" s="69">
        <v>0.21949600963973248</v>
      </c>
      <c r="BB77" s="69">
        <v>0.20801351815786462</v>
      </c>
      <c r="BC77" s="69">
        <v>0.10581094857630591</v>
      </c>
      <c r="BD77" s="69">
        <v>0.29107885596672545</v>
      </c>
      <c r="BE77" s="69">
        <v>3.3702267575578926E-2</v>
      </c>
      <c r="BF77" s="69">
        <v>7.7970376558282872E-2</v>
      </c>
      <c r="BG77" s="934">
        <v>9.9119570617603792E-2</v>
      </c>
      <c r="BH77" s="1132">
        <v>5.294514305192255E-2</v>
      </c>
      <c r="BI77" s="1132">
        <v>0.17214418421348943</v>
      </c>
      <c r="BJ77" s="934"/>
      <c r="BK77" s="1132">
        <v>8.6329315705254928E-2</v>
      </c>
    </row>
    <row r="78" spans="1:63" ht="14.4" customHeight="1">
      <c r="A78" s="30"/>
      <c r="B78" s="30"/>
      <c r="C78" s="11" t="s">
        <v>42</v>
      </c>
      <c r="D78" s="2"/>
      <c r="E78" s="2"/>
      <c r="F78" s="48" t="s">
        <v>203</v>
      </c>
      <c r="G78" s="70">
        <v>0.15258634161587747</v>
      </c>
      <c r="H78" s="70">
        <v>-6.0742468205113864E-3</v>
      </c>
      <c r="I78" s="69">
        <v>-1.0067388753990159E-2</v>
      </c>
      <c r="J78" s="70">
        <v>0.17487046632124348</v>
      </c>
      <c r="K78" s="70">
        <v>-2.3669333083112365E-2</v>
      </c>
      <c r="L78" s="70">
        <v>0.105670350792888</v>
      </c>
      <c r="M78" s="69">
        <v>0.35479594941109993</v>
      </c>
      <c r="N78" s="70">
        <v>1.0666452802951421E-2</v>
      </c>
      <c r="O78" s="70">
        <v>-6.854467544834153E-2</v>
      </c>
      <c r="P78" s="70">
        <v>0.25971614046446634</v>
      </c>
      <c r="Q78" s="69">
        <v>4.8854383639462373E-2</v>
      </c>
      <c r="R78" s="70">
        <v>-1.6699765300595804E-2</v>
      </c>
      <c r="S78" s="70">
        <v>-0.10424781314343423</v>
      </c>
      <c r="T78" s="70">
        <v>-4.5152411349594357E-2</v>
      </c>
      <c r="U78" s="69">
        <v>-4.3944923180717077E-2</v>
      </c>
      <c r="V78" s="608">
        <v>-8.3012573774698395E-2</v>
      </c>
      <c r="W78" s="608">
        <v>6.6461452357632567E-2</v>
      </c>
      <c r="X78" s="608">
        <v>4.3459721857780131E-2</v>
      </c>
      <c r="Y78" s="609">
        <v>4.919372583534809E-3</v>
      </c>
      <c r="Z78" s="608"/>
      <c r="AA78" s="608">
        <v>8.0389120880839382E-3</v>
      </c>
      <c r="AB78" s="610"/>
      <c r="AC78" s="608">
        <v>9.4607541230411485E-3</v>
      </c>
      <c r="AD78" s="608">
        <v>0.12163375985086011</v>
      </c>
      <c r="AE78" s="608">
        <v>0.10038983409386226</v>
      </c>
      <c r="AF78" s="608">
        <v>1.6422706176365542E-2</v>
      </c>
      <c r="AG78" s="608">
        <v>8.556915511604668E-2</v>
      </c>
      <c r="AH78" s="608">
        <v>1.2432176813181206E-2</v>
      </c>
      <c r="AI78" s="608">
        <v>5.7169196730379124E-2</v>
      </c>
      <c r="AJ78" s="608">
        <v>-0.14368764969885817</v>
      </c>
      <c r="AK78" s="608">
        <v>0.13946067781881388</v>
      </c>
      <c r="AL78" s="608">
        <v>-2.2366806086821733E-2</v>
      </c>
      <c r="AM78" s="608">
        <v>0.14490139196996643</v>
      </c>
      <c r="AN78" s="608">
        <v>-2.2676461194506503E-2</v>
      </c>
      <c r="AO78" s="608">
        <v>0.14264705882352935</v>
      </c>
      <c r="AP78" s="608">
        <v>3.8352638352638246E-2</v>
      </c>
      <c r="AQ78" s="608">
        <v>6.0779669108870893E-2</v>
      </c>
      <c r="AR78" s="934"/>
      <c r="AS78" s="608"/>
      <c r="AT78" s="608"/>
      <c r="AU78" s="608"/>
      <c r="AV78" s="608">
        <v>-7.668129364918197E-2</v>
      </c>
      <c r="AW78" s="80"/>
      <c r="AX78" s="944"/>
      <c r="AY78" s="80"/>
      <c r="AZ78" s="48" t="s">
        <v>203</v>
      </c>
      <c r="BA78" s="69">
        <v>0.44895276090307346</v>
      </c>
      <c r="BB78" s="69">
        <v>0.13525859641437998</v>
      </c>
      <c r="BC78" s="69">
        <v>0.71825046852607199</v>
      </c>
      <c r="BD78" s="69">
        <v>0.24382067527468121</v>
      </c>
      <c r="BE78" s="69">
        <v>-0.19593531581255008</v>
      </c>
      <c r="BF78" s="69">
        <v>2.5452270977674996E-2</v>
      </c>
      <c r="BG78" s="934">
        <v>0.26637240812974738</v>
      </c>
      <c r="BH78" s="1132">
        <v>-5.0525519440167699E-3</v>
      </c>
      <c r="BI78" s="1132">
        <v>0.24646969367803617</v>
      </c>
      <c r="BJ78" s="934"/>
      <c r="BK78" s="1132">
        <v>0.17714067020115043</v>
      </c>
    </row>
    <row r="79" spans="1:63" ht="14.4" customHeight="1">
      <c r="A79" s="30"/>
      <c r="B79" s="30"/>
      <c r="C79" s="30"/>
      <c r="D79" s="30"/>
      <c r="E79" s="30"/>
      <c r="F79" s="76"/>
      <c r="G79" s="76"/>
      <c r="H79" s="76"/>
      <c r="I79" s="76"/>
      <c r="J79" s="76"/>
      <c r="K79" s="76"/>
      <c r="L79" s="76"/>
      <c r="M79" s="76"/>
      <c r="N79" s="76"/>
      <c r="O79" s="76"/>
      <c r="P79" s="76"/>
      <c r="Q79" s="76"/>
      <c r="R79" s="76"/>
      <c r="S79" s="76"/>
      <c r="T79" s="76"/>
      <c r="U79" s="76"/>
      <c r="V79" s="622"/>
      <c r="W79" s="622"/>
      <c r="X79" s="622"/>
      <c r="Y79" s="623"/>
      <c r="Z79" s="622"/>
      <c r="AA79" s="622"/>
      <c r="AB79" s="624"/>
      <c r="AC79" s="622"/>
      <c r="AD79" s="622"/>
      <c r="AE79" s="622"/>
      <c r="AF79" s="622"/>
      <c r="AG79" s="622"/>
      <c r="AH79" s="622"/>
      <c r="AI79" s="622"/>
      <c r="AJ79" s="622"/>
      <c r="AK79" s="622"/>
      <c r="AL79" s="622"/>
      <c r="AM79" s="622"/>
      <c r="AN79" s="622"/>
      <c r="AO79" s="622"/>
      <c r="AP79" s="622"/>
      <c r="AQ79" s="622"/>
      <c r="AR79" s="939"/>
      <c r="AS79" s="622"/>
      <c r="AT79" s="622"/>
      <c r="AU79" s="622"/>
      <c r="AV79" s="622"/>
      <c r="AW79" s="80"/>
      <c r="AX79" s="944"/>
      <c r="AY79" s="80"/>
      <c r="AZ79" s="76"/>
      <c r="BA79" s="76"/>
      <c r="BB79" s="76"/>
      <c r="BC79" s="76"/>
      <c r="BD79" s="76"/>
      <c r="BE79" s="76"/>
      <c r="BF79" s="76"/>
      <c r="BG79" s="939"/>
      <c r="BH79" s="1133"/>
      <c r="BI79" s="1133"/>
      <c r="BJ79" s="939"/>
      <c r="BK79" s="1133"/>
    </row>
    <row r="80" spans="1:63" s="26" customFormat="1" ht="14.4" customHeight="1">
      <c r="A80" s="13" t="s">
        <v>65</v>
      </c>
      <c r="B80" s="13"/>
      <c r="C80" s="13"/>
      <c r="D80" s="13"/>
      <c r="E80" s="13"/>
      <c r="F80" s="65"/>
      <c r="G80" s="65"/>
      <c r="H80" s="65"/>
      <c r="I80" s="66"/>
      <c r="J80" s="65"/>
      <c r="K80" s="65"/>
      <c r="L80" s="65"/>
      <c r="M80" s="66"/>
      <c r="N80" s="65"/>
      <c r="O80" s="65"/>
      <c r="P80" s="65"/>
      <c r="Q80" s="66"/>
      <c r="R80" s="65"/>
      <c r="S80" s="65"/>
      <c r="T80" s="65"/>
      <c r="U80" s="66"/>
      <c r="V80" s="66"/>
      <c r="W80" s="66"/>
      <c r="X80" s="66"/>
      <c r="Y80" s="492"/>
      <c r="Z80" s="66"/>
      <c r="AA80" s="66"/>
      <c r="AB80" s="607"/>
      <c r="AC80" s="66"/>
      <c r="AD80" s="66"/>
      <c r="AE80" s="66"/>
      <c r="AF80" s="66"/>
      <c r="AG80" s="66"/>
      <c r="AH80" s="66"/>
      <c r="AI80" s="66"/>
      <c r="AJ80" s="66"/>
      <c r="AK80" s="66"/>
      <c r="AL80" s="66"/>
      <c r="AM80" s="66"/>
      <c r="AN80" s="66"/>
      <c r="AO80" s="66"/>
      <c r="AP80" s="66"/>
      <c r="AQ80" s="66"/>
      <c r="AR80" s="938"/>
      <c r="AS80" s="66"/>
      <c r="AT80" s="66"/>
      <c r="AU80" s="66"/>
      <c r="AV80" s="66"/>
      <c r="AW80" s="80"/>
      <c r="AX80" s="944"/>
      <c r="AY80" s="80"/>
      <c r="AZ80" s="65"/>
      <c r="BA80" s="65"/>
      <c r="BB80" s="65"/>
      <c r="BC80" s="65"/>
      <c r="BD80" s="65"/>
      <c r="BE80" s="65"/>
      <c r="BF80" s="65"/>
      <c r="BG80" s="938"/>
      <c r="BH80" s="65"/>
      <c r="BI80" s="65"/>
      <c r="BJ80" s="938"/>
      <c r="BK80" s="65"/>
    </row>
    <row r="81" spans="1:63" s="26" customFormat="1" ht="14.4" customHeight="1">
      <c r="A81" s="43" t="s">
        <v>2</v>
      </c>
      <c r="B81" s="43"/>
      <c r="C81" s="30"/>
      <c r="D81" s="30"/>
      <c r="E81" s="30"/>
      <c r="F81" s="76"/>
      <c r="G81" s="76"/>
      <c r="H81" s="76"/>
      <c r="I81" s="76"/>
      <c r="J81" s="76"/>
      <c r="K81" s="76"/>
      <c r="L81" s="76"/>
      <c r="M81" s="76"/>
      <c r="N81" s="76"/>
      <c r="O81" s="76"/>
      <c r="P81" s="76"/>
      <c r="Q81" s="76"/>
      <c r="R81" s="76"/>
      <c r="S81" s="76"/>
      <c r="T81" s="76"/>
      <c r="U81" s="76"/>
      <c r="V81" s="622"/>
      <c r="W81" s="622"/>
      <c r="X81" s="622"/>
      <c r="Y81" s="623"/>
      <c r="Z81" s="622"/>
      <c r="AA81" s="622"/>
      <c r="AB81" s="624"/>
      <c r="AC81" s="622"/>
      <c r="AD81" s="622"/>
      <c r="AE81" s="622"/>
      <c r="AF81" s="622"/>
      <c r="AG81" s="622"/>
      <c r="AH81" s="622"/>
      <c r="AI81" s="622"/>
      <c r="AJ81" s="622"/>
      <c r="AK81" s="622"/>
      <c r="AL81" s="622"/>
      <c r="AM81" s="622"/>
      <c r="AN81" s="622"/>
      <c r="AO81" s="622"/>
      <c r="AP81" s="622"/>
      <c r="AQ81" s="622"/>
      <c r="AR81" s="939"/>
      <c r="AS81" s="622"/>
      <c r="AT81" s="622"/>
      <c r="AU81" s="622"/>
      <c r="AV81" s="622"/>
      <c r="AW81" s="80"/>
      <c r="AX81" s="944"/>
      <c r="AY81" s="80"/>
      <c r="AZ81" s="76"/>
      <c r="BA81" s="76"/>
      <c r="BB81" s="76"/>
      <c r="BC81" s="76"/>
      <c r="BD81" s="76"/>
      <c r="BE81" s="76"/>
      <c r="BF81" s="76"/>
      <c r="BG81" s="939"/>
      <c r="BH81" s="1133"/>
      <c r="BI81" s="1133"/>
      <c r="BJ81" s="939"/>
      <c r="BK81" s="1133"/>
    </row>
    <row r="82" spans="1:63" ht="14.4" customHeight="1">
      <c r="A82" s="30"/>
      <c r="B82" s="10" t="s">
        <v>29</v>
      </c>
      <c r="C82" s="9"/>
      <c r="D82"/>
      <c r="E82"/>
      <c r="F82" s="58"/>
      <c r="G82" s="58"/>
      <c r="H82" s="58"/>
      <c r="I82" s="53"/>
      <c r="J82" s="58"/>
      <c r="K82" s="58"/>
      <c r="L82" s="58"/>
      <c r="M82" s="53"/>
      <c r="N82" s="58"/>
      <c r="O82" s="58"/>
      <c r="P82" s="58"/>
      <c r="Q82" s="53"/>
      <c r="R82" s="58"/>
      <c r="S82" s="58"/>
      <c r="T82" s="58"/>
      <c r="U82" s="53"/>
      <c r="V82" s="584"/>
      <c r="W82" s="584"/>
      <c r="X82" s="584"/>
      <c r="Y82" s="585"/>
      <c r="Z82" s="584"/>
      <c r="AA82" s="584"/>
      <c r="AB82" s="586"/>
      <c r="AC82" s="584"/>
      <c r="AD82" s="584"/>
      <c r="AE82" s="584"/>
      <c r="AF82" s="584"/>
      <c r="AG82" s="584"/>
      <c r="AH82" s="584"/>
      <c r="AI82" s="584"/>
      <c r="AJ82" s="584"/>
      <c r="AK82" s="584"/>
      <c r="AL82" s="584"/>
      <c r="AM82" s="584"/>
      <c r="AN82" s="584"/>
      <c r="AO82" s="584"/>
      <c r="AP82" s="584"/>
      <c r="AQ82" s="584"/>
      <c r="AR82" s="928"/>
      <c r="AS82" s="584"/>
      <c r="AT82" s="584"/>
      <c r="AU82" s="584"/>
      <c r="AV82" s="584"/>
      <c r="AW82" s="80"/>
      <c r="AX82" s="944"/>
      <c r="AY82" s="80"/>
      <c r="AZ82" s="53"/>
      <c r="BA82" s="53"/>
      <c r="BB82" s="53"/>
      <c r="BC82" s="53"/>
      <c r="BD82" s="53"/>
      <c r="BE82" s="53"/>
      <c r="BF82" s="53"/>
      <c r="BG82" s="928"/>
      <c r="BH82" s="54"/>
      <c r="BI82" s="54"/>
      <c r="BJ82" s="928"/>
      <c r="BK82" s="54"/>
    </row>
    <row r="83" spans="1:63" ht="14.4" customHeight="1">
      <c r="A83" s="30"/>
      <c r="B83" s="30"/>
      <c r="C83" s="11" t="s">
        <v>66</v>
      </c>
      <c r="D83" s="2"/>
      <c r="E83" s="2"/>
      <c r="F83" s="47">
        <v>10630.4</v>
      </c>
      <c r="G83" s="47">
        <v>11134.5</v>
      </c>
      <c r="H83" s="47">
        <v>11760.6</v>
      </c>
      <c r="I83" s="48">
        <v>12933.7</v>
      </c>
      <c r="J83" s="47">
        <v>13760.2</v>
      </c>
      <c r="K83" s="47">
        <v>14113.1</v>
      </c>
      <c r="L83" s="47">
        <v>15060.4</v>
      </c>
      <c r="M83" s="48">
        <v>17756.599999999999</v>
      </c>
      <c r="N83" s="47">
        <v>17363.7</v>
      </c>
      <c r="O83" s="47">
        <v>16755.900000000001</v>
      </c>
      <c r="P83" s="47">
        <v>17948.7</v>
      </c>
      <c r="Q83" s="48">
        <v>18727.8</v>
      </c>
      <c r="R83" s="47">
        <v>18501.900000000001</v>
      </c>
      <c r="S83" s="47">
        <v>17946.900000000001</v>
      </c>
      <c r="T83" s="47">
        <v>17781.3</v>
      </c>
      <c r="U83" s="346">
        <v>17361.3</v>
      </c>
      <c r="V83" s="346">
        <v>16835.3</v>
      </c>
      <c r="W83" s="346">
        <v>17619.099999999999</v>
      </c>
      <c r="X83" s="346">
        <v>18102.900000000001</v>
      </c>
      <c r="Y83" s="346">
        <v>18488.099999999999</v>
      </c>
      <c r="Z83" s="849">
        <v>18368.5</v>
      </c>
      <c r="AA83" s="346">
        <v>18579.3</v>
      </c>
      <c r="AB83" s="538">
        <v>16662.599999999999</v>
      </c>
      <c r="AC83" s="348">
        <v>16880.2</v>
      </c>
      <c r="AD83" s="346">
        <v>18014.7</v>
      </c>
      <c r="AE83" s="346">
        <v>18654.599999999999</v>
      </c>
      <c r="AF83" s="346">
        <v>19585</v>
      </c>
      <c r="AG83" s="346">
        <v>19353</v>
      </c>
      <c r="AH83" s="346">
        <v>19207.2</v>
      </c>
      <c r="AI83" s="346">
        <v>19787.5</v>
      </c>
      <c r="AJ83" s="346">
        <v>20363.5</v>
      </c>
      <c r="AK83" s="346">
        <v>21555.4</v>
      </c>
      <c r="AL83" s="346">
        <v>21192.5</v>
      </c>
      <c r="AM83" s="346">
        <v>22946.799999999999</v>
      </c>
      <c r="AN83" s="346">
        <v>23386.400000000001</v>
      </c>
      <c r="AO83" s="346">
        <v>23873.9</v>
      </c>
      <c r="AP83" s="346">
        <v>24652.6</v>
      </c>
      <c r="AQ83" s="346">
        <v>25939.599999999999</v>
      </c>
      <c r="AR83" s="929">
        <v>22986.1</v>
      </c>
      <c r="AS83" s="346"/>
      <c r="AT83" s="346"/>
      <c r="AU83" s="346">
        <v>25554.100000000002</v>
      </c>
      <c r="AV83" s="346">
        <v>27095.5</v>
      </c>
      <c r="AW83" s="175"/>
      <c r="AX83" s="944"/>
      <c r="AY83" s="80"/>
      <c r="AZ83" s="48">
        <v>7719.7</v>
      </c>
      <c r="BA83" s="48">
        <v>10499.3</v>
      </c>
      <c r="BB83" s="48">
        <v>12933.7</v>
      </c>
      <c r="BC83" s="48">
        <v>17756.599999999999</v>
      </c>
      <c r="BD83" s="48">
        <v>18727.8</v>
      </c>
      <c r="BE83" s="48">
        <v>17361.3</v>
      </c>
      <c r="BF83" s="48">
        <v>18488.099999999999</v>
      </c>
      <c r="BG83" s="929">
        <v>19585</v>
      </c>
      <c r="BH83" s="50">
        <v>20363.5</v>
      </c>
      <c r="BI83" s="50">
        <v>23386.400000000001</v>
      </c>
      <c r="BJ83" s="929">
        <v>22986.1</v>
      </c>
      <c r="BK83" s="50">
        <v>27095.5</v>
      </c>
    </row>
    <row r="84" spans="1:63" ht="14.4" customHeight="1">
      <c r="A84" s="30"/>
      <c r="B84" s="30"/>
      <c r="C84" s="291" t="s">
        <v>472</v>
      </c>
      <c r="D84" s="2"/>
      <c r="E84" s="1029"/>
      <c r="F84" s="1029">
        <v>0.70327343936066045</v>
      </c>
      <c r="G84" s="1029">
        <v>0.68976304785504106</v>
      </c>
      <c r="H84" s="1029">
        <v>0.70467482354069044</v>
      </c>
      <c r="I84" s="1029">
        <v>0.71024090761821612</v>
      </c>
      <c r="J84" s="1029">
        <v>0.72006740067819308</v>
      </c>
      <c r="K84" s="1029">
        <v>0.72783954946777785</v>
      </c>
      <c r="L84" s="1029">
        <v>0.7282979268723192</v>
      </c>
      <c r="M84" s="1029">
        <v>0.70460461572648481</v>
      </c>
      <c r="N84" s="1029">
        <v>0.71614994700134871</v>
      </c>
      <c r="O84" s="1029">
        <v>0.70828507418523046</v>
      </c>
      <c r="P84" s="1029">
        <v>0.69208078845086052</v>
      </c>
      <c r="Q84" s="1029">
        <v>0.68512915817623743</v>
      </c>
      <c r="R84" s="1029">
        <v>0.69630095176447115</v>
      </c>
      <c r="S84" s="1029">
        <v>0.69577808792742502</v>
      </c>
      <c r="T84" s="1029">
        <v>0.69644283946168672</v>
      </c>
      <c r="U84" s="1029">
        <v>0.68436446774543225</v>
      </c>
      <c r="V84" s="1029">
        <v>0.68282404665914986</v>
      </c>
      <c r="W84" s="1029">
        <v>0.68411202615444955</v>
      </c>
      <c r="X84" s="1029">
        <v>0.69041807461422877</v>
      </c>
      <c r="Y84" s="1029">
        <v>0.68191072653639317</v>
      </c>
      <c r="Z84" s="1031">
        <v>0.67919540017378766</v>
      </c>
      <c r="AA84" s="1029">
        <v>0.68138409065903827</v>
      </c>
      <c r="AB84" s="1030">
        <v>0.61611787979071519</v>
      </c>
      <c r="AC84" s="1029">
        <v>0.61907067150768336</v>
      </c>
      <c r="AD84" s="1029">
        <v>0.62580811010793336</v>
      </c>
      <c r="AE84" s="1029">
        <v>0.63780989404367494</v>
      </c>
      <c r="AF84" s="1029">
        <v>0.62777466143120442</v>
      </c>
      <c r="AG84" s="1029">
        <v>0.6177402828716162</v>
      </c>
      <c r="AH84" s="1029">
        <v>0.60855651909422448</v>
      </c>
      <c r="AI84" s="1029">
        <v>0.65404142234797158</v>
      </c>
      <c r="AJ84" s="1029">
        <v>0.67969639215345956</v>
      </c>
      <c r="AK84" s="1029">
        <v>0.67215900763668246</v>
      </c>
      <c r="AL84" s="1029">
        <v>0.65442479789027708</v>
      </c>
      <c r="AM84" s="1029">
        <v>0.65331199927114958</v>
      </c>
      <c r="AN84" s="1029">
        <v>0.64933362949800122</v>
      </c>
      <c r="AO84" s="1029">
        <v>0.6366305426075457</v>
      </c>
      <c r="AP84" s="1029">
        <v>0.64984025895973263</v>
      </c>
      <c r="AQ84" s="1029">
        <v>0.65530517380759901</v>
      </c>
      <c r="AR84" s="1030">
        <v>0.64962030754100009</v>
      </c>
      <c r="AS84" s="1029"/>
      <c r="AT84" s="1029"/>
      <c r="AU84" s="1029">
        <v>0.65589258947454876</v>
      </c>
      <c r="AV84" s="1029">
        <v>0.65820893709538331</v>
      </c>
      <c r="AW84" s="175"/>
      <c r="AX84" s="944"/>
      <c r="AY84" s="80"/>
      <c r="AZ84" s="1029">
        <v>0.73695716508672959</v>
      </c>
      <c r="BA84" s="1029">
        <v>0.72262944532771711</v>
      </c>
      <c r="BB84" s="1029">
        <v>0.74018942970784329</v>
      </c>
      <c r="BC84" s="1029">
        <v>0.73078442670178612</v>
      </c>
      <c r="BD84" s="1029">
        <v>0.71019609478989298</v>
      </c>
      <c r="BE84" s="1029">
        <v>0.70242593926250785</v>
      </c>
      <c r="BF84" s="1029">
        <v>0.68191072653639317</v>
      </c>
      <c r="BG84" s="1030">
        <v>0.62777466143120442</v>
      </c>
      <c r="BH84" s="1134">
        <v>0.67969639215345956</v>
      </c>
      <c r="BI84" s="1134">
        <v>0.64933362949800122</v>
      </c>
      <c r="BJ84" s="1030">
        <v>0.64962030754100009</v>
      </c>
      <c r="BK84" s="1134">
        <v>0.65820893709538331</v>
      </c>
    </row>
    <row r="85" spans="1:63" ht="14.4" customHeight="1">
      <c r="A85" s="30"/>
      <c r="B85" s="30"/>
      <c r="C85" s="11" t="s">
        <v>67</v>
      </c>
      <c r="D85" s="2"/>
      <c r="E85" s="2"/>
      <c r="F85" s="77">
        <v>1208.5999999999999</v>
      </c>
      <c r="G85" s="77">
        <v>1136.0999999999999</v>
      </c>
      <c r="H85" s="77">
        <v>1117.4000000000001</v>
      </c>
      <c r="I85" s="78">
        <v>1327</v>
      </c>
      <c r="J85" s="77">
        <v>1457.8</v>
      </c>
      <c r="K85" s="77">
        <v>1373</v>
      </c>
      <c r="L85" s="77">
        <v>1535.3</v>
      </c>
      <c r="M85" s="78">
        <v>2308.8000000000002</v>
      </c>
      <c r="N85" s="77">
        <v>1909.4</v>
      </c>
      <c r="O85" s="77">
        <v>1950.5</v>
      </c>
      <c r="P85" s="77">
        <v>2519.1999999999998</v>
      </c>
      <c r="Q85" s="78">
        <v>2333.6</v>
      </c>
      <c r="R85" s="77">
        <v>2200.6999999999998</v>
      </c>
      <c r="S85" s="77">
        <v>1951.6</v>
      </c>
      <c r="T85" s="77">
        <v>2337.8000000000002</v>
      </c>
      <c r="U85" s="347">
        <v>2560.8000000000002</v>
      </c>
      <c r="V85" s="347">
        <v>2179.9</v>
      </c>
      <c r="W85" s="347">
        <v>1993.3</v>
      </c>
      <c r="X85" s="347">
        <v>2162.4</v>
      </c>
      <c r="Y85" s="347">
        <v>2329.4</v>
      </c>
      <c r="Z85" s="849">
        <v>2329.1999999999998</v>
      </c>
      <c r="AA85" s="347">
        <v>2119.5</v>
      </c>
      <c r="AB85" s="538">
        <v>2151.1</v>
      </c>
      <c r="AC85" s="348">
        <v>1927.3</v>
      </c>
      <c r="AD85" s="347">
        <v>2058.5</v>
      </c>
      <c r="AE85" s="347">
        <v>2172</v>
      </c>
      <c r="AF85" s="347">
        <v>2098.8000000000002</v>
      </c>
      <c r="AG85" s="347">
        <v>2261.1999999999998</v>
      </c>
      <c r="AH85" s="347">
        <v>2327</v>
      </c>
      <c r="AI85" s="347">
        <v>2635</v>
      </c>
      <c r="AJ85" s="347">
        <v>2083.1999999999998</v>
      </c>
      <c r="AK85" s="347">
        <v>2402.4</v>
      </c>
      <c r="AL85" s="347">
        <v>2567.4</v>
      </c>
      <c r="AM85" s="347">
        <v>2395.5</v>
      </c>
      <c r="AN85" s="347">
        <v>2376.8000000000002</v>
      </c>
      <c r="AO85" s="347">
        <v>2775.3</v>
      </c>
      <c r="AP85" s="347">
        <v>2263.5</v>
      </c>
      <c r="AQ85" s="347">
        <v>2641</v>
      </c>
      <c r="AR85" s="940">
        <v>2243.1999999999998</v>
      </c>
      <c r="AS85" s="347"/>
      <c r="AT85" s="347"/>
      <c r="AU85" s="347">
        <v>2493.4</v>
      </c>
      <c r="AV85" s="347">
        <v>2409.3000000000002</v>
      </c>
      <c r="AW85" s="175"/>
      <c r="AX85" s="944"/>
      <c r="AY85" s="80"/>
      <c r="AZ85" s="78">
        <v>625.6</v>
      </c>
      <c r="BA85" s="78">
        <v>1290.8</v>
      </c>
      <c r="BB85" s="48">
        <v>1327</v>
      </c>
      <c r="BC85" s="78">
        <v>2308.8000000000002</v>
      </c>
      <c r="BD85" s="78">
        <v>2333.6</v>
      </c>
      <c r="BE85" s="78">
        <v>2560.8000000000002</v>
      </c>
      <c r="BF85" s="78">
        <v>2329.4</v>
      </c>
      <c r="BG85" s="940">
        <v>2098.8000000000002</v>
      </c>
      <c r="BH85" s="1135">
        <v>2083.1999999999998</v>
      </c>
      <c r="BI85" s="1135">
        <v>2376.8000000000002</v>
      </c>
      <c r="BJ85" s="940">
        <v>2243.1999999999998</v>
      </c>
      <c r="BK85" s="1135">
        <v>2409.3000000000002</v>
      </c>
    </row>
    <row r="86" spans="1:63" ht="14.4" customHeight="1">
      <c r="A86" s="30"/>
      <c r="B86" s="30"/>
      <c r="C86" s="11" t="s">
        <v>68</v>
      </c>
      <c r="D86" s="2"/>
      <c r="E86" s="2"/>
      <c r="F86" s="77">
        <v>1888</v>
      </c>
      <c r="G86" s="77">
        <v>1946.2</v>
      </c>
      <c r="H86" s="77">
        <v>1999.5</v>
      </c>
      <c r="I86" s="78">
        <v>2141.1999999999998</v>
      </c>
      <c r="J86" s="77">
        <v>2129.6999999999998</v>
      </c>
      <c r="K86" s="77">
        <v>2156.1</v>
      </c>
      <c r="L86" s="77">
        <v>2193.4</v>
      </c>
      <c r="M86" s="78">
        <v>2231.9</v>
      </c>
      <c r="N86" s="77">
        <v>2288.6</v>
      </c>
      <c r="O86" s="77">
        <v>2175.6</v>
      </c>
      <c r="P86" s="77">
        <v>2329.1</v>
      </c>
      <c r="Q86" s="78">
        <v>2906</v>
      </c>
      <c r="R86" s="77">
        <v>2957.7</v>
      </c>
      <c r="S86" s="77">
        <v>3068.2</v>
      </c>
      <c r="T86" s="77">
        <v>2969</v>
      </c>
      <c r="U86" s="347">
        <v>2717.5</v>
      </c>
      <c r="V86" s="347">
        <v>2737.5</v>
      </c>
      <c r="W86" s="347">
        <v>3124.1</v>
      </c>
      <c r="X86" s="347">
        <v>3164.9</v>
      </c>
      <c r="Y86" s="347">
        <v>3030.5</v>
      </c>
      <c r="Z86" s="849">
        <v>3356.7</v>
      </c>
      <c r="AA86" s="347">
        <v>3473</v>
      </c>
      <c r="AB86" s="538">
        <v>3166</v>
      </c>
      <c r="AC86" s="348">
        <v>3282.7</v>
      </c>
      <c r="AD86" s="347">
        <v>3539.3</v>
      </c>
      <c r="AE86" s="347">
        <v>3601.7999999999997</v>
      </c>
      <c r="AF86" s="347">
        <v>3749.5</v>
      </c>
      <c r="AG86" s="347">
        <v>4033.7000000000003</v>
      </c>
      <c r="AH86" s="347">
        <v>4318.6000000000004</v>
      </c>
      <c r="AI86" s="347">
        <v>4157.1000000000004</v>
      </c>
      <c r="AJ86" s="347">
        <v>4350.3</v>
      </c>
      <c r="AK86" s="347">
        <v>4651.1000000000004</v>
      </c>
      <c r="AL86" s="347">
        <v>4822</v>
      </c>
      <c r="AM86" s="347">
        <v>5663.8</v>
      </c>
      <c r="AN86" s="347">
        <v>6557.4</v>
      </c>
      <c r="AO86" s="347">
        <v>6617.4</v>
      </c>
      <c r="AP86" s="347">
        <v>6664.5</v>
      </c>
      <c r="AQ86" s="347">
        <v>6662.1</v>
      </c>
      <c r="AR86" s="940">
        <v>6478.6</v>
      </c>
      <c r="AS86" s="347"/>
      <c r="AT86" s="347"/>
      <c r="AU86" s="347">
        <v>6604.3</v>
      </c>
      <c r="AV86" s="347">
        <v>6666</v>
      </c>
      <c r="AW86" s="175"/>
      <c r="AX86" s="944"/>
      <c r="AY86" s="80"/>
      <c r="AZ86" s="78">
        <v>1625.8</v>
      </c>
      <c r="BA86" s="78">
        <v>1969.7</v>
      </c>
      <c r="BB86" s="48">
        <v>2141.1999999999998</v>
      </c>
      <c r="BC86" s="48">
        <v>2231.9</v>
      </c>
      <c r="BD86" s="78">
        <v>2906</v>
      </c>
      <c r="BE86" s="78">
        <v>2717.5</v>
      </c>
      <c r="BF86" s="78">
        <v>3289.4</v>
      </c>
      <c r="BG86" s="940">
        <v>3749.5</v>
      </c>
      <c r="BH86" s="1135">
        <v>4350.3</v>
      </c>
      <c r="BI86" s="1135">
        <v>6557.4</v>
      </c>
      <c r="BJ86" s="940">
        <v>6478.6</v>
      </c>
      <c r="BK86" s="1135">
        <v>6666</v>
      </c>
    </row>
    <row r="87" spans="1:63" ht="14.4" customHeight="1">
      <c r="A87" s="30"/>
      <c r="B87" s="30"/>
      <c r="C87" s="11" t="s">
        <v>69</v>
      </c>
      <c r="D87" s="2"/>
      <c r="E87" s="2"/>
      <c r="F87" s="47">
        <v>1388.6000000000004</v>
      </c>
      <c r="G87" s="47">
        <v>1925.6999999999989</v>
      </c>
      <c r="H87" s="47">
        <v>1811.9000000000015</v>
      </c>
      <c r="I87" s="48">
        <v>1808.3999999999978</v>
      </c>
      <c r="J87" s="47">
        <v>1761.9000000000015</v>
      </c>
      <c r="K87" s="47">
        <v>1748.2000000000007</v>
      </c>
      <c r="L87" s="47">
        <v>1889.7999999999975</v>
      </c>
      <c r="M87" s="48">
        <v>2903.5</v>
      </c>
      <c r="N87" s="47">
        <v>2684.2000000000007</v>
      </c>
      <c r="O87" s="47">
        <v>2775.0000000000036</v>
      </c>
      <c r="P87" s="47">
        <v>3137.4000000000051</v>
      </c>
      <c r="Q87" s="48">
        <v>3367.3000000000029</v>
      </c>
      <c r="R87" s="47">
        <v>2911.4000000000015</v>
      </c>
      <c r="S87" s="47">
        <v>2827.2999999999993</v>
      </c>
      <c r="T87" s="47">
        <v>2443.5</v>
      </c>
      <c r="U87" s="346">
        <v>2728.9000000000051</v>
      </c>
      <c r="V87" s="347">
        <v>2902.6999999999971</v>
      </c>
      <c r="W87" s="347">
        <v>3018.2000000000007</v>
      </c>
      <c r="X87" s="347">
        <v>2790</v>
      </c>
      <c r="Y87" s="347">
        <v>3264.2000000000007</v>
      </c>
      <c r="Z87" s="849">
        <v>2990.0999999999985</v>
      </c>
      <c r="AA87" s="347">
        <v>3095.2000000000044</v>
      </c>
      <c r="AB87" s="538">
        <v>5064.8000000000029</v>
      </c>
      <c r="AC87" s="348">
        <v>5176.7999999999993</v>
      </c>
      <c r="AD87" s="347">
        <v>5173.7999999999993</v>
      </c>
      <c r="AE87" s="347">
        <v>4819.5</v>
      </c>
      <c r="AF87" s="347">
        <v>5764.2000000000007</v>
      </c>
      <c r="AG87" s="347">
        <v>5680.7999999999993</v>
      </c>
      <c r="AH87" s="347">
        <v>5709.0999999999949</v>
      </c>
      <c r="AI87" s="347">
        <v>3674.5999999999985</v>
      </c>
      <c r="AJ87" s="347">
        <v>3162.6999999999971</v>
      </c>
      <c r="AK87" s="347">
        <v>3459.9999999999927</v>
      </c>
      <c r="AL87" s="347">
        <v>3801.5000000000036</v>
      </c>
      <c r="AM87" s="347">
        <v>4117.6999999999971</v>
      </c>
      <c r="AN87" s="347">
        <v>3695.3999999999869</v>
      </c>
      <c r="AO87" s="347">
        <v>4233.7999999999956</v>
      </c>
      <c r="AP87" s="347">
        <v>4355.7999999999956</v>
      </c>
      <c r="AQ87" s="347">
        <v>4341.3000000000029</v>
      </c>
      <c r="AR87" s="929">
        <v>3676.0000000000073</v>
      </c>
      <c r="AS87" s="347"/>
      <c r="AT87" s="347"/>
      <c r="AU87" s="347">
        <v>4309</v>
      </c>
      <c r="AV87" s="347">
        <v>4994.6999999999971</v>
      </c>
      <c r="AW87" s="175"/>
      <c r="AX87" s="944"/>
      <c r="AY87" s="80"/>
      <c r="AZ87" s="48">
        <v>503.99999999999909</v>
      </c>
      <c r="BA87" s="48">
        <v>769.5</v>
      </c>
      <c r="BB87" s="48">
        <v>1071.5999999999985</v>
      </c>
      <c r="BC87" s="48">
        <v>2000.7000000000007</v>
      </c>
      <c r="BD87" s="48">
        <v>2402.5000000000036</v>
      </c>
      <c r="BE87" s="48">
        <v>2076.6000000000058</v>
      </c>
      <c r="BF87" s="48">
        <v>3005.2999999999993</v>
      </c>
      <c r="BG87" s="929">
        <v>5764.2000000000007</v>
      </c>
      <c r="BH87" s="50">
        <v>3162.6999999999971</v>
      </c>
      <c r="BI87" s="50">
        <v>3695.3999999999869</v>
      </c>
      <c r="BJ87" s="929">
        <v>3676.0000000000073</v>
      </c>
      <c r="BK87" s="50">
        <v>4994.6999999999971</v>
      </c>
    </row>
    <row r="88" spans="1:63" ht="14.4" customHeight="1">
      <c r="A88" s="30"/>
      <c r="B88" s="14" t="s">
        <v>38</v>
      </c>
      <c r="C88" s="14"/>
      <c r="D88" s="14"/>
      <c r="E88" s="14"/>
      <c r="F88" s="319">
        <v>15115.6</v>
      </c>
      <c r="G88" s="319">
        <v>16142.5</v>
      </c>
      <c r="H88" s="319">
        <v>16689.400000000001</v>
      </c>
      <c r="I88" s="487">
        <v>18210.3</v>
      </c>
      <c r="J88" s="319">
        <v>19109.600000000002</v>
      </c>
      <c r="K88" s="319">
        <v>19390.400000000001</v>
      </c>
      <c r="L88" s="319">
        <v>20678.899999999998</v>
      </c>
      <c r="M88" s="487">
        <v>25200.799999999999</v>
      </c>
      <c r="N88" s="319">
        <v>24245.9</v>
      </c>
      <c r="O88" s="319">
        <v>23657.000000000007</v>
      </c>
      <c r="P88" s="319">
        <v>25934.400000000005</v>
      </c>
      <c r="Q88" s="487">
        <v>27334.700000000004</v>
      </c>
      <c r="R88" s="319">
        <v>26571.700000000004</v>
      </c>
      <c r="S88" s="319">
        <v>25794</v>
      </c>
      <c r="T88" s="319">
        <v>25531.599999999999</v>
      </c>
      <c r="U88" s="487">
        <v>25368.500000000004</v>
      </c>
      <c r="V88" s="625">
        <v>24655.399999999994</v>
      </c>
      <c r="W88" s="625">
        <v>25754.699999999997</v>
      </c>
      <c r="X88" s="625">
        <v>26220.2</v>
      </c>
      <c r="Y88" s="595">
        <v>27112.199999999997</v>
      </c>
      <c r="Z88" s="363">
        <v>27044.5</v>
      </c>
      <c r="AA88" s="625">
        <v>27267.000000000004</v>
      </c>
      <c r="AB88" s="825">
        <v>27044.5</v>
      </c>
      <c r="AC88" s="363">
        <v>27267</v>
      </c>
      <c r="AD88" s="625">
        <v>28786.3</v>
      </c>
      <c r="AE88" s="625">
        <v>29247.899999999998</v>
      </c>
      <c r="AF88" s="625">
        <v>31197.5</v>
      </c>
      <c r="AG88" s="625">
        <v>31328.699999999997</v>
      </c>
      <c r="AH88" s="625">
        <v>31561.899999999994</v>
      </c>
      <c r="AI88" s="625">
        <v>30254.199999999997</v>
      </c>
      <c r="AJ88" s="625">
        <v>29959.699999999997</v>
      </c>
      <c r="AK88" s="625">
        <v>32068.899999999994</v>
      </c>
      <c r="AL88" s="625">
        <v>32383.4</v>
      </c>
      <c r="AM88" s="625">
        <v>35123.799999999996</v>
      </c>
      <c r="AN88" s="625">
        <v>36015.999999999985</v>
      </c>
      <c r="AO88" s="625">
        <v>37500.399999999994</v>
      </c>
      <c r="AP88" s="625">
        <v>37936.399999999994</v>
      </c>
      <c r="AQ88" s="625">
        <v>39584</v>
      </c>
      <c r="AR88" s="941">
        <v>35383.900000000009</v>
      </c>
      <c r="AS88" s="625"/>
      <c r="AT88" s="625"/>
      <c r="AU88" s="625">
        <v>38960.800000000003</v>
      </c>
      <c r="AV88" s="625">
        <v>41165.5</v>
      </c>
      <c r="AW88" s="175"/>
      <c r="AX88" s="944"/>
      <c r="AY88" s="80"/>
      <c r="AZ88" s="320">
        <v>10475.099999999999</v>
      </c>
      <c r="BA88" s="320">
        <v>14529.3</v>
      </c>
      <c r="BB88" s="320">
        <v>17473.5</v>
      </c>
      <c r="BC88" s="320">
        <v>24298</v>
      </c>
      <c r="BD88" s="320">
        <v>26369.9</v>
      </c>
      <c r="BE88" s="320">
        <v>24716.200000000004</v>
      </c>
      <c r="BF88" s="320">
        <v>27112.2</v>
      </c>
      <c r="BG88" s="941">
        <v>31197.5</v>
      </c>
      <c r="BH88" s="1136">
        <v>29959.699999999997</v>
      </c>
      <c r="BI88" s="1136">
        <v>36015.999999999985</v>
      </c>
      <c r="BJ88" s="941">
        <v>35383.900000000009</v>
      </c>
      <c r="BK88" s="1136">
        <v>41165.5</v>
      </c>
    </row>
    <row r="89" spans="1:63" ht="14.4" customHeight="1">
      <c r="A89" s="80"/>
      <c r="B89" s="80"/>
      <c r="C89" s="80"/>
      <c r="D89" s="80"/>
      <c r="E89" s="80"/>
      <c r="F89" s="488"/>
      <c r="G89" s="488"/>
      <c r="H89" s="488"/>
      <c r="I89" s="488"/>
      <c r="J89" s="488"/>
      <c r="K89" s="488"/>
      <c r="L89" s="488"/>
      <c r="M89" s="488"/>
      <c r="N89" s="488"/>
      <c r="O89" s="488"/>
      <c r="P89" s="488"/>
      <c r="Q89" s="488"/>
      <c r="R89" s="488"/>
      <c r="S89" s="488"/>
      <c r="T89" s="488"/>
      <c r="U89" s="488"/>
      <c r="V89" s="626"/>
      <c r="W89" s="626"/>
      <c r="X89" s="626"/>
      <c r="Y89" s="627"/>
      <c r="Z89" s="626"/>
      <c r="AA89" s="626"/>
      <c r="AB89" s="557"/>
      <c r="AC89" s="557"/>
      <c r="AD89" s="557"/>
      <c r="AE89" s="557"/>
      <c r="AF89" s="557"/>
      <c r="AG89" s="1049"/>
      <c r="AH89" s="1049"/>
      <c r="AI89" s="1049"/>
      <c r="AJ89" s="1049"/>
      <c r="AK89" s="1049"/>
      <c r="AL89" s="1049"/>
      <c r="AM89" s="1049"/>
      <c r="AN89" s="1049"/>
      <c r="AO89" s="1049"/>
      <c r="AP89" s="1049"/>
      <c r="AQ89" s="1049"/>
      <c r="AR89" s="933"/>
      <c r="AS89" s="1049"/>
      <c r="AT89" s="1049"/>
      <c r="AU89" s="1049"/>
      <c r="AV89" s="1049"/>
      <c r="AW89" s="175"/>
      <c r="AX89" s="944"/>
      <c r="AY89" s="80"/>
      <c r="AZ89" s="80"/>
      <c r="BA89" s="80"/>
      <c r="BB89" s="80"/>
      <c r="BC89" s="80"/>
      <c r="BD89" s="80"/>
      <c r="BE89" s="80"/>
      <c r="BF89" s="80"/>
      <c r="BG89" s="933"/>
      <c r="BH89" s="80"/>
      <c r="BI89" s="80"/>
      <c r="BJ89" s="933"/>
      <c r="BK89" s="80"/>
    </row>
    <row r="90" spans="1:63" ht="14.4" customHeight="1">
      <c r="A90" s="30"/>
      <c r="B90" s="46" t="s">
        <v>70</v>
      </c>
      <c r="C90" s="14"/>
      <c r="D90" s="3"/>
      <c r="E90" s="3"/>
      <c r="F90" s="58"/>
      <c r="G90" s="58"/>
      <c r="H90" s="58"/>
      <c r="I90" s="53"/>
      <c r="J90" s="58"/>
      <c r="K90" s="58"/>
      <c r="L90" s="58"/>
      <c r="M90" s="53"/>
      <c r="N90" s="58"/>
      <c r="O90" s="58"/>
      <c r="P90" s="58"/>
      <c r="Q90" s="53"/>
      <c r="R90" s="58"/>
      <c r="S90" s="58"/>
      <c r="T90" s="58"/>
      <c r="U90" s="53"/>
      <c r="V90" s="584"/>
      <c r="W90" s="584"/>
      <c r="X90" s="584"/>
      <c r="Y90" s="585"/>
      <c r="Z90" s="584"/>
      <c r="AA90" s="584"/>
      <c r="AB90" s="846"/>
      <c r="AC90" s="847"/>
      <c r="AD90" s="584"/>
      <c r="AE90" s="584"/>
      <c r="AF90" s="584"/>
      <c r="AG90" s="584"/>
      <c r="AH90" s="608"/>
      <c r="AI90" s="608"/>
      <c r="AJ90" s="608"/>
      <c r="AK90" s="608"/>
      <c r="AL90" s="608"/>
      <c r="AM90" s="608"/>
      <c r="AN90" s="608"/>
      <c r="AO90" s="608"/>
      <c r="AP90" s="608"/>
      <c r="AQ90" s="608"/>
      <c r="AR90" s="928"/>
      <c r="AS90" s="608"/>
      <c r="AT90" s="608"/>
      <c r="AU90" s="608"/>
      <c r="AV90" s="608"/>
      <c r="AW90" s="175"/>
      <c r="AX90" s="944"/>
      <c r="AY90" s="80"/>
      <c r="AZ90" s="53"/>
      <c r="BA90" s="53"/>
      <c r="BB90" s="48"/>
      <c r="BC90" s="53"/>
      <c r="BD90" s="53"/>
      <c r="BE90" s="53"/>
      <c r="BF90" s="53"/>
      <c r="BG90" s="928"/>
      <c r="BH90" s="54"/>
      <c r="BI90" s="54"/>
      <c r="BJ90" s="928"/>
      <c r="BK90" s="54"/>
    </row>
    <row r="91" spans="1:63" ht="14.4" customHeight="1">
      <c r="A91" s="30"/>
      <c r="B91" s="30"/>
      <c r="C91" s="11" t="s">
        <v>71</v>
      </c>
      <c r="D91" s="2"/>
      <c r="E91" s="2"/>
      <c r="F91" s="47">
        <v>10325</v>
      </c>
      <c r="G91" s="47">
        <v>11155.599999999999</v>
      </c>
      <c r="H91" s="47">
        <v>11258.400000000001</v>
      </c>
      <c r="I91" s="48">
        <v>12064.199999999999</v>
      </c>
      <c r="J91" s="47">
        <v>12566.4</v>
      </c>
      <c r="K91" s="47">
        <v>12600.7</v>
      </c>
      <c r="L91" s="47">
        <v>13210.099999999999</v>
      </c>
      <c r="M91" s="48">
        <v>15562.9</v>
      </c>
      <c r="N91" s="47">
        <v>15815.7</v>
      </c>
      <c r="O91" s="47">
        <v>15850.1</v>
      </c>
      <c r="P91" s="47">
        <v>18286.5</v>
      </c>
      <c r="Q91" s="48">
        <v>19798.300000000003</v>
      </c>
      <c r="R91" s="47">
        <v>19285.2</v>
      </c>
      <c r="S91" s="47">
        <v>18787.3</v>
      </c>
      <c r="T91" s="47">
        <v>18609.900000000001</v>
      </c>
      <c r="U91" s="346">
        <v>18684.8</v>
      </c>
      <c r="V91" s="346">
        <v>18043</v>
      </c>
      <c r="W91" s="346">
        <v>18914.099999999999</v>
      </c>
      <c r="X91" s="346">
        <v>19161.5</v>
      </c>
      <c r="Y91" s="346">
        <v>19814.199999999997</v>
      </c>
      <c r="Z91" s="482">
        <v>19814.199999999997</v>
      </c>
      <c r="AA91" s="346">
        <v>19761.8</v>
      </c>
      <c r="AB91" s="583">
        <v>18123.3</v>
      </c>
      <c r="AC91" s="347">
        <v>18046</v>
      </c>
      <c r="AD91" s="346">
        <v>19199.7</v>
      </c>
      <c r="AE91" s="346">
        <v>19888.099999999999</v>
      </c>
      <c r="AF91" s="346">
        <v>20897.3</v>
      </c>
      <c r="AG91" s="346">
        <v>21379.300000000003</v>
      </c>
      <c r="AH91" s="346">
        <v>21808</v>
      </c>
      <c r="AI91" s="346">
        <v>22318.1</v>
      </c>
      <c r="AJ91" s="346">
        <v>21574.400000000001</v>
      </c>
      <c r="AK91" s="346">
        <v>23061.8</v>
      </c>
      <c r="AL91" s="346">
        <v>23312.400000000001</v>
      </c>
      <c r="AM91" s="346">
        <v>25152.1</v>
      </c>
      <c r="AN91" s="346">
        <v>25835.7</v>
      </c>
      <c r="AO91" s="346">
        <v>26997.599999999999</v>
      </c>
      <c r="AP91" s="346">
        <v>27855.5</v>
      </c>
      <c r="AQ91" s="346">
        <v>28879.8</v>
      </c>
      <c r="AR91" s="929">
        <v>25319.800000000003</v>
      </c>
      <c r="AS91" s="346"/>
      <c r="AT91" s="346"/>
      <c r="AU91" s="346">
        <v>28434.1</v>
      </c>
      <c r="AV91" s="346">
        <v>28312.400000000001</v>
      </c>
      <c r="AW91" s="175"/>
      <c r="AX91" s="944"/>
      <c r="AY91" s="80"/>
      <c r="AZ91" s="48">
        <v>7932.1</v>
      </c>
      <c r="BA91" s="48">
        <v>10179.299999999999</v>
      </c>
      <c r="BB91" s="48">
        <v>12064.199999999999</v>
      </c>
      <c r="BC91" s="48">
        <v>15562.9</v>
      </c>
      <c r="BD91" s="48">
        <v>19798.300000000003</v>
      </c>
      <c r="BE91" s="48">
        <v>18684.8</v>
      </c>
      <c r="BF91" s="48">
        <v>19814.199999999997</v>
      </c>
      <c r="BG91" s="929">
        <v>20897.3</v>
      </c>
      <c r="BH91" s="50">
        <v>21574.400000000001</v>
      </c>
      <c r="BI91" s="50">
        <v>25835.7</v>
      </c>
      <c r="BJ91" s="929"/>
      <c r="BK91" s="50">
        <v>28312.400000000001</v>
      </c>
    </row>
    <row r="92" spans="1:63" ht="14.4" customHeight="1">
      <c r="A92" s="30"/>
      <c r="B92" s="30"/>
      <c r="C92" s="11" t="s">
        <v>72</v>
      </c>
      <c r="D92" s="2"/>
      <c r="E92" s="2"/>
      <c r="F92" s="77">
        <v>1369.5000000000005</v>
      </c>
      <c r="G92" s="77">
        <v>1402.7000000000016</v>
      </c>
      <c r="H92" s="77">
        <v>1766.1999999999998</v>
      </c>
      <c r="I92" s="78">
        <v>2487.5000000000005</v>
      </c>
      <c r="J92" s="77">
        <v>2574.7999999999993</v>
      </c>
      <c r="K92" s="77">
        <v>2694.1999999999971</v>
      </c>
      <c r="L92" s="77">
        <v>3188.9000000000024</v>
      </c>
      <c r="M92" s="78">
        <v>5008.5</v>
      </c>
      <c r="N92" s="77">
        <v>3676.5999999999972</v>
      </c>
      <c r="O92" s="77">
        <v>3183.6</v>
      </c>
      <c r="P92" s="77">
        <v>2905.7000000000016</v>
      </c>
      <c r="Q92" s="78">
        <v>2578.3999999999978</v>
      </c>
      <c r="R92" s="77">
        <v>2319.9999999999995</v>
      </c>
      <c r="S92" s="77">
        <v>2001.1000000000045</v>
      </c>
      <c r="T92" s="77">
        <v>1853.3999999999969</v>
      </c>
      <c r="U92" s="347">
        <v>1699.8000000000006</v>
      </c>
      <c r="V92" s="347">
        <v>1732.8000000000006</v>
      </c>
      <c r="W92" s="347">
        <v>1857.9999999999991</v>
      </c>
      <c r="X92" s="347">
        <v>1868.5999999999967</v>
      </c>
      <c r="Y92" s="347">
        <v>1963.8000000000038</v>
      </c>
      <c r="Z92" s="482">
        <v>1965.5999999999995</v>
      </c>
      <c r="AA92" s="347">
        <v>1997.5000000000005</v>
      </c>
      <c r="AB92" s="583">
        <v>3916.4999999999973</v>
      </c>
      <c r="AC92" s="347">
        <v>3969.7</v>
      </c>
      <c r="AD92" s="347">
        <v>4412.0000000000027</v>
      </c>
      <c r="AE92" s="347">
        <v>4041.8000000000025</v>
      </c>
      <c r="AF92" s="347">
        <v>4836.9999999999936</v>
      </c>
      <c r="AG92" s="347">
        <v>4475.0999999999949</v>
      </c>
      <c r="AH92" s="347">
        <v>4428.1999999999935</v>
      </c>
      <c r="AI92" s="347">
        <v>2273.5000000000055</v>
      </c>
      <c r="AJ92" s="347">
        <v>2524.4000000000033</v>
      </c>
      <c r="AK92" s="347">
        <v>2896.7000000000016</v>
      </c>
      <c r="AL92" s="347">
        <v>2764.6999999999925</v>
      </c>
      <c r="AM92" s="347">
        <v>3722.2000000000044</v>
      </c>
      <c r="AN92" s="347">
        <v>3764</v>
      </c>
      <c r="AO92" s="347">
        <v>3774.3000000000038</v>
      </c>
      <c r="AP92" s="347">
        <v>3414.6000000000076</v>
      </c>
      <c r="AQ92" s="347">
        <v>3699.5000000000018</v>
      </c>
      <c r="AR92" s="940"/>
      <c r="AS92" s="347"/>
      <c r="AT92" s="347"/>
      <c r="AU92" s="347"/>
      <c r="AV92" s="347">
        <v>5679.7999999999993</v>
      </c>
      <c r="AW92" s="175"/>
      <c r="AX92" s="944"/>
      <c r="AY92" s="80"/>
      <c r="AZ92" s="78">
        <v>818.80000000000018</v>
      </c>
      <c r="BA92" s="78">
        <v>1748.7000000000037</v>
      </c>
      <c r="BB92" s="48">
        <v>2487.5000000000005</v>
      </c>
      <c r="BC92" s="78">
        <v>5008.5</v>
      </c>
      <c r="BD92" s="78">
        <v>2578.3999999999978</v>
      </c>
      <c r="BE92" s="78">
        <v>1699.8000000000006</v>
      </c>
      <c r="BF92" s="78">
        <v>1963.8000000000038</v>
      </c>
      <c r="BG92" s="940">
        <v>4836.9999999999936</v>
      </c>
      <c r="BH92" s="1135">
        <v>2524.4000000000033</v>
      </c>
      <c r="BI92" s="1135">
        <v>3764</v>
      </c>
      <c r="BJ92" s="940"/>
      <c r="BK92" s="1135">
        <v>5679.7999999999993</v>
      </c>
    </row>
    <row r="93" spans="1:63" ht="14.4" customHeight="1">
      <c r="A93" s="30"/>
      <c r="B93" s="30"/>
      <c r="C93" s="11" t="s">
        <v>73</v>
      </c>
      <c r="D93" s="2"/>
      <c r="E93" s="2"/>
      <c r="F93" s="77">
        <v>1713.5</v>
      </c>
      <c r="G93" s="77">
        <v>1877.7</v>
      </c>
      <c r="H93" s="77">
        <v>1865.3</v>
      </c>
      <c r="I93" s="78">
        <v>1777.2</v>
      </c>
      <c r="J93" s="77">
        <v>2042.7</v>
      </c>
      <c r="K93" s="77">
        <v>2139.6999999999998</v>
      </c>
      <c r="L93" s="77">
        <v>2266.1</v>
      </c>
      <c r="M93" s="78">
        <v>2609.3000000000002</v>
      </c>
      <c r="N93" s="77">
        <v>2656.7</v>
      </c>
      <c r="O93" s="77">
        <v>2460.6999999999998</v>
      </c>
      <c r="P93" s="77">
        <v>2499.5</v>
      </c>
      <c r="Q93" s="78">
        <v>2583</v>
      </c>
      <c r="R93" s="77">
        <v>2466.8000000000002</v>
      </c>
      <c r="S93" s="77">
        <v>2401.3000000000002</v>
      </c>
      <c r="T93" s="77">
        <v>2335.3000000000002</v>
      </c>
      <c r="U93" s="347">
        <v>2162.3000000000002</v>
      </c>
      <c r="V93" s="347">
        <v>1920.7000000000003</v>
      </c>
      <c r="W93" s="347">
        <v>1942.2</v>
      </c>
      <c r="X93" s="347">
        <v>1923.1</v>
      </c>
      <c r="Y93" s="347">
        <v>1898.2</v>
      </c>
      <c r="Z93" s="482">
        <v>1898.2</v>
      </c>
      <c r="AA93" s="347">
        <v>1924.1999999999998</v>
      </c>
      <c r="AB93" s="583">
        <v>1638.2</v>
      </c>
      <c r="AC93" s="347">
        <v>1667.8</v>
      </c>
      <c r="AD93" s="347">
        <v>1685.2</v>
      </c>
      <c r="AE93" s="347">
        <v>1657.3000000000002</v>
      </c>
      <c r="AF93" s="347">
        <v>1607.4</v>
      </c>
      <c r="AG93" s="347">
        <v>1415.8</v>
      </c>
      <c r="AH93" s="347">
        <v>1342.6</v>
      </c>
      <c r="AI93" s="347">
        <v>1408.5</v>
      </c>
      <c r="AJ93" s="347">
        <v>1374.2</v>
      </c>
      <c r="AK93" s="347">
        <v>1510.8</v>
      </c>
      <c r="AL93" s="347">
        <v>1478.7</v>
      </c>
      <c r="AM93" s="347">
        <v>1400.5</v>
      </c>
      <c r="AN93" s="347">
        <v>1369.8000000000002</v>
      </c>
      <c r="AO93" s="347">
        <v>1467.3000000000002</v>
      </c>
      <c r="AP93" s="347">
        <v>1522.7</v>
      </c>
      <c r="AQ93" s="347">
        <v>1528.4</v>
      </c>
      <c r="AR93" s="940"/>
      <c r="AS93" s="347"/>
      <c r="AT93" s="347"/>
      <c r="AU93" s="347"/>
      <c r="AV93" s="347">
        <v>1528.8000000000002</v>
      </c>
      <c r="AW93" s="175"/>
      <c r="AX93" s="944"/>
      <c r="AY93" s="80"/>
      <c r="AZ93" s="78">
        <v>816.2</v>
      </c>
      <c r="BA93" s="78">
        <v>1545.6000000000001</v>
      </c>
      <c r="BB93" s="48">
        <v>1777.2</v>
      </c>
      <c r="BC93" s="78">
        <v>2609.3000000000002</v>
      </c>
      <c r="BD93" s="78">
        <v>2583</v>
      </c>
      <c r="BE93" s="78">
        <v>2162.3000000000002</v>
      </c>
      <c r="BF93" s="78">
        <v>1898.2</v>
      </c>
      <c r="BG93" s="940">
        <v>1607.4</v>
      </c>
      <c r="BH93" s="1135">
        <v>1374.2</v>
      </c>
      <c r="BI93" s="1135">
        <v>1369.8000000000002</v>
      </c>
      <c r="BJ93" s="940"/>
      <c r="BK93" s="1135">
        <v>1528.8000000000002</v>
      </c>
    </row>
    <row r="94" spans="1:63" ht="14.4" customHeight="1">
      <c r="A94" s="30"/>
      <c r="B94" s="30"/>
      <c r="C94" s="11" t="s">
        <v>74</v>
      </c>
      <c r="D94" s="2"/>
      <c r="E94" s="2"/>
      <c r="F94" s="47">
        <v>1707.6</v>
      </c>
      <c r="G94" s="47">
        <v>1706.5</v>
      </c>
      <c r="H94" s="47">
        <v>1799.5</v>
      </c>
      <c r="I94" s="48">
        <v>1881.4</v>
      </c>
      <c r="J94" s="47">
        <v>1925.7</v>
      </c>
      <c r="K94" s="47">
        <v>1955.8</v>
      </c>
      <c r="L94" s="47">
        <v>2013.8</v>
      </c>
      <c r="M94" s="48">
        <v>2020.1</v>
      </c>
      <c r="N94" s="47">
        <v>2096.9</v>
      </c>
      <c r="O94" s="47">
        <v>2162.6</v>
      </c>
      <c r="P94" s="47">
        <v>2242.6999999999998</v>
      </c>
      <c r="Q94" s="48">
        <v>2375</v>
      </c>
      <c r="R94" s="47">
        <v>2499.7000000000003</v>
      </c>
      <c r="S94" s="47">
        <v>2604.2999999999997</v>
      </c>
      <c r="T94" s="47">
        <v>2733</v>
      </c>
      <c r="U94" s="346">
        <v>2821.6</v>
      </c>
      <c r="V94" s="346">
        <v>2958.9</v>
      </c>
      <c r="W94" s="346">
        <v>3040.3999999999996</v>
      </c>
      <c r="X94" s="346">
        <v>3267</v>
      </c>
      <c r="Y94" s="346">
        <v>3436</v>
      </c>
      <c r="Z94" s="482">
        <v>3366.5000000000036</v>
      </c>
      <c r="AA94" s="346">
        <v>3583.5000000000005</v>
      </c>
      <c r="AB94" s="583">
        <v>3366.5000000000036</v>
      </c>
      <c r="AC94" s="347">
        <v>3583.5</v>
      </c>
      <c r="AD94" s="346">
        <v>3489.3999999999996</v>
      </c>
      <c r="AE94" s="346">
        <v>3660.7000000000003</v>
      </c>
      <c r="AF94" s="346">
        <v>3855.8</v>
      </c>
      <c r="AG94" s="346">
        <v>4058.5000000000005</v>
      </c>
      <c r="AH94" s="346">
        <v>3983.1</v>
      </c>
      <c r="AI94" s="346">
        <v>4254.1000000000004</v>
      </c>
      <c r="AJ94" s="346">
        <v>4486.7</v>
      </c>
      <c r="AK94" s="346">
        <v>4599.6000000000004</v>
      </c>
      <c r="AL94" s="346">
        <v>4827.6000000000004</v>
      </c>
      <c r="AM94" s="346">
        <v>4849</v>
      </c>
      <c r="AN94" s="346">
        <v>5046.5</v>
      </c>
      <c r="AO94" s="346">
        <v>5261.2</v>
      </c>
      <c r="AP94" s="346">
        <v>5143.6000000000004</v>
      </c>
      <c r="AQ94" s="346">
        <v>5476.2999999999993</v>
      </c>
      <c r="AR94" s="929">
        <v>5046.5</v>
      </c>
      <c r="AS94" s="346"/>
      <c r="AT94" s="346"/>
      <c r="AU94" s="346">
        <v>5476.2999999999993</v>
      </c>
      <c r="AV94" s="346">
        <v>5644.5</v>
      </c>
      <c r="AW94" s="175"/>
      <c r="AX94" s="944"/>
      <c r="AY94" s="80"/>
      <c r="AZ94" s="48">
        <v>1268</v>
      </c>
      <c r="BA94" s="48">
        <v>1623.8</v>
      </c>
      <c r="BB94" s="48">
        <v>1881.4</v>
      </c>
      <c r="BC94" s="48">
        <v>2020.1</v>
      </c>
      <c r="BD94" s="48">
        <v>2375</v>
      </c>
      <c r="BE94" s="48">
        <v>2821.6</v>
      </c>
      <c r="BF94" s="48">
        <v>3436</v>
      </c>
      <c r="BG94" s="929">
        <v>3855.8</v>
      </c>
      <c r="BH94" s="50">
        <v>4486.7</v>
      </c>
      <c r="BI94" s="50">
        <v>5046.5</v>
      </c>
      <c r="BJ94" s="929"/>
      <c r="BK94" s="50">
        <v>5644.5</v>
      </c>
    </row>
    <row r="95" spans="1:63" ht="14.4" customHeight="1">
      <c r="A95" s="30"/>
      <c r="B95" s="30"/>
      <c r="C95" s="30"/>
      <c r="D95" s="30"/>
      <c r="E95" s="30"/>
      <c r="F95" s="30"/>
      <c r="G95" s="30"/>
      <c r="H95" s="30"/>
      <c r="I95" s="30"/>
      <c r="J95" s="30"/>
      <c r="K95" s="30"/>
      <c r="L95" s="30"/>
      <c r="M95" s="30"/>
      <c r="N95" s="30"/>
      <c r="O95" s="314"/>
      <c r="P95" s="30"/>
      <c r="Q95" s="30"/>
      <c r="R95" s="30"/>
      <c r="S95" s="30"/>
      <c r="T95" s="30"/>
      <c r="U95" s="30"/>
      <c r="V95" s="628"/>
      <c r="W95" s="628"/>
      <c r="X95" s="629"/>
      <c r="Y95" s="629"/>
      <c r="Z95" s="629"/>
      <c r="AA95" s="629"/>
      <c r="AB95" s="628"/>
      <c r="AC95" s="628"/>
      <c r="AD95" s="1120"/>
      <c r="AE95" s="628"/>
      <c r="AF95" s="628"/>
      <c r="AG95" s="628"/>
      <c r="AH95" s="1121"/>
      <c r="AI95" s="1121"/>
      <c r="AJ95" s="1121"/>
      <c r="AK95" s="1121"/>
      <c r="AL95" s="1121"/>
      <c r="AM95" s="1121"/>
      <c r="AN95" s="1121"/>
      <c r="AO95" s="1121"/>
      <c r="AP95" s="1121"/>
      <c r="AQ95" s="1121"/>
      <c r="AR95" s="942"/>
      <c r="AS95" s="1121"/>
      <c r="AT95" s="1121"/>
      <c r="AU95" s="1121"/>
      <c r="AV95" s="1121"/>
      <c r="AW95" s="30"/>
      <c r="AX95" s="946"/>
      <c r="AY95" s="30"/>
      <c r="AZ95" s="30"/>
      <c r="BA95" s="30"/>
      <c r="BB95" s="30"/>
      <c r="BC95" s="30"/>
      <c r="BD95" s="30"/>
      <c r="BE95" s="30"/>
      <c r="BF95" s="30"/>
      <c r="BG95" s="942"/>
      <c r="BH95" s="36"/>
      <c r="BI95" s="36"/>
      <c r="BJ95" s="942"/>
      <c r="BK95" s="36"/>
    </row>
    <row r="96" spans="1:63" ht="14.4" customHeight="1">
      <c r="A96" s="30"/>
      <c r="B96" s="10" t="s">
        <v>426</v>
      </c>
      <c r="C96" s="9"/>
      <c r="D96"/>
      <c r="E96"/>
      <c r="F96" s="58"/>
      <c r="G96" s="58"/>
      <c r="H96" s="58"/>
      <c r="I96" s="53"/>
      <c r="J96" s="58"/>
      <c r="K96" s="58"/>
      <c r="L96" s="58"/>
      <c r="M96" s="53"/>
      <c r="N96" s="58"/>
      <c r="O96" s="58"/>
      <c r="P96" s="58"/>
      <c r="Q96" s="53"/>
      <c r="R96" s="58"/>
      <c r="S96" s="58"/>
      <c r="T96" s="58"/>
      <c r="U96" s="53"/>
      <c r="V96" s="584"/>
      <c r="W96" s="584"/>
      <c r="X96" s="584"/>
      <c r="Y96" s="585"/>
      <c r="Z96" s="584"/>
      <c r="AA96" s="584"/>
      <c r="AB96" s="586"/>
      <c r="AC96" s="584"/>
      <c r="AD96" s="346"/>
      <c r="AE96" s="584"/>
      <c r="AF96" s="584"/>
      <c r="AG96" s="584"/>
      <c r="AH96" s="346"/>
      <c r="AI96" s="346"/>
      <c r="AJ96" s="346"/>
      <c r="AK96" s="346"/>
      <c r="AL96" s="346"/>
      <c r="AM96" s="346"/>
      <c r="AN96" s="346"/>
      <c r="AO96" s="346"/>
      <c r="AP96" s="346"/>
      <c r="AQ96" s="346"/>
      <c r="AR96" s="928"/>
      <c r="AS96" s="346"/>
      <c r="AT96" s="346"/>
      <c r="AU96" s="346"/>
      <c r="AV96" s="346"/>
      <c r="AW96" s="80"/>
      <c r="AX96" s="944"/>
      <c r="AY96" s="80"/>
      <c r="AZ96" s="53"/>
      <c r="BA96" s="53"/>
      <c r="BB96" s="53"/>
      <c r="BC96" s="53"/>
      <c r="BD96" s="53"/>
      <c r="BE96" s="53"/>
      <c r="BF96" s="53"/>
      <c r="BG96" s="928"/>
      <c r="BH96" s="54"/>
      <c r="BI96" s="54"/>
      <c r="BJ96" s="928"/>
      <c r="BK96" s="54"/>
    </row>
    <row r="97" spans="1:63" ht="14.4" customHeight="1">
      <c r="A97" s="30"/>
      <c r="B97" s="30"/>
      <c r="C97" s="11" t="s">
        <v>427</v>
      </c>
      <c r="D97" s="2"/>
      <c r="E97" s="2"/>
      <c r="F97" s="47">
        <v>11213</v>
      </c>
      <c r="G97" s="47">
        <v>11718.2</v>
      </c>
      <c r="H97" s="47">
        <v>12374.900000000001</v>
      </c>
      <c r="I97" s="47">
        <v>13544</v>
      </c>
      <c r="J97" s="47">
        <v>14437.3</v>
      </c>
      <c r="K97" s="47">
        <v>14831.099999999999</v>
      </c>
      <c r="L97" s="47">
        <v>15865</v>
      </c>
      <c r="M97" s="47">
        <v>18626.099999999999</v>
      </c>
      <c r="N97" s="47">
        <v>18312.3</v>
      </c>
      <c r="O97" s="47">
        <v>17781</v>
      </c>
      <c r="P97" s="47">
        <v>19092.900000000001</v>
      </c>
      <c r="Q97" s="47">
        <v>19924.300000000003</v>
      </c>
      <c r="R97" s="47">
        <v>19740.199999999997</v>
      </c>
      <c r="S97" s="47">
        <v>19220.5</v>
      </c>
      <c r="T97" s="47">
        <v>19096.599999999999</v>
      </c>
      <c r="U97" s="47">
        <v>18664.7</v>
      </c>
      <c r="V97" s="346">
        <v>18168</v>
      </c>
      <c r="W97" s="346">
        <v>19030.7</v>
      </c>
      <c r="X97" s="346">
        <v>19498</v>
      </c>
      <c r="Y97" s="346">
        <v>19891.2</v>
      </c>
      <c r="Z97" s="482">
        <v>19885.238975562173</v>
      </c>
      <c r="AA97" s="347">
        <v>20099.5</v>
      </c>
      <c r="AB97" s="583">
        <v>18096.099999999999</v>
      </c>
      <c r="AC97" s="347">
        <v>18292.3</v>
      </c>
      <c r="AD97" s="346">
        <v>19460</v>
      </c>
      <c r="AE97" s="346">
        <v>20144.7</v>
      </c>
      <c r="AF97" s="346">
        <v>21082.3</v>
      </c>
      <c r="AG97" s="346">
        <v>20823.900000000001</v>
      </c>
      <c r="AH97" s="346">
        <v>20617.599999999999</v>
      </c>
      <c r="AI97" s="346">
        <v>21200.400000000001</v>
      </c>
      <c r="AJ97" s="346">
        <v>21749.4</v>
      </c>
      <c r="AK97" s="346">
        <v>23166</v>
      </c>
      <c r="AL97" s="346">
        <v>22852.1</v>
      </c>
      <c r="AM97" s="346">
        <v>24546.200000000004</v>
      </c>
      <c r="AN97" s="346">
        <v>25008.600000000002</v>
      </c>
      <c r="AO97" s="346">
        <v>25498.6</v>
      </c>
      <c r="AP97" s="346">
        <v>26210</v>
      </c>
      <c r="AQ97" s="346">
        <v>27490.9</v>
      </c>
      <c r="AR97" s="929">
        <v>24457.599999999999</v>
      </c>
      <c r="AS97" s="346"/>
      <c r="AT97" s="346"/>
      <c r="AU97" s="346">
        <v>26984.9</v>
      </c>
      <c r="AV97" s="346">
        <v>28517.5</v>
      </c>
      <c r="AW97" s="175"/>
      <c r="AX97" s="944"/>
      <c r="AY97" s="80"/>
      <c r="AZ97" s="48"/>
      <c r="BA97" s="48"/>
      <c r="BB97" s="48"/>
      <c r="BC97" s="48"/>
      <c r="BD97" s="48"/>
      <c r="BE97" s="48"/>
      <c r="BF97" s="48"/>
      <c r="BG97" s="929">
        <v>21082.3</v>
      </c>
      <c r="BH97" s="50">
        <v>21749.4</v>
      </c>
      <c r="BI97" s="50">
        <v>25008.600000000002</v>
      </c>
      <c r="BJ97" s="929">
        <v>24457.599999999999</v>
      </c>
      <c r="BK97" s="50">
        <v>28517.5</v>
      </c>
    </row>
    <row r="98" spans="1:63" ht="14.4" customHeight="1">
      <c r="A98" s="30"/>
      <c r="B98" s="30"/>
      <c r="C98" s="11" t="s">
        <v>428</v>
      </c>
      <c r="D98" s="2"/>
      <c r="E98" s="2"/>
      <c r="F98" s="77">
        <v>8302.7000000000007</v>
      </c>
      <c r="G98" s="77">
        <v>8571.2000000000007</v>
      </c>
      <c r="H98" s="77">
        <v>8942.6</v>
      </c>
      <c r="I98" s="77">
        <v>9796</v>
      </c>
      <c r="J98" s="77">
        <v>10517.3</v>
      </c>
      <c r="K98" s="77">
        <v>10661.9</v>
      </c>
      <c r="L98" s="77">
        <v>11393</v>
      </c>
      <c r="M98" s="77">
        <v>13778.8</v>
      </c>
      <c r="N98" s="77">
        <v>13551.199999999999</v>
      </c>
      <c r="O98" s="77">
        <v>13019.400000000001</v>
      </c>
      <c r="P98" s="77">
        <v>14204.7</v>
      </c>
      <c r="Q98" s="77">
        <v>14958.7</v>
      </c>
      <c r="R98" s="77">
        <v>14785.599999999999</v>
      </c>
      <c r="S98" s="77">
        <v>14250.9</v>
      </c>
      <c r="T98" s="77">
        <v>14062.4</v>
      </c>
      <c r="U98" s="77">
        <v>13633</v>
      </c>
      <c r="V98" s="347">
        <v>13122.400000000001</v>
      </c>
      <c r="W98" s="347">
        <v>13827.300000000001</v>
      </c>
      <c r="X98" s="347">
        <v>14074.1</v>
      </c>
      <c r="Y98" s="347">
        <v>14174.6</v>
      </c>
      <c r="Z98" s="482">
        <v>14130.694799604833</v>
      </c>
      <c r="AA98" s="347">
        <v>14145.6</v>
      </c>
      <c r="AB98" s="583">
        <v>12696.5</v>
      </c>
      <c r="AC98" s="347">
        <v>12652.1</v>
      </c>
      <c r="AD98" s="347">
        <v>13451</v>
      </c>
      <c r="AE98" s="347">
        <v>13725</v>
      </c>
      <c r="AF98" s="347">
        <v>14331.099999999999</v>
      </c>
      <c r="AG98" s="347">
        <v>13838.5</v>
      </c>
      <c r="AH98" s="347">
        <v>13340.999999999998</v>
      </c>
      <c r="AI98" s="347">
        <v>13562.199999999999</v>
      </c>
      <c r="AJ98" s="347">
        <v>13865.4</v>
      </c>
      <c r="AK98" s="347">
        <v>14972</v>
      </c>
      <c r="AL98" s="347">
        <v>14582.1</v>
      </c>
      <c r="AM98" s="347">
        <v>15664.300000000001</v>
      </c>
      <c r="AN98" s="347">
        <v>15700.400000000001</v>
      </c>
      <c r="AO98" s="347">
        <v>15823.8</v>
      </c>
      <c r="AP98" s="347">
        <v>15856</v>
      </c>
      <c r="AQ98" s="347">
        <v>16458.8</v>
      </c>
      <c r="AR98" s="940">
        <v>15355.300000000001</v>
      </c>
      <c r="AS98" s="347"/>
      <c r="AT98" s="347"/>
      <c r="AU98" s="347">
        <v>16155.4</v>
      </c>
      <c r="AV98" s="347">
        <v>17055.8</v>
      </c>
      <c r="AW98" s="175"/>
      <c r="AX98" s="944"/>
      <c r="AY98" s="80"/>
      <c r="AZ98" s="78"/>
      <c r="BA98" s="78"/>
      <c r="BB98" s="48"/>
      <c r="BC98" s="78"/>
      <c r="BD98" s="78"/>
      <c r="BE98" s="78"/>
      <c r="BF98" s="78"/>
      <c r="BG98" s="940">
        <v>14331.099999999999</v>
      </c>
      <c r="BH98" s="1135">
        <v>13865.4</v>
      </c>
      <c r="BI98" s="1135">
        <v>15700.400000000001</v>
      </c>
      <c r="BJ98" s="940">
        <v>15355.300000000001</v>
      </c>
      <c r="BK98" s="1135">
        <v>17055.8</v>
      </c>
    </row>
    <row r="99" spans="1:63" ht="14.4" customHeight="1">
      <c r="A99" s="30"/>
      <c r="B99" s="30"/>
      <c r="C99" s="291" t="s">
        <v>473</v>
      </c>
      <c r="D99" s="2"/>
      <c r="E99" s="1029"/>
      <c r="F99" s="1029">
        <v>0.7404530455721039</v>
      </c>
      <c r="G99" s="1029">
        <v>0.73144339574337358</v>
      </c>
      <c r="H99" s="1029">
        <v>0.72264018295097332</v>
      </c>
      <c r="I99" s="1029">
        <v>0.72327229769639689</v>
      </c>
      <c r="J99" s="1029">
        <v>0.72848108718389171</v>
      </c>
      <c r="K99" s="1029">
        <v>0.71888801235242161</v>
      </c>
      <c r="L99" s="1029">
        <v>0.71812165143397411</v>
      </c>
      <c r="M99" s="1029">
        <v>0.73975765189706921</v>
      </c>
      <c r="N99" s="1029">
        <v>0.7400053515942836</v>
      </c>
      <c r="O99" s="1029">
        <v>0.73220853720263213</v>
      </c>
      <c r="P99" s="1029">
        <v>0.74397812799522334</v>
      </c>
      <c r="Q99" s="1029">
        <v>0.75077668977078238</v>
      </c>
      <c r="R99" s="1029">
        <v>0.74900963516073804</v>
      </c>
      <c r="S99" s="1029">
        <v>0.74144273041804321</v>
      </c>
      <c r="T99" s="1029">
        <v>0.73638239267723049</v>
      </c>
      <c r="U99" s="1029">
        <v>0.73041624028245833</v>
      </c>
      <c r="V99" s="1029">
        <v>0.72228093350946732</v>
      </c>
      <c r="W99" s="1029">
        <v>0.72657863347118079</v>
      </c>
      <c r="X99" s="1029">
        <v>0.72182275105138993</v>
      </c>
      <c r="Y99" s="1029">
        <v>0.71260657979407982</v>
      </c>
      <c r="Z99" s="1031">
        <v>0.71061226958200763</v>
      </c>
      <c r="AA99" s="1029">
        <v>0.70377870096271056</v>
      </c>
      <c r="AB99" s="1030">
        <v>0.70161526516763284</v>
      </c>
      <c r="AC99" s="1029">
        <v>0.69166261213734748</v>
      </c>
      <c r="AD99" s="1029">
        <v>0.69121274409044198</v>
      </c>
      <c r="AE99" s="1029">
        <v>0.6813206451324666</v>
      </c>
      <c r="AF99" s="1029">
        <v>0.67976928513492352</v>
      </c>
      <c r="AG99" s="1029">
        <v>0.66454890774542708</v>
      </c>
      <c r="AH99" s="1029">
        <v>0.64706852397951264</v>
      </c>
      <c r="AI99" s="1029">
        <v>0.63971434501235813</v>
      </c>
      <c r="AJ99" s="1029">
        <v>0.63750724157907801</v>
      </c>
      <c r="AK99" s="1029">
        <v>0.64629197962531293</v>
      </c>
      <c r="AL99" s="1029">
        <v>0.63810765750193643</v>
      </c>
      <c r="AM99" s="1029">
        <v>0.63815580415705886</v>
      </c>
      <c r="AN99" s="1029">
        <v>0.62780003678734519</v>
      </c>
      <c r="AO99" s="1029">
        <v>0.62057524726847746</v>
      </c>
      <c r="AP99" s="1029">
        <v>0.60495993895459743</v>
      </c>
      <c r="AQ99" s="1029">
        <v>0.59869993343251759</v>
      </c>
      <c r="AR99" s="1030">
        <v>0.62783347507523235</v>
      </c>
      <c r="AS99" s="1029"/>
      <c r="AT99" s="1029"/>
      <c r="AU99" s="1029">
        <v>0.59868296714088243</v>
      </c>
      <c r="AV99" s="1029">
        <v>0.59808187954764613</v>
      </c>
      <c r="AW99" s="175"/>
      <c r="AX99" s="944"/>
      <c r="AY99" s="80"/>
      <c r="AZ99" s="78"/>
      <c r="BA99" s="78"/>
      <c r="BB99" s="48"/>
      <c r="BC99" s="78"/>
      <c r="BD99" s="78"/>
      <c r="BE99" s="78"/>
      <c r="BF99" s="78"/>
      <c r="BG99" s="1030">
        <v>0.67976928513492352</v>
      </c>
      <c r="BH99" s="1134">
        <v>0.63750724157907801</v>
      </c>
      <c r="BI99" s="1134">
        <v>0.62780003678734519</v>
      </c>
      <c r="BJ99" s="1030">
        <v>0.62783347507523235</v>
      </c>
      <c r="BK99" s="1134">
        <v>0.59808187954764613</v>
      </c>
    </row>
    <row r="100" spans="1:63" ht="14.4" customHeight="1">
      <c r="A100" s="30"/>
      <c r="B100" s="30"/>
      <c r="C100" s="11" t="s">
        <v>429</v>
      </c>
      <c r="D100" s="2"/>
      <c r="E100" s="2"/>
      <c r="F100" s="77">
        <v>2910.3</v>
      </c>
      <c r="G100" s="77">
        <v>3147</v>
      </c>
      <c r="H100" s="77">
        <v>3432.3</v>
      </c>
      <c r="I100" s="77">
        <v>3748</v>
      </c>
      <c r="J100" s="77">
        <v>3920</v>
      </c>
      <c r="K100" s="77">
        <v>4169.2</v>
      </c>
      <c r="L100" s="77">
        <v>4472</v>
      </c>
      <c r="M100" s="77">
        <v>4847.3</v>
      </c>
      <c r="N100" s="77">
        <v>4761.1000000000004</v>
      </c>
      <c r="O100" s="77">
        <v>4761.6000000000004</v>
      </c>
      <c r="P100" s="77">
        <v>4888.2</v>
      </c>
      <c r="Q100" s="77">
        <v>4965.6000000000004</v>
      </c>
      <c r="R100" s="77">
        <v>4954.6000000000004</v>
      </c>
      <c r="S100" s="77">
        <v>4969.6000000000004</v>
      </c>
      <c r="T100" s="77">
        <v>5034.2</v>
      </c>
      <c r="U100" s="77">
        <v>5031.7</v>
      </c>
      <c r="V100" s="347">
        <v>5045.5999999999995</v>
      </c>
      <c r="W100" s="347">
        <v>5203.4000000000005</v>
      </c>
      <c r="X100" s="347">
        <v>5423.9</v>
      </c>
      <c r="Y100" s="347">
        <v>5716.5999999999995</v>
      </c>
      <c r="Z100" s="482">
        <v>5754.5441759573396</v>
      </c>
      <c r="AA100" s="347">
        <v>5953.9000000000005</v>
      </c>
      <c r="AB100" s="583">
        <v>5399.6</v>
      </c>
      <c r="AC100" s="347">
        <v>5640.2</v>
      </c>
      <c r="AD100" s="347">
        <v>6009</v>
      </c>
      <c r="AE100" s="347">
        <v>6419.7000000000007</v>
      </c>
      <c r="AF100" s="347">
        <v>6751.2</v>
      </c>
      <c r="AG100" s="347">
        <v>6985.4</v>
      </c>
      <c r="AH100" s="347">
        <v>7276.6</v>
      </c>
      <c r="AI100" s="347">
        <v>7638.2000000000007</v>
      </c>
      <c r="AJ100" s="347">
        <v>7884</v>
      </c>
      <c r="AK100" s="347">
        <v>8194</v>
      </c>
      <c r="AL100" s="347">
        <v>8270</v>
      </c>
      <c r="AM100" s="347">
        <v>8881.9000000000015</v>
      </c>
      <c r="AN100" s="347">
        <v>9308.2000000000007</v>
      </c>
      <c r="AO100" s="347">
        <v>9674.7999999999993</v>
      </c>
      <c r="AP100" s="347">
        <v>10354</v>
      </c>
      <c r="AQ100" s="347">
        <v>11032.1</v>
      </c>
      <c r="AR100" s="940">
        <v>9102.2999999999993</v>
      </c>
      <c r="AS100" s="347"/>
      <c r="AT100" s="347"/>
      <c r="AU100" s="347">
        <v>10829.5</v>
      </c>
      <c r="AV100" s="347">
        <v>11461.7</v>
      </c>
      <c r="AW100" s="175"/>
      <c r="AX100" s="944"/>
      <c r="AY100" s="80"/>
      <c r="AZ100" s="78"/>
      <c r="BA100" s="78"/>
      <c r="BB100" s="48"/>
      <c r="BC100" s="78"/>
      <c r="BD100" s="78"/>
      <c r="BE100" s="78"/>
      <c r="BF100" s="78"/>
      <c r="BG100" s="940">
        <v>6751.2</v>
      </c>
      <c r="BH100" s="1135">
        <v>7884</v>
      </c>
      <c r="BI100" s="1135">
        <v>9308.2000000000007</v>
      </c>
      <c r="BJ100" s="940">
        <v>9102.2999999999993</v>
      </c>
      <c r="BK100" s="1135">
        <v>11461.7</v>
      </c>
    </row>
    <row r="101" spans="1:63" ht="14.4" customHeight="1">
      <c r="A101" s="30"/>
      <c r="B101" s="30"/>
      <c r="C101" s="291" t="s">
        <v>473</v>
      </c>
      <c r="D101" s="2"/>
      <c r="E101" s="1029"/>
      <c r="F101" s="1029">
        <v>0.25954695442789621</v>
      </c>
      <c r="G101" s="1029">
        <v>0.26855660425662642</v>
      </c>
      <c r="H101" s="1029">
        <v>0.27735981704902662</v>
      </c>
      <c r="I101" s="1029">
        <v>0.27672770230360305</v>
      </c>
      <c r="J101" s="1029">
        <v>0.27151891281610829</v>
      </c>
      <c r="K101" s="1029">
        <v>0.28111198764757839</v>
      </c>
      <c r="L101" s="1029">
        <v>0.28187834856602584</v>
      </c>
      <c r="M101" s="1029">
        <v>0.26024234810293084</v>
      </c>
      <c r="N101" s="1029">
        <v>0.2599946484057164</v>
      </c>
      <c r="O101" s="1029">
        <v>0.26779146279736799</v>
      </c>
      <c r="P101" s="1029">
        <v>0.25602187200477661</v>
      </c>
      <c r="Q101" s="1029">
        <v>0.24922331022921757</v>
      </c>
      <c r="R101" s="1029">
        <v>0.25099036483926207</v>
      </c>
      <c r="S101" s="1029">
        <v>0.25855726958195679</v>
      </c>
      <c r="T101" s="1029">
        <v>0.26361760732276951</v>
      </c>
      <c r="U101" s="1029">
        <v>0.26958375971754167</v>
      </c>
      <c r="V101" s="1029">
        <v>0.2777190664905328</v>
      </c>
      <c r="W101" s="1029">
        <v>0.27342136652881927</v>
      </c>
      <c r="X101" s="1029">
        <v>0.27817724894861007</v>
      </c>
      <c r="Y101" s="1029">
        <v>0.28739342020592018</v>
      </c>
      <c r="Z101" s="1031">
        <v>0.28938773041799232</v>
      </c>
      <c r="AA101" s="1029">
        <v>0.2962212990372895</v>
      </c>
      <c r="AB101" s="1030">
        <v>0.29838473483236722</v>
      </c>
      <c r="AC101" s="1029">
        <v>0.30833738786265258</v>
      </c>
      <c r="AD101" s="1029">
        <v>0.30878725590955808</v>
      </c>
      <c r="AE101" s="1029">
        <v>0.3186793548675334</v>
      </c>
      <c r="AF101" s="1029">
        <v>0.32023071486507637</v>
      </c>
      <c r="AG101" s="1029">
        <v>0.33545109225457281</v>
      </c>
      <c r="AH101" s="1029">
        <v>0.35293147602048741</v>
      </c>
      <c r="AI101" s="1029">
        <v>0.36028565498764176</v>
      </c>
      <c r="AJ101" s="1179">
        <v>0.36249275842092193</v>
      </c>
      <c r="AK101" s="1179">
        <v>0.35370802037468702</v>
      </c>
      <c r="AL101" s="1179">
        <v>0.36189234249806368</v>
      </c>
      <c r="AM101" s="1179">
        <v>0.36184419584294109</v>
      </c>
      <c r="AN101" s="1179">
        <v>0.37219996321265486</v>
      </c>
      <c r="AO101" s="1179">
        <v>0.37942475273152249</v>
      </c>
      <c r="AP101" s="1179">
        <v>0.39504006104540251</v>
      </c>
      <c r="AQ101" s="1179">
        <v>0.40130006656748235</v>
      </c>
      <c r="AR101" s="1030">
        <v>0.37216652492476776</v>
      </c>
      <c r="AS101" s="1179"/>
      <c r="AT101" s="1179"/>
      <c r="AU101" s="1179">
        <v>0.40131703285911746</v>
      </c>
      <c r="AV101" s="1179">
        <v>0.40191812045235387</v>
      </c>
      <c r="AW101" s="175"/>
      <c r="AX101" s="944"/>
      <c r="AY101" s="80"/>
      <c r="AZ101" s="78"/>
      <c r="BA101" s="78"/>
      <c r="BB101" s="48"/>
      <c r="BC101" s="78"/>
      <c r="BD101" s="78"/>
      <c r="BE101" s="78"/>
      <c r="BF101" s="78"/>
      <c r="BG101" s="1030">
        <v>0.32023071486507637</v>
      </c>
      <c r="BH101" s="1134">
        <v>0.36249275842092193</v>
      </c>
      <c r="BI101" s="1134">
        <v>0.37219996321265486</v>
      </c>
      <c r="BJ101" s="1030">
        <v>0.37216652492476776</v>
      </c>
      <c r="BK101" s="1134">
        <v>0.40191812045235387</v>
      </c>
    </row>
    <row r="102" spans="1:63" ht="14.4" customHeight="1">
      <c r="A102" s="30"/>
      <c r="B102" s="30"/>
      <c r="C102" s="30"/>
      <c r="D102" s="30"/>
      <c r="E102" s="30"/>
      <c r="F102" s="30"/>
      <c r="G102" s="30"/>
      <c r="H102" s="30"/>
      <c r="I102" s="30"/>
      <c r="J102" s="30"/>
      <c r="K102" s="30"/>
      <c r="L102" s="30"/>
      <c r="M102" s="30"/>
      <c r="N102" s="30"/>
      <c r="O102" s="30"/>
      <c r="P102" s="314"/>
      <c r="Q102" s="30"/>
      <c r="R102" s="30"/>
      <c r="S102" s="30"/>
      <c r="T102" s="30"/>
      <c r="U102" s="30"/>
      <c r="V102" s="628"/>
      <c r="W102" s="628"/>
      <c r="X102" s="628"/>
      <c r="Y102" s="630"/>
      <c r="Z102" s="628"/>
      <c r="AA102" s="628"/>
      <c r="AB102" s="632"/>
      <c r="AC102" s="628"/>
      <c r="AD102" s="628"/>
      <c r="AE102" s="628"/>
      <c r="AF102" s="628"/>
      <c r="AG102" s="628"/>
      <c r="AH102" s="628"/>
      <c r="AI102" s="628"/>
      <c r="AJ102" s="628"/>
      <c r="AK102" s="1178"/>
      <c r="AL102" s="1178"/>
      <c r="AM102" s="1178"/>
      <c r="AN102" s="1178"/>
      <c r="AO102" s="1178"/>
      <c r="AP102" s="1178"/>
      <c r="AQ102" s="1178"/>
      <c r="AR102" s="942"/>
      <c r="AS102" s="1178"/>
      <c r="AT102" s="1178"/>
      <c r="AU102" s="1178"/>
      <c r="AV102" s="1178"/>
      <c r="AW102" s="42"/>
      <c r="AX102" s="943"/>
      <c r="AY102" s="42"/>
      <c r="AZ102" s="30"/>
      <c r="BA102" s="30"/>
      <c r="BB102" s="30"/>
      <c r="BC102" s="30"/>
      <c r="BD102" s="30"/>
      <c r="BE102" s="30"/>
      <c r="BF102" s="30"/>
      <c r="BG102" s="942"/>
      <c r="BH102" s="36"/>
      <c r="BI102" s="36"/>
      <c r="BJ102" s="942"/>
      <c r="BK102" s="36"/>
    </row>
    <row r="103" spans="1:63" ht="14.4" customHeight="1">
      <c r="A103" s="30"/>
      <c r="B103" s="10" t="s">
        <v>106</v>
      </c>
      <c r="C103" s="9"/>
      <c r="D103"/>
      <c r="E103"/>
      <c r="F103" s="58"/>
      <c r="G103" s="58"/>
      <c r="H103" s="58"/>
      <c r="I103" s="53"/>
      <c r="J103" s="58"/>
      <c r="K103" s="58"/>
      <c r="L103" s="58"/>
      <c r="M103" s="53"/>
      <c r="N103" s="58"/>
      <c r="O103" s="58"/>
      <c r="P103" s="58"/>
      <c r="Q103" s="53"/>
      <c r="R103" s="58"/>
      <c r="S103" s="58"/>
      <c r="T103" s="58"/>
      <c r="U103" s="53"/>
      <c r="V103" s="584"/>
      <c r="W103" s="584"/>
      <c r="X103" s="584"/>
      <c r="Y103" s="585"/>
      <c r="Z103" s="584"/>
      <c r="AA103" s="584"/>
      <c r="AB103" s="586"/>
      <c r="AC103" s="584"/>
      <c r="AD103" s="584"/>
      <c r="AE103" s="584"/>
      <c r="AF103" s="584"/>
      <c r="AG103" s="584"/>
      <c r="AH103" s="584"/>
      <c r="AI103" s="584"/>
      <c r="AJ103" s="584"/>
      <c r="AK103" s="584"/>
      <c r="AL103" s="584"/>
      <c r="AM103" s="584"/>
      <c r="AN103" s="584"/>
      <c r="AO103" s="584"/>
      <c r="AP103" s="584"/>
      <c r="AQ103" s="584"/>
      <c r="AR103" s="928"/>
      <c r="AS103" s="584"/>
      <c r="AT103" s="584"/>
      <c r="AU103" s="584"/>
      <c r="AV103" s="584"/>
      <c r="AW103" s="80"/>
      <c r="AX103" s="944"/>
      <c r="AY103" s="80"/>
      <c r="AZ103" s="53"/>
      <c r="BA103" s="53"/>
      <c r="BB103" s="53"/>
      <c r="BC103" s="53"/>
      <c r="BD103" s="53"/>
      <c r="BE103" s="53"/>
      <c r="BF103" s="53"/>
      <c r="BG103" s="928"/>
      <c r="BH103" s="54"/>
      <c r="BI103" s="54"/>
      <c r="BJ103" s="928"/>
      <c r="BK103" s="54"/>
    </row>
    <row r="104" spans="1:63" ht="14.4" customHeight="1">
      <c r="A104" s="30"/>
      <c r="B104" s="30"/>
      <c r="C104" s="11" t="s">
        <v>114</v>
      </c>
      <c r="D104" s="2"/>
      <c r="E104" s="2"/>
      <c r="F104" s="47"/>
      <c r="G104" s="47">
        <v>7467.9</v>
      </c>
      <c r="H104" s="47">
        <v>7593.1</v>
      </c>
      <c r="I104" s="47">
        <v>8435.7999999999993</v>
      </c>
      <c r="J104" s="47">
        <v>8303.5</v>
      </c>
      <c r="K104" s="47">
        <v>8439</v>
      </c>
      <c r="L104" s="47">
        <v>8608.2999999999993</v>
      </c>
      <c r="M104" s="47">
        <v>9328.4000000000015</v>
      </c>
      <c r="N104" s="47">
        <v>9514.7000000000007</v>
      </c>
      <c r="O104" s="47">
        <v>9981</v>
      </c>
      <c r="P104" s="47">
        <v>10893.1</v>
      </c>
      <c r="Q104" s="47">
        <v>12043.699999999999</v>
      </c>
      <c r="R104" s="47">
        <v>11660.1</v>
      </c>
      <c r="S104" s="47">
        <v>11957.1</v>
      </c>
      <c r="T104" s="47">
        <v>12088.1</v>
      </c>
      <c r="U104" s="47">
        <v>12449.6</v>
      </c>
      <c r="V104" s="346">
        <v>12325.4</v>
      </c>
      <c r="W104" s="346">
        <v>12816.5</v>
      </c>
      <c r="X104" s="346">
        <v>12798.9</v>
      </c>
      <c r="Y104" s="346">
        <v>13420.3</v>
      </c>
      <c r="Z104" s="482">
        <v>13420.3</v>
      </c>
      <c r="AA104" s="347">
        <v>13316.5</v>
      </c>
      <c r="AB104" s="583">
        <v>12278.1</v>
      </c>
      <c r="AC104" s="347">
        <v>12145.5</v>
      </c>
      <c r="AD104" s="346">
        <v>12581.5</v>
      </c>
      <c r="AE104" s="346">
        <v>12605.5</v>
      </c>
      <c r="AF104" s="346">
        <v>13495.1</v>
      </c>
      <c r="AG104" s="346">
        <v>13343.7</v>
      </c>
      <c r="AH104" s="346">
        <v>13672.5</v>
      </c>
      <c r="AI104" s="346">
        <v>13717.5</v>
      </c>
      <c r="AJ104" s="346">
        <v>14209.6</v>
      </c>
      <c r="AK104" s="346">
        <v>14669.9</v>
      </c>
      <c r="AL104" s="346">
        <v>15108.2</v>
      </c>
      <c r="AM104" s="346">
        <v>15759.1</v>
      </c>
      <c r="AN104" s="346">
        <v>16655.7</v>
      </c>
      <c r="AO104" s="346">
        <v>16508.099999999999</v>
      </c>
      <c r="AP104" s="346">
        <v>16963.7</v>
      </c>
      <c r="AQ104" s="346">
        <v>17326</v>
      </c>
      <c r="AR104" s="929">
        <v>16435.900000000001</v>
      </c>
      <c r="AS104" s="346"/>
      <c r="AT104" s="346"/>
      <c r="AU104" s="346">
        <v>17108</v>
      </c>
      <c r="AV104" s="346">
        <v>17854.8</v>
      </c>
      <c r="AW104" s="175"/>
      <c r="AX104" s="944"/>
      <c r="AY104" s="80"/>
      <c r="AZ104" s="48"/>
      <c r="BA104" s="48"/>
      <c r="BB104" s="48"/>
      <c r="BC104" s="48"/>
      <c r="BD104" s="48"/>
      <c r="BE104" s="48"/>
      <c r="BF104" s="48"/>
      <c r="BG104" s="929">
        <v>13495.1</v>
      </c>
      <c r="BH104" s="50">
        <v>14209.6</v>
      </c>
      <c r="BI104" s="50">
        <v>16655.7</v>
      </c>
      <c r="BJ104" s="929">
        <v>16435.900000000001</v>
      </c>
      <c r="BK104" s="50">
        <v>17854.8</v>
      </c>
    </row>
    <row r="105" spans="1:63" ht="14.4" customHeight="1">
      <c r="A105" s="30"/>
      <c r="B105" s="30"/>
      <c r="C105" s="291" t="s">
        <v>474</v>
      </c>
      <c r="D105" s="2"/>
      <c r="E105" s="1029"/>
      <c r="F105" s="1029"/>
      <c r="G105" s="1029">
        <v>0.66943059987808817</v>
      </c>
      <c r="H105" s="1029">
        <v>0.6744386413699992</v>
      </c>
      <c r="I105" s="1029">
        <v>0.69924238656520943</v>
      </c>
      <c r="J105" s="1029">
        <v>0.66076998981410751</v>
      </c>
      <c r="K105" s="1029">
        <v>0.66972469783424726</v>
      </c>
      <c r="L105" s="1029">
        <v>0.65164533198083285</v>
      </c>
      <c r="M105" s="1029">
        <v>0.59939985478284907</v>
      </c>
      <c r="N105" s="1029">
        <v>0.60159841170482498</v>
      </c>
      <c r="O105" s="1029">
        <v>0.62971211538097549</v>
      </c>
      <c r="P105" s="1029">
        <v>0.59569081016050096</v>
      </c>
      <c r="Q105" s="1029">
        <v>0.60831990625457721</v>
      </c>
      <c r="R105" s="1029">
        <v>0.60461390081513289</v>
      </c>
      <c r="S105" s="1029">
        <v>0.63644589696230969</v>
      </c>
      <c r="T105" s="1029">
        <v>0.64955212010811447</v>
      </c>
      <c r="U105" s="1029">
        <v>0.66629559856139753</v>
      </c>
      <c r="V105" s="1029">
        <v>0.68311256442941859</v>
      </c>
      <c r="W105" s="1029">
        <v>0.67761616994728802</v>
      </c>
      <c r="X105" s="1029">
        <v>0.66794875140255194</v>
      </c>
      <c r="Y105" s="1029">
        <v>0.67730718373691601</v>
      </c>
      <c r="Z105" s="1031">
        <v>0.67730718373691601</v>
      </c>
      <c r="AA105" s="1029">
        <v>0.67385056017164435</v>
      </c>
      <c r="AB105" s="1030">
        <v>0.67747595636556257</v>
      </c>
      <c r="AC105" s="1029">
        <v>0.6730300343566441</v>
      </c>
      <c r="AD105" s="1029">
        <v>0.65529669734422935</v>
      </c>
      <c r="AE105" s="1029">
        <v>0.63382122978062261</v>
      </c>
      <c r="AF105" s="1029">
        <v>0.64578199097491062</v>
      </c>
      <c r="AG105" s="1029">
        <v>0.62414110845537496</v>
      </c>
      <c r="AH105" s="1029">
        <v>0.6269488261188555</v>
      </c>
      <c r="AI105" s="1029">
        <v>0.61463565446879442</v>
      </c>
      <c r="AJ105" s="1029">
        <v>0.65863245327795905</v>
      </c>
      <c r="AK105" s="1029">
        <v>0.63611253241290788</v>
      </c>
      <c r="AL105" s="1029">
        <v>0.64807570220140354</v>
      </c>
      <c r="AM105" s="1029">
        <v>0.62655205728348728</v>
      </c>
      <c r="AN105" s="1029">
        <v>0.6446777133965792</v>
      </c>
      <c r="AO105" s="1029">
        <v>0.61146546359676412</v>
      </c>
      <c r="AP105" s="1029">
        <v>0.60898924808386135</v>
      </c>
      <c r="AQ105" s="1029">
        <v>0.59993490259627835</v>
      </c>
      <c r="AR105" s="1030">
        <v>0.64913229962321972</v>
      </c>
      <c r="AS105" s="1029"/>
      <c r="AT105" s="1029"/>
      <c r="AU105" s="1029">
        <v>0.60167193616115866</v>
      </c>
      <c r="AV105" s="1029">
        <v>0.63063533999237076</v>
      </c>
      <c r="AW105" s="175"/>
      <c r="AX105" s="944"/>
      <c r="AY105" s="80"/>
      <c r="AZ105" s="78"/>
      <c r="BA105" s="78"/>
      <c r="BB105" s="48"/>
      <c r="BC105" s="78"/>
      <c r="BD105" s="78"/>
      <c r="BE105" s="78"/>
      <c r="BF105" s="78"/>
      <c r="BG105" s="1030">
        <v>0.64578199097491062</v>
      </c>
      <c r="BH105" s="1134">
        <v>0.65863245327795905</v>
      </c>
      <c r="BI105" s="1134">
        <v>0.6446777133965792</v>
      </c>
      <c r="BJ105" s="1030">
        <v>0.64913229962321972</v>
      </c>
      <c r="BK105" s="1134">
        <v>0.63063533999237076</v>
      </c>
    </row>
    <row r="106" spans="1:63" ht="14.4" customHeight="1">
      <c r="A106" s="30"/>
      <c r="B106" s="30"/>
      <c r="C106" s="11" t="s">
        <v>433</v>
      </c>
      <c r="D106" s="2"/>
      <c r="E106" s="2"/>
      <c r="F106" s="77"/>
      <c r="G106" s="77">
        <v>3687.7000000000003</v>
      </c>
      <c r="H106" s="77">
        <v>3665.3</v>
      </c>
      <c r="I106" s="77">
        <v>3628.4</v>
      </c>
      <c r="J106" s="77">
        <v>4262.9000000000005</v>
      </c>
      <c r="K106" s="77">
        <v>4162.9000000000005</v>
      </c>
      <c r="L106" s="77">
        <v>4601.8</v>
      </c>
      <c r="M106" s="77">
        <v>6234.5</v>
      </c>
      <c r="N106" s="77">
        <v>6301</v>
      </c>
      <c r="O106" s="77">
        <v>5869.1</v>
      </c>
      <c r="P106" s="77">
        <v>7393.4</v>
      </c>
      <c r="Q106" s="77">
        <v>7754.6</v>
      </c>
      <c r="R106" s="77">
        <v>8492.8000000000011</v>
      </c>
      <c r="S106" s="77">
        <v>6830.2</v>
      </c>
      <c r="T106" s="77">
        <v>6521.8</v>
      </c>
      <c r="U106" s="77">
        <v>6235.2</v>
      </c>
      <c r="V106" s="347">
        <v>5717.5999999999995</v>
      </c>
      <c r="W106" s="347">
        <v>6097.6</v>
      </c>
      <c r="X106" s="347">
        <v>6362.6</v>
      </c>
      <c r="Y106" s="347">
        <v>6393.9</v>
      </c>
      <c r="Z106" s="482">
        <v>6393.9</v>
      </c>
      <c r="AA106" s="347">
        <v>6445.3</v>
      </c>
      <c r="AB106" s="583">
        <v>5845.2</v>
      </c>
      <c r="AC106" s="347">
        <v>5900.5</v>
      </c>
      <c r="AD106" s="347">
        <v>6618.2</v>
      </c>
      <c r="AE106" s="347">
        <v>7282.5999999999995</v>
      </c>
      <c r="AF106" s="347">
        <v>7402.2</v>
      </c>
      <c r="AG106" s="347">
        <v>8035.6</v>
      </c>
      <c r="AH106" s="347">
        <v>8135.5</v>
      </c>
      <c r="AI106" s="347">
        <v>8600.5999999999985</v>
      </c>
      <c r="AJ106" s="347">
        <v>7364.7999999999993</v>
      </c>
      <c r="AK106" s="347">
        <v>8391.9</v>
      </c>
      <c r="AL106" s="347">
        <v>8204.2000000000007</v>
      </c>
      <c r="AM106" s="347">
        <v>9393</v>
      </c>
      <c r="AN106" s="347">
        <v>9180</v>
      </c>
      <c r="AO106" s="347">
        <v>10489.5</v>
      </c>
      <c r="AP106" s="347">
        <v>10891.8</v>
      </c>
      <c r="AQ106" s="347">
        <v>11553.8</v>
      </c>
      <c r="AR106" s="940">
        <v>8883.9</v>
      </c>
      <c r="AS106" s="347"/>
      <c r="AT106" s="347"/>
      <c r="AU106" s="347">
        <v>11326.1</v>
      </c>
      <c r="AV106" s="347">
        <v>10457.6</v>
      </c>
      <c r="AW106" s="175"/>
      <c r="AX106" s="944"/>
      <c r="AY106" s="80"/>
      <c r="AZ106" s="78"/>
      <c r="BA106" s="78"/>
      <c r="BB106" s="48"/>
      <c r="BC106" s="78"/>
      <c r="BD106" s="78"/>
      <c r="BE106" s="78"/>
      <c r="BF106" s="78"/>
      <c r="BG106" s="940">
        <v>7402.2</v>
      </c>
      <c r="BH106" s="1135">
        <v>7364.7999999999993</v>
      </c>
      <c r="BI106" s="1135">
        <v>9180</v>
      </c>
      <c r="BJ106" s="940">
        <v>8883.9</v>
      </c>
      <c r="BK106" s="1135">
        <v>10457.6</v>
      </c>
    </row>
    <row r="107" spans="1:63" ht="14.4" customHeight="1">
      <c r="A107" s="30"/>
      <c r="B107" s="30"/>
      <c r="C107" s="291" t="s">
        <v>474</v>
      </c>
      <c r="D107" s="2"/>
      <c r="E107" s="1029"/>
      <c r="F107" s="1029"/>
      <c r="G107" s="1029">
        <v>0.33056940012191194</v>
      </c>
      <c r="H107" s="1029">
        <v>0.32556135863000069</v>
      </c>
      <c r="I107" s="1029">
        <v>0.30075761343479057</v>
      </c>
      <c r="J107" s="1029">
        <v>0.33923001018589261</v>
      </c>
      <c r="K107" s="1029">
        <v>0.33037053497027946</v>
      </c>
      <c r="L107" s="1029">
        <v>0.3483546680191672</v>
      </c>
      <c r="M107" s="1029">
        <v>0.40060014521715104</v>
      </c>
      <c r="N107" s="1029">
        <v>0.39840158829517502</v>
      </c>
      <c r="O107" s="1029">
        <v>0.37028788461902451</v>
      </c>
      <c r="P107" s="1029">
        <v>0.40430918983949904</v>
      </c>
      <c r="Q107" s="1029">
        <v>0.39168009374542256</v>
      </c>
      <c r="R107" s="1029">
        <v>0.44037915085143015</v>
      </c>
      <c r="S107" s="1029">
        <v>0.36355410303769037</v>
      </c>
      <c r="T107" s="1029">
        <v>0.35044787989188547</v>
      </c>
      <c r="U107" s="1029">
        <v>0.33370440143860253</v>
      </c>
      <c r="V107" s="1029">
        <v>0.31688743557058136</v>
      </c>
      <c r="W107" s="1029">
        <v>0.32238383005271204</v>
      </c>
      <c r="X107" s="1029">
        <v>0.332051248597448</v>
      </c>
      <c r="Y107" s="1029">
        <v>0.3226928162630841</v>
      </c>
      <c r="Z107" s="1031">
        <v>0.3226928162630841</v>
      </c>
      <c r="AA107" s="1029">
        <v>0.32614943982835576</v>
      </c>
      <c r="AB107" s="1030">
        <v>0.32252404363443743</v>
      </c>
      <c r="AC107" s="1029">
        <v>0.32696996564335584</v>
      </c>
      <c r="AD107" s="1029">
        <v>0.34470330265577065</v>
      </c>
      <c r="AE107" s="1029">
        <v>0.36617877021937739</v>
      </c>
      <c r="AF107" s="1029">
        <v>0.35421800902508938</v>
      </c>
      <c r="AG107" s="1029">
        <v>0.37585889154462493</v>
      </c>
      <c r="AH107" s="1029">
        <v>0.37305117388114456</v>
      </c>
      <c r="AI107" s="1029">
        <v>0.38536434553120558</v>
      </c>
      <c r="AJ107" s="1029">
        <v>0.34136754672204089</v>
      </c>
      <c r="AK107" s="1029">
        <v>0.36388746758709206</v>
      </c>
      <c r="AL107" s="1029">
        <v>0.35192429779859646</v>
      </c>
      <c r="AM107" s="1029">
        <v>0.37344794271651277</v>
      </c>
      <c r="AN107" s="1029">
        <v>0.35532228660342086</v>
      </c>
      <c r="AO107" s="1029">
        <v>0.38853453640323588</v>
      </c>
      <c r="AP107" s="1029">
        <v>0.3910107519161386</v>
      </c>
      <c r="AQ107" s="1029">
        <v>0.40006509740372159</v>
      </c>
      <c r="AR107" s="1030">
        <v>0.35086770037678017</v>
      </c>
      <c r="AS107" s="1029"/>
      <c r="AT107" s="1029"/>
      <c r="AU107" s="1029">
        <v>0.39832806383884145</v>
      </c>
      <c r="AV107" s="1029">
        <v>0.36936466000762919</v>
      </c>
      <c r="AW107" s="175"/>
      <c r="AX107" s="944"/>
      <c r="AY107" s="80"/>
      <c r="AZ107" s="78"/>
      <c r="BA107" s="78"/>
      <c r="BB107" s="48"/>
      <c r="BC107" s="78"/>
      <c r="BD107" s="78"/>
      <c r="BE107" s="78"/>
      <c r="BF107" s="78"/>
      <c r="BG107" s="1030">
        <v>0.35421800902508938</v>
      </c>
      <c r="BH107" s="1134">
        <v>0.34136754672204089</v>
      </c>
      <c r="BI107" s="1134">
        <v>0.35532228660342086</v>
      </c>
      <c r="BJ107" s="1030">
        <v>0.35086770037678017</v>
      </c>
      <c r="BK107" s="1134">
        <v>0.36936466000762919</v>
      </c>
    </row>
    <row r="108" spans="1:63" ht="14.4" customHeight="1">
      <c r="A108" s="30"/>
      <c r="B108" s="30"/>
      <c r="C108" s="30"/>
      <c r="D108" s="30"/>
      <c r="E108" s="30"/>
      <c r="F108" s="30"/>
      <c r="G108" s="30"/>
      <c r="H108" s="30"/>
      <c r="I108" s="30"/>
      <c r="J108" s="30"/>
      <c r="K108" s="30"/>
      <c r="L108" s="30"/>
      <c r="M108" s="30"/>
      <c r="N108" s="30"/>
      <c r="O108" s="30"/>
      <c r="P108" s="314"/>
      <c r="Q108" s="30"/>
      <c r="R108" s="30"/>
      <c r="S108" s="30"/>
      <c r="T108" s="30"/>
      <c r="U108" s="30"/>
      <c r="V108" s="628"/>
      <c r="W108" s="628"/>
      <c r="X108" s="628"/>
      <c r="Y108" s="630"/>
      <c r="Z108" s="628"/>
      <c r="AA108" s="628"/>
      <c r="AB108" s="632"/>
      <c r="AC108" s="628"/>
      <c r="AD108" s="628"/>
      <c r="AE108" s="628"/>
      <c r="AF108" s="628"/>
      <c r="AG108" s="628"/>
      <c r="AH108" s="628"/>
      <c r="AI108" s="628"/>
      <c r="AJ108" s="628"/>
      <c r="AK108" s="628"/>
      <c r="AL108" s="628"/>
      <c r="AM108" s="628"/>
      <c r="AN108" s="628"/>
      <c r="AO108" s="628"/>
      <c r="AP108" s="628"/>
      <c r="AQ108" s="628"/>
      <c r="AR108" s="942"/>
      <c r="AS108" s="628"/>
      <c r="AT108" s="628"/>
      <c r="AU108" s="628"/>
      <c r="AV108" s="628"/>
      <c r="AW108" s="42"/>
      <c r="AX108" s="943"/>
      <c r="AY108" s="42"/>
      <c r="AZ108" s="30"/>
      <c r="BA108" s="30"/>
      <c r="BB108" s="30"/>
      <c r="BC108" s="30"/>
      <c r="BD108" s="30"/>
      <c r="BE108" s="30"/>
      <c r="BF108" s="30"/>
      <c r="BG108" s="942"/>
      <c r="BH108" s="36"/>
      <c r="BI108" s="36"/>
      <c r="BJ108" s="942"/>
      <c r="BK108" s="36"/>
    </row>
  </sheetData>
  <phoneticPr fontId="212" type="noConversion"/>
  <hyperlinks>
    <hyperlink ref="A1" location="content!A1" display="back to content"/>
    <hyperlink ref="A1:C1" location="content!A1" display="back to content"/>
  </hyperlinks>
  <pageMargins left="0.25" right="0.25" top="0.75" bottom="0.75" header="0.3" footer="0.3"/>
  <pageSetup paperSize="9" scale="3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BZ261"/>
  <sheetViews>
    <sheetView view="pageBreakPreview" zoomScale="80" zoomScaleNormal="70" zoomScaleSheetLayoutView="90" workbookViewId="0">
      <pane xSplit="4" ySplit="4" topLeftCell="E5" activePane="bottomRight" state="frozen"/>
      <selection activeCell="G104" sqref="G104"/>
      <selection pane="topRight" activeCell="G104" sqref="G104"/>
      <selection pane="bottomLeft" activeCell="G104" sqref="G104"/>
      <selection pane="bottomRight" activeCell="AV15" sqref="AV15"/>
    </sheetView>
  </sheetViews>
  <sheetFormatPr defaultColWidth="9.109375" defaultRowHeight="14.4" outlineLevelRow="2" outlineLevelCol="1"/>
  <cols>
    <col min="1" max="1" width="2.6640625" style="23" customWidth="1"/>
    <col min="2" max="3" width="4.33203125" style="23" customWidth="1"/>
    <col min="4" max="4" width="43.88671875" style="23" customWidth="1"/>
    <col min="5" max="5" width="2.33203125" style="23" customWidth="1"/>
    <col min="6" max="6" width="9.109375" style="24" hidden="1" customWidth="1" outlineLevel="1"/>
    <col min="7" max="7" width="11.109375" style="24" hidden="1" customWidth="1" outlineLevel="1"/>
    <col min="8" max="12" width="9.109375" style="24" hidden="1" customWidth="1" outlineLevel="1"/>
    <col min="13" max="13" width="9.109375" style="24" hidden="1" customWidth="1" outlineLevel="1" collapsed="1"/>
    <col min="14" max="16" width="9.109375" style="24" hidden="1" customWidth="1" outlineLevel="1"/>
    <col min="17" max="17" width="10" style="24" hidden="1" customWidth="1" outlineLevel="1" collapsed="1"/>
    <col min="18" max="20" width="10" style="24" hidden="1" customWidth="1" outlineLevel="1"/>
    <col min="21" max="22" width="10" style="24" hidden="1" customWidth="1" outlineLevel="1" collapsed="1"/>
    <col min="23" max="27" width="10" style="24" hidden="1" customWidth="1" outlineLevel="1"/>
    <col min="28" max="28" width="10" style="24" hidden="1" customWidth="1" outlineLevel="1" collapsed="1"/>
    <col min="29" max="32" width="10" style="24" hidden="1" customWidth="1" outlineLevel="1"/>
    <col min="33" max="33" width="10.5546875" style="24" hidden="1" customWidth="1" outlineLevel="1" collapsed="1"/>
    <col min="34" max="35" width="10.5546875" style="24" hidden="1" customWidth="1" outlineLevel="1"/>
    <col min="36" max="36" width="10.5546875" style="24" customWidth="1" collapsed="1"/>
    <col min="37" max="43" width="10.5546875" style="24" customWidth="1"/>
    <col min="44" max="44" width="11.44140625" style="24" customWidth="1" collapsed="1"/>
    <col min="45" max="47" width="10.5546875" style="24" customWidth="1"/>
    <col min="48" max="48" width="11.44140625" style="24" customWidth="1" collapsed="1"/>
    <col min="49" max="49" width="6" style="24" customWidth="1"/>
    <col min="50" max="50" width="3.33203125" style="24" hidden="1" customWidth="1" outlineLevel="1"/>
    <col min="51" max="51" width="2.88671875" style="91" hidden="1" customWidth="1" outlineLevel="1"/>
    <col min="52" max="52" width="8.6640625" style="24" hidden="1" customWidth="1" outlineLevel="1"/>
    <col min="53" max="57" width="9.109375" style="24" hidden="1" customWidth="1" outlineLevel="1"/>
    <col min="58" max="58" width="10.109375" style="24" hidden="1" customWidth="1" outlineLevel="1"/>
    <col min="59" max="59" width="9.109375" style="24" hidden="1" customWidth="1" outlineLevel="1"/>
    <col min="60" max="60" width="9.88671875" style="24" hidden="1" customWidth="1" outlineLevel="1"/>
    <col min="61" max="61" width="9.88671875" style="24" hidden="1" customWidth="1" outlineLevel="1" collapsed="1"/>
    <col min="62" max="62" width="9.88671875" style="24" customWidth="1" collapsed="1"/>
    <col min="63" max="64" width="11.109375" style="24" customWidth="1"/>
    <col min="65" max="65" width="4.5546875" style="23" customWidth="1"/>
    <col min="66" max="67" width="9.6640625" style="24" hidden="1" customWidth="1" outlineLevel="1" collapsed="1"/>
    <col min="68" max="68" width="9.6640625" style="24" hidden="1" customWidth="1" outlineLevel="1"/>
    <col min="69" max="69" width="4.5546875" style="23" customWidth="1" collapsed="1"/>
    <col min="70" max="70" width="9.6640625" style="24" hidden="1" customWidth="1" outlineLevel="1"/>
    <col min="71" max="71" width="9.6640625" style="24" hidden="1" customWidth="1" outlineLevel="1" collapsed="1"/>
    <col min="72" max="72" width="9.6640625" style="24" hidden="1" customWidth="1" outlineLevel="1"/>
    <col min="73" max="73" width="4.6640625" style="23" customWidth="1" collapsed="1"/>
    <col min="74" max="16384" width="9.109375" style="23"/>
  </cols>
  <sheetData>
    <row r="1" spans="1:78" ht="12.75" customHeight="1">
      <c r="A1" s="86" t="s">
        <v>201</v>
      </c>
      <c r="B1" s="86"/>
      <c r="C1" s="86"/>
    </row>
    <row r="2" spans="1:78" ht="21">
      <c r="A2" s="885" t="s">
        <v>443</v>
      </c>
      <c r="AB2" s="527" t="s">
        <v>398</v>
      </c>
      <c r="AY2" s="951" t="s">
        <v>461</v>
      </c>
      <c r="BH2" s="527" t="s">
        <v>398</v>
      </c>
      <c r="BJ2" s="23"/>
      <c r="BK2" s="23"/>
      <c r="BL2" s="23"/>
    </row>
    <row r="3" spans="1:78" ht="59.4" customHeight="1">
      <c r="Y3" s="436" t="s">
        <v>394</v>
      </c>
      <c r="Z3" s="435" t="s">
        <v>366</v>
      </c>
      <c r="AB3" s="493"/>
      <c r="AR3" s="1415" t="s">
        <v>706</v>
      </c>
      <c r="AU3" s="26"/>
      <c r="AV3" s="1418"/>
      <c r="AY3" s="951" t="s">
        <v>462</v>
      </c>
      <c r="BG3" s="436" t="s">
        <v>394</v>
      </c>
      <c r="BH3" s="927" t="s">
        <v>366</v>
      </c>
      <c r="BK3" s="1415" t="s">
        <v>706</v>
      </c>
      <c r="BL3" s="1418"/>
    </row>
    <row r="4" spans="1:78">
      <c r="A4" s="28"/>
      <c r="B4" s="28"/>
      <c r="C4" s="28"/>
      <c r="D4" s="28"/>
      <c r="E4" s="28"/>
      <c r="F4" s="28" t="s">
        <v>231</v>
      </c>
      <c r="G4" s="28" t="s">
        <v>232</v>
      </c>
      <c r="H4" s="28" t="s">
        <v>233</v>
      </c>
      <c r="I4" s="28" t="s">
        <v>234</v>
      </c>
      <c r="J4" s="28" t="s">
        <v>235</v>
      </c>
      <c r="K4" s="28" t="s">
        <v>236</v>
      </c>
      <c r="L4" s="28" t="s">
        <v>237</v>
      </c>
      <c r="M4" s="28" t="s">
        <v>238</v>
      </c>
      <c r="N4" s="28" t="s">
        <v>239</v>
      </c>
      <c r="O4" s="28" t="s">
        <v>240</v>
      </c>
      <c r="P4" s="28" t="s">
        <v>241</v>
      </c>
      <c r="Q4" s="28" t="s">
        <v>242</v>
      </c>
      <c r="R4" s="28" t="s">
        <v>243</v>
      </c>
      <c r="S4" s="28" t="s">
        <v>244</v>
      </c>
      <c r="T4" s="28" t="s">
        <v>245</v>
      </c>
      <c r="U4" s="28" t="s">
        <v>246</v>
      </c>
      <c r="V4" s="28" t="s">
        <v>307</v>
      </c>
      <c r="W4" s="28" t="s">
        <v>315</v>
      </c>
      <c r="X4" s="28" t="s">
        <v>321</v>
      </c>
      <c r="Y4" s="437" t="s">
        <v>340</v>
      </c>
      <c r="Z4" s="28" t="s">
        <v>365</v>
      </c>
      <c r="AA4" s="28" t="s">
        <v>343</v>
      </c>
      <c r="AB4" s="494" t="s">
        <v>365</v>
      </c>
      <c r="AC4" s="28" t="s">
        <v>343</v>
      </c>
      <c r="AD4" s="28" t="s">
        <v>344</v>
      </c>
      <c r="AE4" s="28" t="s">
        <v>345</v>
      </c>
      <c r="AF4" s="28" t="s">
        <v>459</v>
      </c>
      <c r="AG4" s="28" t="s">
        <v>483</v>
      </c>
      <c r="AH4" s="28" t="s">
        <v>484</v>
      </c>
      <c r="AI4" s="28" t="s">
        <v>485</v>
      </c>
      <c r="AJ4" s="28" t="s">
        <v>486</v>
      </c>
      <c r="AK4" s="28" t="s">
        <v>530</v>
      </c>
      <c r="AL4" s="28" t="s">
        <v>538</v>
      </c>
      <c r="AM4" s="28" t="s">
        <v>539</v>
      </c>
      <c r="AN4" s="28" t="s">
        <v>540</v>
      </c>
      <c r="AO4" s="28" t="s">
        <v>649</v>
      </c>
      <c r="AP4" s="28" t="s">
        <v>653</v>
      </c>
      <c r="AQ4" s="28" t="s">
        <v>654</v>
      </c>
      <c r="AR4" s="494" t="s">
        <v>540</v>
      </c>
      <c r="AS4" s="28" t="s">
        <v>649</v>
      </c>
      <c r="AT4" s="28" t="s">
        <v>653</v>
      </c>
      <c r="AU4" s="516" t="s">
        <v>654</v>
      </c>
      <c r="AV4" s="516" t="s">
        <v>648</v>
      </c>
      <c r="AW4" s="28"/>
      <c r="AX4" s="28"/>
      <c r="AY4" s="947"/>
      <c r="AZ4" s="28"/>
      <c r="BA4" s="28" t="s">
        <v>266</v>
      </c>
      <c r="BB4" s="28" t="s">
        <v>267</v>
      </c>
      <c r="BC4" s="28" t="s">
        <v>251</v>
      </c>
      <c r="BD4" s="28" t="s">
        <v>253</v>
      </c>
      <c r="BE4" s="28" t="s">
        <v>259</v>
      </c>
      <c r="BF4" s="28" t="s">
        <v>291</v>
      </c>
      <c r="BG4" s="28" t="s">
        <v>341</v>
      </c>
      <c r="BH4" s="494" t="s">
        <v>456</v>
      </c>
      <c r="BI4" s="28" t="s">
        <v>522</v>
      </c>
      <c r="BJ4" s="28" t="s">
        <v>576</v>
      </c>
      <c r="BK4" s="494" t="s">
        <v>576</v>
      </c>
      <c r="BL4" s="516" t="s">
        <v>699</v>
      </c>
      <c r="BN4" s="28" t="s">
        <v>501</v>
      </c>
      <c r="BO4" s="28" t="s">
        <v>548</v>
      </c>
      <c r="BP4" s="28" t="s">
        <v>670</v>
      </c>
      <c r="BR4" s="28" t="s">
        <v>515</v>
      </c>
      <c r="BS4" s="28" t="s">
        <v>562</v>
      </c>
      <c r="BT4" s="28" t="s">
        <v>684</v>
      </c>
    </row>
    <row r="5" spans="1:78">
      <c r="A5" s="95" t="s">
        <v>2</v>
      </c>
      <c r="B5" s="31"/>
      <c r="C5" s="31"/>
      <c r="D5" s="31"/>
      <c r="E5" s="31"/>
      <c r="F5" s="32"/>
      <c r="G5" s="32"/>
      <c r="H5" s="32"/>
      <c r="I5" s="32"/>
      <c r="J5" s="32"/>
      <c r="K5" s="32"/>
      <c r="L5" s="32"/>
      <c r="M5" s="32"/>
      <c r="N5" s="32"/>
      <c r="O5" s="32"/>
      <c r="P5" s="32"/>
      <c r="Q5" s="32"/>
      <c r="R5" s="32"/>
      <c r="S5" s="32"/>
      <c r="T5" s="32"/>
      <c r="U5" s="32"/>
      <c r="V5" s="32"/>
      <c r="W5" s="32"/>
      <c r="X5" s="32"/>
      <c r="Y5" s="438"/>
      <c r="Z5" s="32"/>
      <c r="AA5" s="32"/>
      <c r="AB5" s="495"/>
      <c r="AC5" s="32"/>
      <c r="AD5" s="32"/>
      <c r="AE5" s="32"/>
      <c r="AF5" s="32"/>
      <c r="AG5" s="32"/>
      <c r="AH5" s="32"/>
      <c r="AI5" s="32"/>
      <c r="AJ5" s="32"/>
      <c r="AK5" s="32"/>
      <c r="AL5" s="32"/>
      <c r="AM5" s="32"/>
      <c r="AN5" s="32"/>
      <c r="AO5" s="32"/>
      <c r="AP5" s="32"/>
      <c r="AQ5" s="32"/>
      <c r="AR5" s="495"/>
      <c r="AS5" s="32"/>
      <c r="AT5" s="32"/>
      <c r="AU5" s="42"/>
      <c r="AV5" s="42"/>
      <c r="AW5" s="32"/>
      <c r="AX5" s="32"/>
      <c r="AY5" s="943"/>
      <c r="AZ5" s="32"/>
      <c r="BA5" s="32"/>
      <c r="BB5" s="32"/>
      <c r="BC5" s="32"/>
      <c r="BD5" s="32"/>
      <c r="BE5" s="32"/>
      <c r="BF5" s="32"/>
      <c r="BG5" s="32"/>
      <c r="BH5" s="495"/>
      <c r="BI5" s="32"/>
      <c r="BJ5" s="32"/>
      <c r="BK5" s="495"/>
      <c r="BL5" s="42"/>
      <c r="BN5" s="32"/>
      <c r="BO5" s="32"/>
      <c r="BP5" s="32"/>
      <c r="BR5" s="32"/>
      <c r="BS5" s="32"/>
      <c r="BT5" s="32"/>
    </row>
    <row r="6" spans="1:78">
      <c r="A6" s="95"/>
      <c r="B6" s="31"/>
      <c r="C6" s="31"/>
      <c r="D6" s="31"/>
      <c r="E6" s="31"/>
      <c r="F6" s="32"/>
      <c r="G6" s="32"/>
      <c r="H6" s="32"/>
      <c r="I6" s="32"/>
      <c r="J6" s="32"/>
      <c r="K6" s="32"/>
      <c r="L6" s="32"/>
      <c r="M6" s="32"/>
      <c r="N6" s="32"/>
      <c r="O6" s="32"/>
      <c r="P6" s="32"/>
      <c r="Q6" s="32"/>
      <c r="R6" s="32"/>
      <c r="S6" s="32"/>
      <c r="T6" s="32"/>
      <c r="U6" s="32"/>
      <c r="V6" s="32"/>
      <c r="W6" s="32"/>
      <c r="X6" s="32"/>
      <c r="Y6" s="438"/>
      <c r="Z6" s="32"/>
      <c r="AA6" s="32"/>
      <c r="AB6" s="495"/>
      <c r="AC6" s="32"/>
      <c r="AD6" s="32"/>
      <c r="AE6" s="32"/>
      <c r="AF6" s="32"/>
      <c r="AG6" s="32"/>
      <c r="AH6" s="32"/>
      <c r="AI6" s="32"/>
      <c r="AJ6" s="32"/>
      <c r="AK6" s="32"/>
      <c r="AL6" s="32"/>
      <c r="AM6" s="32"/>
      <c r="AN6" s="32"/>
      <c r="AO6" s="32"/>
      <c r="AP6" s="32"/>
      <c r="AQ6" s="32"/>
      <c r="AR6" s="495"/>
      <c r="AS6" s="32"/>
      <c r="AT6" s="32"/>
      <c r="AU6" s="42"/>
      <c r="AV6" s="42"/>
      <c r="AW6" s="32"/>
      <c r="AX6" s="32"/>
      <c r="AY6" s="943"/>
      <c r="AZ6" s="32"/>
      <c r="BA6" s="32"/>
      <c r="BB6" s="32"/>
      <c r="BC6" s="32"/>
      <c r="BD6" s="32"/>
      <c r="BE6" s="32"/>
      <c r="BF6" s="32"/>
      <c r="BG6" s="32"/>
      <c r="BH6" s="495"/>
      <c r="BI6" s="32"/>
      <c r="BJ6" s="32"/>
      <c r="BK6" s="495"/>
      <c r="BL6" s="42"/>
      <c r="BN6" s="32"/>
      <c r="BO6" s="32"/>
      <c r="BP6" s="32"/>
      <c r="BR6" s="32"/>
      <c r="BS6" s="32"/>
      <c r="BT6" s="32"/>
    </row>
    <row r="7" spans="1:78">
      <c r="A7" s="89" t="s">
        <v>386</v>
      </c>
      <c r="B7" s="90"/>
      <c r="C7" s="90"/>
      <c r="D7" s="90"/>
      <c r="E7" s="90"/>
      <c r="F7" s="91"/>
      <c r="G7" s="91"/>
      <c r="H7" s="91"/>
      <c r="I7" s="91"/>
      <c r="J7" s="91"/>
      <c r="K7" s="91"/>
      <c r="L7" s="91"/>
      <c r="M7" s="91"/>
      <c r="N7" s="91"/>
      <c r="O7" s="91"/>
      <c r="P7" s="91"/>
      <c r="Q7" s="91"/>
      <c r="R7" s="91"/>
      <c r="S7" s="91"/>
      <c r="T7" s="91"/>
      <c r="U7" s="91"/>
      <c r="V7" s="91"/>
      <c r="W7" s="91"/>
      <c r="X7" s="91"/>
      <c r="Y7" s="439"/>
      <c r="Z7" s="91"/>
      <c r="AA7" s="91"/>
      <c r="AB7" s="496"/>
      <c r="AC7" s="91"/>
      <c r="AD7" s="91"/>
      <c r="AE7" s="91"/>
      <c r="AF7" s="91"/>
      <c r="AG7" s="91"/>
      <c r="AH7" s="91"/>
      <c r="AI7" s="91"/>
      <c r="AJ7" s="91"/>
      <c r="AK7" s="91"/>
      <c r="AL7" s="91"/>
      <c r="AM7" s="91"/>
      <c r="AN7" s="91"/>
      <c r="AO7" s="91"/>
      <c r="AP7" s="91"/>
      <c r="AQ7" s="91"/>
      <c r="AR7" s="496"/>
      <c r="AS7" s="91"/>
      <c r="AT7" s="91"/>
      <c r="AU7" s="27"/>
      <c r="AV7" s="27"/>
      <c r="AW7" s="32"/>
      <c r="AX7" s="32"/>
      <c r="AY7" s="943"/>
      <c r="AZ7" s="32"/>
      <c r="BA7" s="91"/>
      <c r="BB7" s="91"/>
      <c r="BC7" s="91"/>
      <c r="BD7" s="91"/>
      <c r="BE7" s="91"/>
      <c r="BF7" s="91"/>
      <c r="BG7" s="91"/>
      <c r="BH7" s="496"/>
      <c r="BI7" s="91"/>
      <c r="BJ7" s="91"/>
      <c r="BK7" s="496"/>
      <c r="BL7" s="27"/>
      <c r="BN7" s="91"/>
      <c r="BO7" s="91"/>
      <c r="BP7" s="91"/>
      <c r="BR7" s="91"/>
      <c r="BS7" s="91"/>
      <c r="BT7" s="91"/>
    </row>
    <row r="8" spans="1:78">
      <c r="A8" s="31"/>
      <c r="B8" s="31"/>
      <c r="C8" s="90" t="s">
        <v>371</v>
      </c>
      <c r="D8" s="90"/>
      <c r="E8" s="90"/>
      <c r="F8" s="144"/>
      <c r="G8" s="144"/>
      <c r="H8" s="144"/>
      <c r="I8" s="106"/>
      <c r="J8" s="144"/>
      <c r="K8" s="144"/>
      <c r="L8" s="144"/>
      <c r="M8" s="106"/>
      <c r="N8" s="144"/>
      <c r="O8" s="144"/>
      <c r="P8" s="144"/>
      <c r="Q8" s="348"/>
      <c r="R8" s="348"/>
      <c r="S8" s="348"/>
      <c r="T8" s="348"/>
      <c r="U8" s="348"/>
      <c r="V8" s="348"/>
      <c r="W8" s="348"/>
      <c r="X8" s="348"/>
      <c r="Y8" s="440" t="s">
        <v>203</v>
      </c>
      <c r="Z8" s="348">
        <v>19324.034</v>
      </c>
      <c r="AA8" s="348">
        <v>19397.2</v>
      </c>
      <c r="AB8" s="579">
        <v>17534.900000000001</v>
      </c>
      <c r="AC8" s="348"/>
      <c r="AD8" s="348">
        <v>18798.099999999999</v>
      </c>
      <c r="AE8" s="348">
        <v>19424.599999999999</v>
      </c>
      <c r="AF8" s="348">
        <v>20396.400000000001</v>
      </c>
      <c r="AG8" s="348">
        <v>20146.3</v>
      </c>
      <c r="AH8" s="348">
        <v>19934.2</v>
      </c>
      <c r="AI8" s="348">
        <v>20400.7</v>
      </c>
      <c r="AJ8" s="348">
        <v>20796.7</v>
      </c>
      <c r="AK8" s="348">
        <v>22043</v>
      </c>
      <c r="AL8" s="348">
        <v>21829.599999999999</v>
      </c>
      <c r="AM8" s="348">
        <v>23412.799999999999</v>
      </c>
      <c r="AN8" s="348">
        <v>23885</v>
      </c>
      <c r="AO8" s="348">
        <v>24305.5</v>
      </c>
      <c r="AP8" s="348">
        <v>24958.799999999999</v>
      </c>
      <c r="AQ8" s="348">
        <v>26119.1</v>
      </c>
      <c r="AR8" s="579">
        <v>23345.599999999999</v>
      </c>
      <c r="AS8" s="348"/>
      <c r="AT8" s="348"/>
      <c r="AU8" s="561">
        <v>25628.800000000003</v>
      </c>
      <c r="AV8" s="561">
        <v>27115.5</v>
      </c>
      <c r="AW8" s="479"/>
      <c r="AX8" s="479"/>
      <c r="AY8" s="944"/>
      <c r="AZ8" s="479"/>
      <c r="BA8" s="1214"/>
      <c r="BB8" s="1214"/>
      <c r="BC8" s="106"/>
      <c r="BD8" s="106"/>
      <c r="BE8" s="106"/>
      <c r="BF8" s="106"/>
      <c r="BG8" s="348"/>
      <c r="BH8" s="579">
        <v>20396.400000000001</v>
      </c>
      <c r="BI8" s="106">
        <v>20796.7</v>
      </c>
      <c r="BJ8" s="106">
        <v>23885</v>
      </c>
      <c r="BK8" s="579"/>
      <c r="BL8" s="561">
        <v>27115.5</v>
      </c>
      <c r="BM8" s="24"/>
      <c r="BN8" s="348"/>
      <c r="BO8" s="348"/>
      <c r="BP8" s="348"/>
      <c r="BQ8" s="24"/>
      <c r="BR8" s="348"/>
      <c r="BS8" s="348"/>
      <c r="BT8" s="348"/>
    </row>
    <row r="9" spans="1:78">
      <c r="A9" s="31"/>
      <c r="B9" s="31"/>
      <c r="C9" s="90" t="s">
        <v>372</v>
      </c>
      <c r="D9" s="90"/>
      <c r="E9" s="90"/>
      <c r="F9" s="144"/>
      <c r="G9" s="144"/>
      <c r="H9" s="144"/>
      <c r="I9" s="106"/>
      <c r="J9" s="144"/>
      <c r="K9" s="144"/>
      <c r="L9" s="144"/>
      <c r="M9" s="106"/>
      <c r="N9" s="144"/>
      <c r="O9" s="144"/>
      <c r="P9" s="144"/>
      <c r="Q9" s="348"/>
      <c r="R9" s="348"/>
      <c r="S9" s="348"/>
      <c r="T9" s="348"/>
      <c r="U9" s="348"/>
      <c r="V9" s="348"/>
      <c r="W9" s="348"/>
      <c r="X9" s="348"/>
      <c r="Y9" s="440" t="s">
        <v>203</v>
      </c>
      <c r="Z9" s="348">
        <v>561.20000000000005</v>
      </c>
      <c r="AA9" s="348">
        <v>702.3</v>
      </c>
      <c r="AB9" s="579">
        <v>561.20000000000005</v>
      </c>
      <c r="AC9" s="348"/>
      <c r="AD9" s="348">
        <v>661.9</v>
      </c>
      <c r="AE9" s="348">
        <v>720.1</v>
      </c>
      <c r="AF9" s="348">
        <v>685.9</v>
      </c>
      <c r="AG9" s="348">
        <v>677.6</v>
      </c>
      <c r="AH9" s="348">
        <v>683.4</v>
      </c>
      <c r="AI9" s="348">
        <v>799.7</v>
      </c>
      <c r="AJ9" s="348">
        <v>952.7</v>
      </c>
      <c r="AK9" s="348">
        <v>1123</v>
      </c>
      <c r="AL9" s="348">
        <v>1022.5</v>
      </c>
      <c r="AM9" s="348">
        <v>1133.4000000000001</v>
      </c>
      <c r="AN9" s="348">
        <v>1123.5999999999999</v>
      </c>
      <c r="AO9" s="348">
        <v>1193.0999999999999</v>
      </c>
      <c r="AP9" s="348">
        <v>1251.2</v>
      </c>
      <c r="AQ9" s="348">
        <v>1371.8</v>
      </c>
      <c r="AR9" s="579">
        <v>1111.9000000000001</v>
      </c>
      <c r="AS9" s="348"/>
      <c r="AT9" s="348"/>
      <c r="AU9" s="561">
        <v>1356.2</v>
      </c>
      <c r="AV9" s="561">
        <v>1402</v>
      </c>
      <c r="AW9" s="63"/>
      <c r="AX9" s="63"/>
      <c r="AY9" s="944"/>
      <c r="AZ9" s="63"/>
      <c r="BA9" s="1214"/>
      <c r="BB9" s="1214"/>
      <c r="BC9" s="106"/>
      <c r="BD9" s="106"/>
      <c r="BE9" s="106"/>
      <c r="BF9" s="106"/>
      <c r="BG9" s="348"/>
      <c r="BH9" s="579">
        <v>685.9</v>
      </c>
      <c r="BI9" s="106">
        <v>952.7</v>
      </c>
      <c r="BJ9" s="106">
        <v>1123.5999999999999</v>
      </c>
      <c r="BK9" s="579"/>
      <c r="BL9" s="561">
        <v>1402</v>
      </c>
      <c r="BM9" s="24"/>
      <c r="BN9" s="348"/>
      <c r="BO9" s="348"/>
      <c r="BP9" s="348"/>
      <c r="BQ9" s="24"/>
      <c r="BR9" s="348"/>
      <c r="BS9" s="348"/>
      <c r="BT9" s="348"/>
    </row>
    <row r="10" spans="1:78" s="87" customFormat="1">
      <c r="A10" s="94"/>
      <c r="B10" s="92" t="s">
        <v>370</v>
      </c>
      <c r="C10" s="93"/>
      <c r="D10" s="93"/>
      <c r="E10" s="92"/>
      <c r="F10" s="145"/>
      <c r="G10" s="145"/>
      <c r="H10" s="145"/>
      <c r="I10" s="108"/>
      <c r="J10" s="145"/>
      <c r="K10" s="145"/>
      <c r="L10" s="145"/>
      <c r="M10" s="108"/>
      <c r="N10" s="145"/>
      <c r="O10" s="145"/>
      <c r="P10" s="145"/>
      <c r="Q10" s="339"/>
      <c r="R10" s="339"/>
      <c r="S10" s="339"/>
      <c r="T10" s="339"/>
      <c r="U10" s="339"/>
      <c r="V10" s="339"/>
      <c r="W10" s="339"/>
      <c r="X10" s="339"/>
      <c r="Y10" s="441">
        <v>19891.2</v>
      </c>
      <c r="Z10" s="339">
        <v>19885.234</v>
      </c>
      <c r="AA10" s="339">
        <v>20099.5</v>
      </c>
      <c r="AB10" s="498">
        <v>18096.099999999999</v>
      </c>
      <c r="AC10" s="339">
        <v>18292.3</v>
      </c>
      <c r="AD10" s="339">
        <v>19460</v>
      </c>
      <c r="AE10" s="339">
        <v>20144.699999999997</v>
      </c>
      <c r="AF10" s="339">
        <v>21082.300000000003</v>
      </c>
      <c r="AG10" s="339">
        <v>20823.899999999998</v>
      </c>
      <c r="AH10" s="339">
        <v>20617.600000000002</v>
      </c>
      <c r="AI10" s="339">
        <v>21200.400000000001</v>
      </c>
      <c r="AJ10" s="339">
        <v>21749.4</v>
      </c>
      <c r="AK10" s="339">
        <v>23166</v>
      </c>
      <c r="AL10" s="339">
        <v>22852.1</v>
      </c>
      <c r="AM10" s="339">
        <v>24546.2</v>
      </c>
      <c r="AN10" s="339">
        <v>25008.6</v>
      </c>
      <c r="AO10" s="339">
        <v>25498.6</v>
      </c>
      <c r="AP10" s="339">
        <v>26210</v>
      </c>
      <c r="AQ10" s="339">
        <v>27490.899999999998</v>
      </c>
      <c r="AR10" s="498">
        <v>24457.599999999999</v>
      </c>
      <c r="AS10" s="339"/>
      <c r="AT10" s="339"/>
      <c r="AU10" s="339">
        <v>26984.9</v>
      </c>
      <c r="AV10" s="339">
        <v>28517.5</v>
      </c>
      <c r="AW10" s="889"/>
      <c r="AX10" s="276"/>
      <c r="AY10" s="945"/>
      <c r="AZ10" s="276"/>
      <c r="BA10" s="111"/>
      <c r="BB10" s="115"/>
      <c r="BC10" s="108"/>
      <c r="BD10" s="108"/>
      <c r="BE10" s="108"/>
      <c r="BF10" s="108"/>
      <c r="BG10" s="339"/>
      <c r="BH10" s="498">
        <v>21082.300000000003</v>
      </c>
      <c r="BI10" s="108">
        <v>21749.4</v>
      </c>
      <c r="BJ10" s="108">
        <v>25008.6</v>
      </c>
      <c r="BK10" s="498">
        <v>24457.599999999999</v>
      </c>
      <c r="BL10" s="339">
        <v>28517.5</v>
      </c>
      <c r="BM10" s="88"/>
      <c r="BN10" s="339"/>
      <c r="BO10" s="339"/>
      <c r="BP10" s="339"/>
      <c r="BQ10" s="88"/>
      <c r="BR10" s="339"/>
      <c r="BS10" s="339"/>
      <c r="BT10" s="339"/>
    </row>
    <row r="11" spans="1:78">
      <c r="A11" s="95"/>
      <c r="B11" s="31"/>
      <c r="C11" s="31"/>
      <c r="D11" s="31"/>
      <c r="E11" s="31"/>
      <c r="F11" s="32"/>
      <c r="G11" s="32"/>
      <c r="H11" s="32"/>
      <c r="I11" s="32"/>
      <c r="J11" s="32"/>
      <c r="K11" s="32"/>
      <c r="L11" s="32"/>
      <c r="M11" s="32"/>
      <c r="N11" s="32"/>
      <c r="O11" s="32"/>
      <c r="P11" s="32"/>
      <c r="Q11" s="357"/>
      <c r="R11" s="357"/>
      <c r="S11" s="357"/>
      <c r="T11" s="357"/>
      <c r="U11" s="357"/>
      <c r="V11" s="357"/>
      <c r="W11" s="357"/>
      <c r="X11" s="357"/>
      <c r="Y11" s="443"/>
      <c r="Z11" s="357"/>
      <c r="AA11" s="357"/>
      <c r="AB11" s="574"/>
      <c r="AC11" s="357"/>
      <c r="AD11" s="357"/>
      <c r="AE11" s="357"/>
      <c r="AF11" s="357"/>
      <c r="AG11" s="357"/>
      <c r="AH11" s="357"/>
      <c r="AI11" s="357"/>
      <c r="AJ11" s="357"/>
      <c r="AK11" s="357"/>
      <c r="AL11" s="357"/>
      <c r="AM11" s="357"/>
      <c r="AN11" s="357"/>
      <c r="AO11" s="357"/>
      <c r="AP11" s="357"/>
      <c r="AQ11" s="357"/>
      <c r="AR11" s="574"/>
      <c r="AS11" s="357"/>
      <c r="AT11" s="357"/>
      <c r="AU11" s="1419"/>
      <c r="AV11" s="1419"/>
      <c r="AW11" s="32"/>
      <c r="AX11" s="32"/>
      <c r="AY11" s="943"/>
      <c r="AZ11" s="32"/>
      <c r="BA11" s="32"/>
      <c r="BB11" s="32"/>
      <c r="BC11" s="32"/>
      <c r="BD11" s="32"/>
      <c r="BE11" s="32"/>
      <c r="BF11" s="32"/>
      <c r="BG11" s="32"/>
      <c r="BH11" s="495"/>
      <c r="BI11" s="32"/>
      <c r="BJ11" s="32"/>
      <c r="BK11" s="495"/>
      <c r="BL11" s="42"/>
      <c r="BN11" s="357"/>
      <c r="BO11" s="357"/>
      <c r="BP11" s="357"/>
      <c r="BR11" s="357"/>
      <c r="BS11" s="357"/>
      <c r="BT11" s="357"/>
    </row>
    <row r="12" spans="1:78">
      <c r="A12" s="89" t="s">
        <v>376</v>
      </c>
      <c r="B12" s="90"/>
      <c r="C12" s="90"/>
      <c r="D12" s="90"/>
      <c r="E12" s="90"/>
      <c r="F12" s="91"/>
      <c r="G12" s="91"/>
      <c r="H12" s="91"/>
      <c r="I12" s="91"/>
      <c r="J12" s="91"/>
      <c r="K12" s="91"/>
      <c r="L12" s="91"/>
      <c r="M12" s="91"/>
      <c r="N12" s="91"/>
      <c r="O12" s="91"/>
      <c r="P12" s="91"/>
      <c r="Q12" s="358"/>
      <c r="R12" s="358"/>
      <c r="S12" s="358"/>
      <c r="T12" s="358"/>
      <c r="U12" s="358"/>
      <c r="V12" s="358"/>
      <c r="W12" s="358"/>
      <c r="X12" s="358"/>
      <c r="Y12" s="448"/>
      <c r="Z12" s="358"/>
      <c r="AA12" s="358"/>
      <c r="AB12" s="562"/>
      <c r="AC12" s="358"/>
      <c r="AD12" s="358"/>
      <c r="AE12" s="358"/>
      <c r="AF12" s="358"/>
      <c r="AG12" s="358"/>
      <c r="AH12" s="358"/>
      <c r="AI12" s="358"/>
      <c r="AJ12" s="358"/>
      <c r="AK12" s="358"/>
      <c r="AL12" s="358"/>
      <c r="AM12" s="358"/>
      <c r="AN12" s="358"/>
      <c r="AO12" s="358"/>
      <c r="AP12" s="358"/>
      <c r="AQ12" s="358"/>
      <c r="AR12" s="562"/>
      <c r="AS12" s="358"/>
      <c r="AT12" s="358"/>
      <c r="AU12" s="556"/>
      <c r="AV12" s="556"/>
      <c r="AW12" s="32"/>
      <c r="AX12" s="32"/>
      <c r="AY12" s="943"/>
      <c r="AZ12" s="32"/>
      <c r="BA12" s="91"/>
      <c r="BB12" s="91"/>
      <c r="BC12" s="91"/>
      <c r="BD12" s="91"/>
      <c r="BE12" s="91"/>
      <c r="BF12" s="91"/>
      <c r="BG12" s="91"/>
      <c r="BH12" s="496"/>
      <c r="BI12" s="91"/>
      <c r="BJ12" s="91"/>
      <c r="BK12" s="496"/>
      <c r="BL12" s="27"/>
      <c r="BN12" s="358"/>
      <c r="BO12" s="358"/>
      <c r="BP12" s="358"/>
      <c r="BR12" s="358"/>
      <c r="BS12" s="358"/>
      <c r="BT12" s="358"/>
    </row>
    <row r="13" spans="1:78">
      <c r="A13" s="31"/>
      <c r="B13" s="31"/>
      <c r="C13" s="90" t="s">
        <v>371</v>
      </c>
      <c r="D13" s="90"/>
      <c r="E13" s="90"/>
      <c r="F13" s="144"/>
      <c r="G13" s="144"/>
      <c r="H13" s="144"/>
      <c r="I13" s="106"/>
      <c r="J13" s="144"/>
      <c r="K13" s="144"/>
      <c r="L13" s="144"/>
      <c r="M13" s="106"/>
      <c r="N13" s="144"/>
      <c r="O13" s="144"/>
      <c r="P13" s="144"/>
      <c r="Q13" s="348"/>
      <c r="R13" s="348"/>
      <c r="S13" s="348"/>
      <c r="T13" s="348"/>
      <c r="U13" s="348"/>
      <c r="V13" s="348"/>
      <c r="W13" s="348"/>
      <c r="X13" s="348"/>
      <c r="Y13" s="440" t="s">
        <v>203</v>
      </c>
      <c r="Z13" s="348">
        <v>17807.3</v>
      </c>
      <c r="AA13" s="348">
        <v>17877</v>
      </c>
      <c r="AB13" s="579"/>
      <c r="AC13" s="348"/>
      <c r="AD13" s="348">
        <v>17352.8</v>
      </c>
      <c r="AE13" s="348">
        <v>17934.5</v>
      </c>
      <c r="AF13" s="348">
        <v>18899.099999999999</v>
      </c>
      <c r="AG13" s="348">
        <v>18675.400000000001</v>
      </c>
      <c r="AH13" s="348">
        <v>18523.8</v>
      </c>
      <c r="AI13" s="348">
        <v>18987.8</v>
      </c>
      <c r="AJ13" s="348">
        <v>19410.8</v>
      </c>
      <c r="AK13" s="348">
        <v>20432.400000000001</v>
      </c>
      <c r="AL13" s="348">
        <v>20170</v>
      </c>
      <c r="AM13" s="348">
        <v>21813.4</v>
      </c>
      <c r="AN13" s="348">
        <v>22262.799999999999</v>
      </c>
      <c r="AO13" s="348">
        <v>22680.799999999999</v>
      </c>
      <c r="AP13" s="348">
        <v>23401.4</v>
      </c>
      <c r="AQ13" s="348">
        <v>24567.8</v>
      </c>
      <c r="AR13" s="579">
        <v>21874.199999999997</v>
      </c>
      <c r="AS13" s="348"/>
      <c r="AT13" s="348"/>
      <c r="AU13" s="561">
        <v>24197.9</v>
      </c>
      <c r="AV13" s="561">
        <v>25693.5</v>
      </c>
      <c r="AW13" s="63"/>
      <c r="AX13" s="63"/>
      <c r="AY13" s="944"/>
      <c r="AZ13" s="63"/>
      <c r="BA13" s="1215"/>
      <c r="BB13" s="106"/>
      <c r="BC13" s="106"/>
      <c r="BD13" s="106"/>
      <c r="BE13" s="106"/>
      <c r="BF13" s="106"/>
      <c r="BG13" s="348"/>
      <c r="BH13" s="579">
        <v>18899.099999999999</v>
      </c>
      <c r="BI13" s="106">
        <v>19410.8</v>
      </c>
      <c r="BJ13" s="106">
        <v>22262.799999999999</v>
      </c>
      <c r="BK13" s="579"/>
      <c r="BL13" s="561">
        <v>25693.5</v>
      </c>
      <c r="BM13" s="24"/>
      <c r="BN13" s="348"/>
      <c r="BO13" s="348"/>
      <c r="BP13" s="348"/>
      <c r="BQ13" s="24"/>
      <c r="BR13" s="348"/>
      <c r="BS13" s="348"/>
      <c r="BT13" s="348"/>
    </row>
    <row r="14" spans="1:78">
      <c r="A14" s="31"/>
      <c r="B14" s="31"/>
      <c r="C14" s="90" t="s">
        <v>372</v>
      </c>
      <c r="D14" s="90"/>
      <c r="E14" s="90"/>
      <c r="F14" s="144"/>
      <c r="G14" s="144"/>
      <c r="H14" s="144"/>
      <c r="I14" s="106"/>
      <c r="J14" s="144"/>
      <c r="K14" s="144"/>
      <c r="L14" s="144"/>
      <c r="M14" s="106"/>
      <c r="N14" s="144"/>
      <c r="O14" s="144"/>
      <c r="P14" s="144"/>
      <c r="Q14" s="348"/>
      <c r="R14" s="348"/>
      <c r="S14" s="348"/>
      <c r="T14" s="348"/>
      <c r="U14" s="348"/>
      <c r="V14" s="348"/>
      <c r="W14" s="348"/>
      <c r="X14" s="348"/>
      <c r="Y14" s="440" t="s">
        <v>203</v>
      </c>
      <c r="Z14" s="348">
        <v>561.20000000000005</v>
      </c>
      <c r="AA14" s="348">
        <v>702.3</v>
      </c>
      <c r="AB14" s="579"/>
      <c r="AC14" s="348"/>
      <c r="AD14" s="348">
        <v>661.9</v>
      </c>
      <c r="AE14" s="348">
        <v>720.1</v>
      </c>
      <c r="AF14" s="348">
        <v>685.9</v>
      </c>
      <c r="AG14" s="348">
        <v>677.6</v>
      </c>
      <c r="AH14" s="348">
        <v>683.4</v>
      </c>
      <c r="AI14" s="348">
        <v>799.7</v>
      </c>
      <c r="AJ14" s="348">
        <v>952.7</v>
      </c>
      <c r="AK14" s="348">
        <v>1123</v>
      </c>
      <c r="AL14" s="348">
        <v>1022.5</v>
      </c>
      <c r="AM14" s="348">
        <v>1133.4000000000001</v>
      </c>
      <c r="AN14" s="348">
        <v>1123.5999999999999</v>
      </c>
      <c r="AO14" s="348">
        <v>1193.0999999999999</v>
      </c>
      <c r="AP14" s="348">
        <v>1251.2</v>
      </c>
      <c r="AQ14" s="348">
        <v>1371.8</v>
      </c>
      <c r="AR14" s="579">
        <v>1111.9000000000001</v>
      </c>
      <c r="AS14" s="348"/>
      <c r="AT14" s="348"/>
      <c r="AU14" s="561">
        <v>1356.2</v>
      </c>
      <c r="AV14" s="561">
        <v>1402</v>
      </c>
      <c r="AW14" s="63"/>
      <c r="AX14" s="63"/>
      <c r="AY14" s="944"/>
      <c r="AZ14" s="63"/>
      <c r="BA14" s="1215"/>
      <c r="BB14" s="106"/>
      <c r="BC14" s="106"/>
      <c r="BD14" s="106"/>
      <c r="BE14" s="106"/>
      <c r="BF14" s="106"/>
      <c r="BG14" s="348"/>
      <c r="BH14" s="579">
        <v>685.9</v>
      </c>
      <c r="BI14" s="106">
        <v>952.7</v>
      </c>
      <c r="BJ14" s="106">
        <v>1123.5999999999999</v>
      </c>
      <c r="BK14" s="579"/>
      <c r="BL14" s="561">
        <v>1402</v>
      </c>
      <c r="BM14" s="24"/>
      <c r="BN14" s="348"/>
      <c r="BO14" s="348"/>
      <c r="BP14" s="348"/>
      <c r="BQ14" s="24"/>
      <c r="BR14" s="348"/>
      <c r="BS14" s="348"/>
      <c r="BT14" s="348"/>
    </row>
    <row r="15" spans="1:78" s="87" customFormat="1">
      <c r="A15" s="94"/>
      <c r="B15" s="92" t="s">
        <v>370</v>
      </c>
      <c r="C15" s="93"/>
      <c r="D15" s="93"/>
      <c r="E15" s="92"/>
      <c r="F15" s="145"/>
      <c r="G15" s="145"/>
      <c r="H15" s="145"/>
      <c r="I15" s="108"/>
      <c r="J15" s="145"/>
      <c r="K15" s="145"/>
      <c r="L15" s="145"/>
      <c r="M15" s="108"/>
      <c r="N15" s="145"/>
      <c r="O15" s="145"/>
      <c r="P15" s="145"/>
      <c r="Q15" s="339"/>
      <c r="R15" s="339"/>
      <c r="S15" s="339"/>
      <c r="T15" s="339"/>
      <c r="U15" s="339"/>
      <c r="V15" s="339"/>
      <c r="W15" s="339"/>
      <c r="X15" s="339"/>
      <c r="Y15" s="441">
        <v>18488.099999999999</v>
      </c>
      <c r="Z15" s="339">
        <v>18368.5</v>
      </c>
      <c r="AA15" s="339">
        <v>18579.3</v>
      </c>
      <c r="AB15" s="498"/>
      <c r="AC15" s="339"/>
      <c r="AD15" s="339">
        <v>18014.7</v>
      </c>
      <c r="AE15" s="339">
        <v>18654.599999999999</v>
      </c>
      <c r="AF15" s="339">
        <v>19585</v>
      </c>
      <c r="AG15" s="339">
        <v>19353</v>
      </c>
      <c r="AH15" s="339">
        <v>19207.2</v>
      </c>
      <c r="AI15" s="339">
        <v>19787.5</v>
      </c>
      <c r="AJ15" s="339">
        <v>20363.5</v>
      </c>
      <c r="AK15" s="339">
        <v>21555.4</v>
      </c>
      <c r="AL15" s="339">
        <v>21192.5</v>
      </c>
      <c r="AM15" s="339">
        <v>22946.800000000003</v>
      </c>
      <c r="AN15" s="339">
        <v>23386.399999999998</v>
      </c>
      <c r="AO15" s="339">
        <v>23873.899999999998</v>
      </c>
      <c r="AP15" s="339">
        <v>24652.600000000002</v>
      </c>
      <c r="AQ15" s="339">
        <v>25939.599999999999</v>
      </c>
      <c r="AR15" s="498">
        <v>22986.1</v>
      </c>
      <c r="AS15" s="339"/>
      <c r="AT15" s="339"/>
      <c r="AU15" s="339">
        <v>25554.100000000002</v>
      </c>
      <c r="AV15" s="339">
        <v>27095.5</v>
      </c>
      <c r="AW15" s="1216"/>
      <c r="AX15" s="1216"/>
      <c r="AY15" s="945"/>
      <c r="AZ15" s="1216"/>
      <c r="BA15" s="111"/>
      <c r="BB15" s="108"/>
      <c r="BC15" s="108"/>
      <c r="BD15" s="108"/>
      <c r="BE15" s="108"/>
      <c r="BF15" s="108"/>
      <c r="BG15" s="339"/>
      <c r="BH15" s="498">
        <v>19585</v>
      </c>
      <c r="BI15" s="108">
        <v>20363.5</v>
      </c>
      <c r="BJ15" s="108">
        <v>23386.399999999998</v>
      </c>
      <c r="BK15" s="498">
        <v>22986.1</v>
      </c>
      <c r="BL15" s="339">
        <v>27095.5</v>
      </c>
      <c r="BM15" s="88"/>
      <c r="BN15" s="339"/>
      <c r="BO15" s="339"/>
      <c r="BP15" s="339"/>
      <c r="BQ15" s="88"/>
      <c r="BR15" s="339"/>
      <c r="BS15" s="339"/>
      <c r="BT15" s="339"/>
      <c r="BV15" s="1386"/>
      <c r="BW15" s="635"/>
      <c r="BX15" s="1386"/>
      <c r="BY15" s="1386"/>
      <c r="BZ15" s="121"/>
    </row>
    <row r="16" spans="1:78">
      <c r="A16" s="95"/>
      <c r="B16" s="31"/>
      <c r="C16" s="31"/>
      <c r="D16" s="31"/>
      <c r="E16" s="31"/>
      <c r="F16" s="32"/>
      <c r="G16" s="32"/>
      <c r="H16" s="32"/>
      <c r="I16" s="32"/>
      <c r="J16" s="32"/>
      <c r="K16" s="32"/>
      <c r="L16" s="32"/>
      <c r="M16" s="32"/>
      <c r="N16" s="32"/>
      <c r="O16" s="32"/>
      <c r="P16" s="32"/>
      <c r="Q16" s="357"/>
      <c r="R16" s="357"/>
      <c r="S16" s="357"/>
      <c r="T16" s="357"/>
      <c r="U16" s="357"/>
      <c r="V16" s="357"/>
      <c r="W16" s="357"/>
      <c r="X16" s="357"/>
      <c r="Y16" s="443"/>
      <c r="Z16" s="357"/>
      <c r="AA16" s="357"/>
      <c r="AB16" s="574"/>
      <c r="AC16" s="357"/>
      <c r="AD16" s="357"/>
      <c r="AE16" s="357"/>
      <c r="AF16" s="357"/>
      <c r="AG16" s="357"/>
      <c r="AH16" s="357"/>
      <c r="AI16" s="357"/>
      <c r="AJ16" s="357"/>
      <c r="AK16" s="357"/>
      <c r="AL16" s="357"/>
      <c r="AM16" s="635"/>
      <c r="AN16" s="635"/>
      <c r="AO16" s="635"/>
      <c r="AP16" s="635"/>
      <c r="AQ16" s="635"/>
      <c r="AR16" s="574"/>
      <c r="AS16" s="635"/>
      <c r="AT16" s="635"/>
      <c r="AU16" s="637"/>
      <c r="AV16" s="1419"/>
      <c r="AW16" s="1216"/>
      <c r="AX16" s="32"/>
      <c r="AY16" s="943"/>
      <c r="AZ16" s="32"/>
      <c r="BA16" s="32"/>
      <c r="BB16" s="32"/>
      <c r="BC16" s="32"/>
      <c r="BD16" s="32"/>
      <c r="BE16" s="32"/>
      <c r="BF16" s="32"/>
      <c r="BG16" s="32"/>
      <c r="BH16" s="495"/>
      <c r="BI16" s="32"/>
      <c r="BJ16" s="32"/>
      <c r="BK16" s="495"/>
      <c r="BL16" s="42"/>
      <c r="BN16" s="357"/>
      <c r="BO16" s="357"/>
      <c r="BP16" s="357"/>
      <c r="BR16" s="357"/>
      <c r="BS16" s="357"/>
      <c r="BT16" s="357"/>
      <c r="BV16" s="1387"/>
      <c r="BW16" s="1051"/>
      <c r="BX16" s="1387"/>
      <c r="BY16" s="1387"/>
      <c r="BZ16" s="121"/>
    </row>
    <row r="17" spans="1:72">
      <c r="A17" s="89" t="s">
        <v>720</v>
      </c>
      <c r="B17" s="90"/>
      <c r="C17" s="90"/>
      <c r="D17" s="90"/>
      <c r="E17" s="90"/>
      <c r="F17" s="91"/>
      <c r="G17" s="91"/>
      <c r="H17" s="91"/>
      <c r="I17" s="91"/>
      <c r="J17" s="91"/>
      <c r="K17" s="91"/>
      <c r="L17" s="91"/>
      <c r="M17" s="91"/>
      <c r="N17" s="91"/>
      <c r="O17" s="91"/>
      <c r="P17" s="91"/>
      <c r="Q17" s="358"/>
      <c r="R17" s="358"/>
      <c r="S17" s="358"/>
      <c r="T17" s="358"/>
      <c r="U17" s="358"/>
      <c r="V17" s="358"/>
      <c r="W17" s="358"/>
      <c r="X17" s="358"/>
      <c r="Y17" s="448"/>
      <c r="Z17" s="358"/>
      <c r="AA17" s="358"/>
      <c r="AB17" s="562"/>
      <c r="AC17" s="358"/>
      <c r="AD17" s="358"/>
      <c r="AE17" s="358"/>
      <c r="AF17" s="358"/>
      <c r="AG17" s="1051"/>
      <c r="AH17" s="1051"/>
      <c r="AI17" s="1051"/>
      <c r="AJ17" s="1051"/>
      <c r="AK17" s="1051"/>
      <c r="AL17" s="1051"/>
      <c r="AM17" s="1051"/>
      <c r="AN17" s="1051"/>
      <c r="AO17" s="1051"/>
      <c r="AP17" s="1051"/>
      <c r="AQ17" s="1051"/>
      <c r="AR17" s="562"/>
      <c r="AS17" s="1051"/>
      <c r="AT17" s="1051"/>
      <c r="AU17" s="1051"/>
      <c r="AV17" s="556"/>
      <c r="AW17" s="1216"/>
      <c r="AX17" s="32"/>
      <c r="AY17" s="943"/>
      <c r="AZ17" s="32"/>
      <c r="BA17" s="91"/>
      <c r="BB17" s="91"/>
      <c r="BC17" s="91"/>
      <c r="BD17" s="91"/>
      <c r="BE17" s="91"/>
      <c r="BF17" s="91"/>
      <c r="BG17" s="91"/>
      <c r="BH17" s="496"/>
      <c r="BI17" s="91"/>
      <c r="BJ17" s="91"/>
      <c r="BK17" s="496"/>
      <c r="BL17" s="27"/>
      <c r="BN17" s="1051"/>
      <c r="BO17" s="1051"/>
      <c r="BP17" s="1051"/>
      <c r="BR17" s="1051"/>
      <c r="BS17" s="1051"/>
      <c r="BT17" s="1051"/>
    </row>
    <row r="18" spans="1:72" hidden="1" outlineLevel="1">
      <c r="A18" s="31"/>
      <c r="B18" s="31"/>
      <c r="C18" s="90" t="s">
        <v>374</v>
      </c>
      <c r="D18" s="90"/>
      <c r="E18" s="90"/>
      <c r="F18" s="91">
        <v>5314.7</v>
      </c>
      <c r="G18" s="91">
        <v>5455.6</v>
      </c>
      <c r="H18" s="91">
        <v>5581.6</v>
      </c>
      <c r="I18" s="91">
        <v>6223.9</v>
      </c>
      <c r="J18" s="91">
        <v>6808.1</v>
      </c>
      <c r="K18" s="91">
        <v>6876</v>
      </c>
      <c r="L18" s="91">
        <v>7381.6</v>
      </c>
      <c r="M18" s="91">
        <v>9026.5</v>
      </c>
      <c r="N18" s="91">
        <v>8970.7999999999993</v>
      </c>
      <c r="O18" s="91">
        <v>8416.7000000000007</v>
      </c>
      <c r="P18" s="91">
        <v>9163</v>
      </c>
      <c r="Q18" s="358">
        <v>10368</v>
      </c>
      <c r="R18" s="358">
        <v>10337.299999999999</v>
      </c>
      <c r="S18" s="358">
        <v>9984.2999999999993</v>
      </c>
      <c r="T18" s="358">
        <v>9919.7999999999993</v>
      </c>
      <c r="U18" s="358">
        <v>9916</v>
      </c>
      <c r="V18" s="358">
        <v>9538.1</v>
      </c>
      <c r="W18" s="358">
        <v>10030.700000000001</v>
      </c>
      <c r="X18" s="358">
        <v>10265.200000000001</v>
      </c>
      <c r="Y18" s="448">
        <v>10468.1</v>
      </c>
      <c r="Z18" s="358"/>
      <c r="AA18" s="358"/>
      <c r="AB18" s="562"/>
      <c r="AC18" s="358"/>
      <c r="AD18" s="358"/>
      <c r="AE18" s="358"/>
      <c r="AF18" s="358"/>
      <c r="AG18" s="358"/>
      <c r="AH18" s="358"/>
      <c r="AI18" s="358"/>
      <c r="AJ18" s="358"/>
      <c r="AK18" s="358"/>
      <c r="AL18" s="358"/>
      <c r="AM18" s="358"/>
      <c r="AN18" s="358"/>
      <c r="AO18" s="358"/>
      <c r="AP18" s="358"/>
      <c r="AQ18" s="358"/>
      <c r="AR18" s="562"/>
      <c r="AS18" s="358"/>
      <c r="AT18" s="358"/>
      <c r="AU18" s="556"/>
      <c r="AV18" s="556"/>
      <c r="AW18" s="1216"/>
      <c r="AX18" s="32"/>
      <c r="AY18" s="943"/>
      <c r="AZ18" s="32"/>
      <c r="BA18" s="1215">
        <v>4012.8850000000002</v>
      </c>
      <c r="BB18" s="106">
        <v>5281.5</v>
      </c>
      <c r="BC18" s="106">
        <v>6223.9</v>
      </c>
      <c r="BD18" s="106">
        <v>9026.5</v>
      </c>
      <c r="BE18" s="106">
        <v>10368</v>
      </c>
      <c r="BF18" s="106">
        <v>9916</v>
      </c>
      <c r="BG18" s="348">
        <v>10468.1</v>
      </c>
      <c r="BH18" s="579"/>
      <c r="BI18" s="106"/>
      <c r="BJ18" s="106"/>
      <c r="BK18" s="579"/>
      <c r="BL18" s="561"/>
      <c r="BN18" s="358"/>
      <c r="BO18" s="358"/>
      <c r="BP18" s="358"/>
      <c r="BR18" s="358"/>
      <c r="BS18" s="358"/>
      <c r="BT18" s="358"/>
    </row>
    <row r="19" spans="1:72" hidden="1" outlineLevel="1">
      <c r="A19" s="31"/>
      <c r="B19" s="31"/>
      <c r="C19" s="90" t="s">
        <v>78</v>
      </c>
      <c r="D19" s="90"/>
      <c r="E19" s="90"/>
      <c r="F19" s="91">
        <v>2988</v>
      </c>
      <c r="G19" s="91">
        <v>3115.6</v>
      </c>
      <c r="H19" s="91">
        <v>3361</v>
      </c>
      <c r="I19" s="91">
        <v>3572.1</v>
      </c>
      <c r="J19" s="91">
        <v>3709.2</v>
      </c>
      <c r="K19" s="91">
        <v>3785.9</v>
      </c>
      <c r="L19" s="91">
        <v>4011.4</v>
      </c>
      <c r="M19" s="91">
        <v>4752.3</v>
      </c>
      <c r="N19" s="91">
        <v>4580.3999999999996</v>
      </c>
      <c r="O19" s="91">
        <v>4602.7</v>
      </c>
      <c r="P19" s="91">
        <v>5041.7</v>
      </c>
      <c r="Q19" s="358">
        <v>4590.7</v>
      </c>
      <c r="R19" s="358">
        <v>4448.3</v>
      </c>
      <c r="S19" s="358">
        <v>4266.6000000000004</v>
      </c>
      <c r="T19" s="358">
        <v>4142.6000000000004</v>
      </c>
      <c r="U19" s="358">
        <v>3717</v>
      </c>
      <c r="V19" s="358">
        <v>3584.3</v>
      </c>
      <c r="W19" s="358">
        <v>3796.6</v>
      </c>
      <c r="X19" s="358">
        <v>3808.9</v>
      </c>
      <c r="Y19" s="448">
        <v>3706.5</v>
      </c>
      <c r="Z19" s="358"/>
      <c r="AA19" s="358"/>
      <c r="AB19" s="562"/>
      <c r="AC19" s="358"/>
      <c r="AD19" s="358"/>
      <c r="AE19" s="358"/>
      <c r="AF19" s="358"/>
      <c r="AG19" s="358"/>
      <c r="AH19" s="358"/>
      <c r="AI19" s="358"/>
      <c r="AJ19" s="358"/>
      <c r="AK19" s="358"/>
      <c r="AL19" s="358"/>
      <c r="AM19" s="358"/>
      <c r="AN19" s="358"/>
      <c r="AO19" s="358"/>
      <c r="AP19" s="358"/>
      <c r="AQ19" s="358"/>
      <c r="AR19" s="562"/>
      <c r="AS19" s="358"/>
      <c r="AT19" s="358"/>
      <c r="AU19" s="556"/>
      <c r="AV19" s="556"/>
      <c r="AW19" s="1216"/>
      <c r="AX19" s="32"/>
      <c r="AY19" s="943"/>
      <c r="AZ19" s="32"/>
      <c r="BA19" s="1215">
        <v>2563.6950000000002</v>
      </c>
      <c r="BB19" s="106">
        <v>2946.3</v>
      </c>
      <c r="BC19" s="106">
        <v>3572.1</v>
      </c>
      <c r="BD19" s="106">
        <v>4752.3</v>
      </c>
      <c r="BE19" s="106">
        <v>4590.7</v>
      </c>
      <c r="BF19" s="106">
        <v>3717</v>
      </c>
      <c r="BG19" s="348">
        <v>3706.5</v>
      </c>
      <c r="BH19" s="579"/>
      <c r="BI19" s="106"/>
      <c r="BJ19" s="106"/>
      <c r="BK19" s="579"/>
      <c r="BL19" s="561"/>
      <c r="BN19" s="358"/>
      <c r="BO19" s="358"/>
      <c r="BP19" s="358"/>
      <c r="BR19" s="358"/>
      <c r="BS19" s="358"/>
      <c r="BT19" s="358"/>
    </row>
    <row r="20" spans="1:72" collapsed="1">
      <c r="A20" s="31"/>
      <c r="B20" s="31"/>
      <c r="C20" s="90" t="s">
        <v>77</v>
      </c>
      <c r="D20" s="90"/>
      <c r="E20" s="90"/>
      <c r="F20" s="144"/>
      <c r="G20" s="144"/>
      <c r="H20" s="144"/>
      <c r="I20" s="106"/>
      <c r="J20" s="144"/>
      <c r="K20" s="144"/>
      <c r="L20" s="144"/>
      <c r="M20" s="106"/>
      <c r="N20" s="144"/>
      <c r="O20" s="144"/>
      <c r="P20" s="144"/>
      <c r="Q20" s="348"/>
      <c r="R20" s="348"/>
      <c r="S20" s="348"/>
      <c r="T20" s="348"/>
      <c r="U20" s="348"/>
      <c r="V20" s="348"/>
      <c r="W20" s="348"/>
      <c r="X20" s="348"/>
      <c r="Y20" s="440"/>
      <c r="Z20" s="348">
        <v>12322.172215710016</v>
      </c>
      <c r="AA20" s="348">
        <v>12237.2</v>
      </c>
      <c r="AB20" s="579"/>
      <c r="AC20" s="348"/>
      <c r="AD20" s="348">
        <v>11785.5</v>
      </c>
      <c r="AE20" s="348">
        <v>12096.3</v>
      </c>
      <c r="AF20" s="348">
        <v>12634.8</v>
      </c>
      <c r="AG20" s="348">
        <v>12201</v>
      </c>
      <c r="AH20" s="348">
        <v>11571.099999999999</v>
      </c>
      <c r="AI20" s="348">
        <v>11682.9</v>
      </c>
      <c r="AJ20" s="348">
        <v>11564.8</v>
      </c>
      <c r="AK20" s="348">
        <v>12216.699999999999</v>
      </c>
      <c r="AL20" s="348">
        <v>11775.2</v>
      </c>
      <c r="AM20" s="348">
        <v>12482.400000000001</v>
      </c>
      <c r="AN20" s="348">
        <v>12239.7</v>
      </c>
      <c r="AO20" s="348">
        <v>12031.9</v>
      </c>
      <c r="AP20" s="348">
        <v>11723.6</v>
      </c>
      <c r="AQ20" s="348">
        <v>11594.1</v>
      </c>
      <c r="AR20" s="579">
        <v>11932.9</v>
      </c>
      <c r="AS20" s="348"/>
      <c r="AT20" s="348"/>
      <c r="AU20" s="561">
        <v>11324.4</v>
      </c>
      <c r="AV20" s="561">
        <v>11628.5</v>
      </c>
      <c r="AW20" s="1216"/>
      <c r="AX20" s="63"/>
      <c r="AY20" s="944"/>
      <c r="AZ20" s="63"/>
      <c r="BA20" s="1215"/>
      <c r="BB20" s="106"/>
      <c r="BC20" s="106"/>
      <c r="BD20" s="106"/>
      <c r="BE20" s="106"/>
      <c r="BF20" s="106"/>
      <c r="BG20" s="348"/>
      <c r="BH20" s="579">
        <v>12634.8</v>
      </c>
      <c r="BI20" s="106">
        <v>11564.8</v>
      </c>
      <c r="BJ20" s="106">
        <v>12239.7</v>
      </c>
      <c r="BK20" s="579">
        <v>11932.9</v>
      </c>
      <c r="BL20" s="561">
        <v>11628.5</v>
      </c>
      <c r="BM20" s="24"/>
      <c r="BN20" s="348"/>
      <c r="BO20" s="348"/>
      <c r="BP20" s="348"/>
      <c r="BQ20" s="24"/>
      <c r="BR20" s="348"/>
      <c r="BS20" s="348"/>
      <c r="BT20" s="348"/>
    </row>
    <row r="21" spans="1:72">
      <c r="A21" s="31"/>
      <c r="B21" s="31"/>
      <c r="C21" s="90" t="s">
        <v>373</v>
      </c>
      <c r="D21" s="90"/>
      <c r="E21" s="90"/>
      <c r="F21" s="144"/>
      <c r="G21" s="144"/>
      <c r="H21" s="144"/>
      <c r="I21" s="106"/>
      <c r="J21" s="144"/>
      <c r="K21" s="144"/>
      <c r="L21" s="144"/>
      <c r="M21" s="106"/>
      <c r="N21" s="144"/>
      <c r="O21" s="144"/>
      <c r="P21" s="144"/>
      <c r="Q21" s="348"/>
      <c r="R21" s="348"/>
      <c r="S21" s="348"/>
      <c r="T21" s="348"/>
      <c r="U21" s="348"/>
      <c r="V21" s="348"/>
      <c r="W21" s="348"/>
      <c r="X21" s="348"/>
      <c r="Y21" s="440"/>
      <c r="Z21" s="348">
        <v>1808.5225838948181</v>
      </c>
      <c r="AA21" s="348">
        <v>1908.4</v>
      </c>
      <c r="AB21" s="579"/>
      <c r="AC21" s="348"/>
      <c r="AD21" s="348">
        <v>1665.5</v>
      </c>
      <c r="AE21" s="348">
        <v>1628.6999999999998</v>
      </c>
      <c r="AF21" s="348">
        <v>1696.3</v>
      </c>
      <c r="AG21" s="348">
        <v>1637.5</v>
      </c>
      <c r="AH21" s="348">
        <v>1769.9</v>
      </c>
      <c r="AI21" s="348">
        <v>1879.3</v>
      </c>
      <c r="AJ21" s="348">
        <v>2300.6</v>
      </c>
      <c r="AK21" s="348">
        <v>2755.3</v>
      </c>
      <c r="AL21" s="348">
        <v>2806.9</v>
      </c>
      <c r="AM21" s="348">
        <v>3181.8999999999996</v>
      </c>
      <c r="AN21" s="348">
        <v>3460.7</v>
      </c>
      <c r="AO21" s="348">
        <v>3791.9</v>
      </c>
      <c r="AP21" s="348">
        <v>4132.3999999999996</v>
      </c>
      <c r="AQ21" s="348">
        <v>4864.7</v>
      </c>
      <c r="AR21" s="579">
        <v>3422.3</v>
      </c>
      <c r="AS21" s="348"/>
      <c r="AT21" s="348"/>
      <c r="AU21" s="561">
        <v>4831</v>
      </c>
      <c r="AV21" s="561">
        <v>5427.2999999999993</v>
      </c>
      <c r="AW21" s="63"/>
      <c r="AX21" s="63"/>
      <c r="AY21" s="944"/>
      <c r="AZ21" s="63"/>
      <c r="BA21" s="1215"/>
      <c r="BB21" s="106"/>
      <c r="BC21" s="106"/>
      <c r="BD21" s="106"/>
      <c r="BE21" s="106"/>
      <c r="BF21" s="106"/>
      <c r="BG21" s="348"/>
      <c r="BH21" s="579">
        <v>1696.3</v>
      </c>
      <c r="BI21" s="106">
        <v>2300.6</v>
      </c>
      <c r="BJ21" s="106">
        <v>3460.7</v>
      </c>
      <c r="BK21" s="579">
        <v>3422.3</v>
      </c>
      <c r="BL21" s="561">
        <v>5427.2999999999993</v>
      </c>
      <c r="BM21" s="24"/>
      <c r="BN21" s="348"/>
      <c r="BO21" s="348"/>
      <c r="BP21" s="348"/>
      <c r="BQ21" s="24"/>
      <c r="BR21" s="348"/>
      <c r="BS21" s="348"/>
      <c r="BT21" s="348"/>
    </row>
    <row r="22" spans="1:72" s="87" customFormat="1">
      <c r="A22" s="94"/>
      <c r="B22" s="92" t="s">
        <v>79</v>
      </c>
      <c r="C22" s="93"/>
      <c r="D22" s="93"/>
      <c r="E22" s="92"/>
      <c r="F22" s="145">
        <v>8302.7000000000007</v>
      </c>
      <c r="G22" s="145">
        <v>8571.2000000000007</v>
      </c>
      <c r="H22" s="145">
        <v>8942.6</v>
      </c>
      <c r="I22" s="108">
        <v>9796</v>
      </c>
      <c r="J22" s="145">
        <v>10517.3</v>
      </c>
      <c r="K22" s="145">
        <v>10661.9</v>
      </c>
      <c r="L22" s="145">
        <v>11393</v>
      </c>
      <c r="M22" s="108">
        <v>13778.8</v>
      </c>
      <c r="N22" s="145">
        <v>13551.199999999999</v>
      </c>
      <c r="O22" s="145">
        <v>13019.400000000001</v>
      </c>
      <c r="P22" s="145">
        <v>14204.7</v>
      </c>
      <c r="Q22" s="339">
        <v>14958.7</v>
      </c>
      <c r="R22" s="339">
        <v>14785.599999999999</v>
      </c>
      <c r="S22" s="339">
        <v>14250.9</v>
      </c>
      <c r="T22" s="339">
        <v>14062.4</v>
      </c>
      <c r="U22" s="339">
        <v>13633</v>
      </c>
      <c r="V22" s="339">
        <v>13122.400000000001</v>
      </c>
      <c r="W22" s="339">
        <v>13827.300000000001</v>
      </c>
      <c r="X22" s="339">
        <v>14074.1</v>
      </c>
      <c r="Y22" s="441">
        <v>14174.6</v>
      </c>
      <c r="Z22" s="339">
        <v>14130.694799604833</v>
      </c>
      <c r="AA22" s="339">
        <v>14145.6</v>
      </c>
      <c r="AB22" s="498">
        <v>12696.5</v>
      </c>
      <c r="AC22" s="339">
        <v>12652.1</v>
      </c>
      <c r="AD22" s="339">
        <v>13451</v>
      </c>
      <c r="AE22" s="339">
        <v>13725</v>
      </c>
      <c r="AF22" s="339">
        <v>14331.099999999999</v>
      </c>
      <c r="AG22" s="339">
        <v>13838.5</v>
      </c>
      <c r="AH22" s="339">
        <v>13340.999999999998</v>
      </c>
      <c r="AI22" s="339">
        <v>13562.199999999999</v>
      </c>
      <c r="AJ22" s="339">
        <v>13865.4</v>
      </c>
      <c r="AK22" s="339">
        <v>14972</v>
      </c>
      <c r="AL22" s="339">
        <v>14582.1</v>
      </c>
      <c r="AM22" s="339">
        <v>15664.300000000001</v>
      </c>
      <c r="AN22" s="339">
        <v>15700.400000000001</v>
      </c>
      <c r="AO22" s="339">
        <v>15823.8</v>
      </c>
      <c r="AP22" s="339">
        <v>15856</v>
      </c>
      <c r="AQ22" s="339">
        <v>16458.8</v>
      </c>
      <c r="AR22" s="498">
        <v>15355.300000000001</v>
      </c>
      <c r="AS22" s="339"/>
      <c r="AT22" s="339"/>
      <c r="AU22" s="339">
        <v>16155.4</v>
      </c>
      <c r="AV22" s="339">
        <v>17055.8</v>
      </c>
      <c r="AW22" s="1216"/>
      <c r="AX22" s="1216"/>
      <c r="AY22" s="945"/>
      <c r="AZ22" s="1216"/>
      <c r="BA22" s="111">
        <v>6576.58</v>
      </c>
      <c r="BB22" s="108">
        <v>8227.7999999999993</v>
      </c>
      <c r="BC22" s="108">
        <v>9796</v>
      </c>
      <c r="BD22" s="108">
        <v>13778.8</v>
      </c>
      <c r="BE22" s="108">
        <v>14958.7</v>
      </c>
      <c r="BF22" s="108">
        <v>13633</v>
      </c>
      <c r="BG22" s="339">
        <v>14174.6</v>
      </c>
      <c r="BH22" s="498">
        <v>14331.099999999999</v>
      </c>
      <c r="BI22" s="108">
        <v>13865.4</v>
      </c>
      <c r="BJ22" s="108">
        <v>15700.400000000001</v>
      </c>
      <c r="BK22" s="498">
        <v>15355.300000000001</v>
      </c>
      <c r="BL22" s="339">
        <v>17055.8</v>
      </c>
      <c r="BM22" s="88"/>
      <c r="BN22" s="339"/>
      <c r="BO22" s="339"/>
      <c r="BP22" s="339"/>
      <c r="BQ22" s="88"/>
      <c r="BR22" s="339"/>
      <c r="BS22" s="339"/>
      <c r="BT22" s="339"/>
    </row>
    <row r="23" spans="1:72">
      <c r="A23" s="31"/>
      <c r="B23" s="31"/>
      <c r="C23" s="90" t="s">
        <v>82</v>
      </c>
      <c r="D23" s="90"/>
      <c r="E23" s="90"/>
      <c r="F23" s="144">
        <v>1186.5</v>
      </c>
      <c r="G23" s="144">
        <v>1286.7</v>
      </c>
      <c r="H23" s="144">
        <v>1410.9</v>
      </c>
      <c r="I23" s="106">
        <v>1569</v>
      </c>
      <c r="J23" s="144">
        <v>1682</v>
      </c>
      <c r="K23" s="144">
        <v>1827.8</v>
      </c>
      <c r="L23" s="144">
        <v>2010.8</v>
      </c>
      <c r="M23" s="106">
        <v>2269.8000000000002</v>
      </c>
      <c r="N23" s="144">
        <v>2323</v>
      </c>
      <c r="O23" s="144">
        <v>2379.5</v>
      </c>
      <c r="P23" s="144">
        <v>2484.6</v>
      </c>
      <c r="Q23" s="348">
        <v>2554.6</v>
      </c>
      <c r="R23" s="348">
        <v>2601.6</v>
      </c>
      <c r="S23" s="348">
        <v>2637.6</v>
      </c>
      <c r="T23" s="348">
        <v>2697.5</v>
      </c>
      <c r="U23" s="348">
        <v>2750.9</v>
      </c>
      <c r="V23" s="348">
        <v>2778.9</v>
      </c>
      <c r="W23" s="348">
        <v>2843.9</v>
      </c>
      <c r="X23" s="348">
        <v>2972.9</v>
      </c>
      <c r="Y23" s="440">
        <v>3190.6</v>
      </c>
      <c r="Z23" s="348">
        <v>3192.6419999999998</v>
      </c>
      <c r="AA23" s="348">
        <v>3344.9</v>
      </c>
      <c r="AB23" s="579"/>
      <c r="AC23" s="348"/>
      <c r="AD23" s="348">
        <v>3435.2</v>
      </c>
      <c r="AE23" s="348">
        <v>3647.9</v>
      </c>
      <c r="AF23" s="348">
        <v>3850.6</v>
      </c>
      <c r="AG23" s="348">
        <v>3940</v>
      </c>
      <c r="AH23" s="348">
        <v>4037.6</v>
      </c>
      <c r="AI23" s="348">
        <v>4163.3999999999996</v>
      </c>
      <c r="AJ23" s="348">
        <v>4291.2</v>
      </c>
      <c r="AK23" s="348">
        <v>4397.2</v>
      </c>
      <c r="AL23" s="348">
        <v>4480.8999999999996</v>
      </c>
      <c r="AM23" s="348">
        <v>4862.5</v>
      </c>
      <c r="AN23" s="348">
        <v>5219.3</v>
      </c>
      <c r="AO23" s="348">
        <v>5456.7</v>
      </c>
      <c r="AP23" s="348">
        <v>5877.3</v>
      </c>
      <c r="AQ23" s="348">
        <v>6255.3</v>
      </c>
      <c r="AR23" s="579">
        <v>5145.5</v>
      </c>
      <c r="AS23" s="348"/>
      <c r="AT23" s="348"/>
      <c r="AU23" s="561">
        <v>6189</v>
      </c>
      <c r="AV23" s="561">
        <v>6598.9</v>
      </c>
      <c r="AW23" s="63"/>
      <c r="AX23" s="63"/>
      <c r="AY23" s="944"/>
      <c r="AZ23" s="63"/>
      <c r="BA23" s="1215">
        <v>777.35699999999997</v>
      </c>
      <c r="BB23" s="106">
        <v>1143.4000000000001</v>
      </c>
      <c r="BC23" s="106">
        <v>1569</v>
      </c>
      <c r="BD23" s="106">
        <v>2269.8000000000002</v>
      </c>
      <c r="BE23" s="106">
        <v>2554.6</v>
      </c>
      <c r="BF23" s="106">
        <v>2750.9</v>
      </c>
      <c r="BG23" s="348">
        <v>3190.6</v>
      </c>
      <c r="BH23" s="579">
        <v>3850.6</v>
      </c>
      <c r="BI23" s="106">
        <v>4291.2</v>
      </c>
      <c r="BJ23" s="106">
        <v>5219.3</v>
      </c>
      <c r="BK23" s="579">
        <v>5145.5</v>
      </c>
      <c r="BL23" s="561">
        <v>6598.9</v>
      </c>
      <c r="BN23" s="348"/>
      <c r="BO23" s="348"/>
      <c r="BP23" s="348"/>
      <c r="BR23" s="348"/>
      <c r="BS23" s="348"/>
      <c r="BT23" s="348"/>
    </row>
    <row r="24" spans="1:72">
      <c r="A24" s="31"/>
      <c r="B24" s="31"/>
      <c r="C24" s="90" t="s">
        <v>652</v>
      </c>
      <c r="D24" s="90"/>
      <c r="E24" s="90"/>
      <c r="F24" s="146">
        <v>1596.7</v>
      </c>
      <c r="G24" s="146">
        <v>1723.8</v>
      </c>
      <c r="H24" s="146">
        <v>1874.3</v>
      </c>
      <c r="I24" s="112">
        <v>2021.8</v>
      </c>
      <c r="J24" s="146">
        <v>2080.4</v>
      </c>
      <c r="K24" s="146">
        <v>2183.8000000000002</v>
      </c>
      <c r="L24" s="146">
        <v>2300</v>
      </c>
      <c r="M24" s="112">
        <v>2407.1</v>
      </c>
      <c r="N24" s="146">
        <v>2281.6000000000004</v>
      </c>
      <c r="O24" s="146">
        <v>2229.6</v>
      </c>
      <c r="P24" s="146">
        <v>2257.1999999999998</v>
      </c>
      <c r="Q24" s="355">
        <v>2269</v>
      </c>
      <c r="R24" s="355">
        <v>2218.1</v>
      </c>
      <c r="S24" s="355">
        <v>2204</v>
      </c>
      <c r="T24" s="355">
        <v>2212.3000000000002</v>
      </c>
      <c r="U24" s="355">
        <v>2161</v>
      </c>
      <c r="V24" s="355">
        <v>2150.5</v>
      </c>
      <c r="W24" s="355">
        <v>2242.1999999999998</v>
      </c>
      <c r="X24" s="355">
        <v>2333.1</v>
      </c>
      <c r="Y24" s="442">
        <v>2404.8000000000002</v>
      </c>
      <c r="Z24" s="355">
        <v>2438.49717595734</v>
      </c>
      <c r="AA24" s="355">
        <v>2486.9</v>
      </c>
      <c r="AB24" s="551"/>
      <c r="AC24" s="355"/>
      <c r="AD24" s="355">
        <v>2451.1999999999998</v>
      </c>
      <c r="AE24" s="355">
        <v>2649.4</v>
      </c>
      <c r="AF24" s="355">
        <v>2770.6</v>
      </c>
      <c r="AG24" s="355">
        <v>2916.3</v>
      </c>
      <c r="AH24" s="355">
        <v>3106.7999999999997</v>
      </c>
      <c r="AI24" s="355">
        <v>3338.7000000000003</v>
      </c>
      <c r="AJ24" s="355">
        <v>3452.2</v>
      </c>
      <c r="AK24" s="355">
        <v>3654.1</v>
      </c>
      <c r="AL24" s="355">
        <v>3650.2</v>
      </c>
      <c r="AM24" s="355">
        <v>3869.4000000000005</v>
      </c>
      <c r="AN24" s="355">
        <v>3936.7</v>
      </c>
      <c r="AO24" s="355">
        <v>4060.1</v>
      </c>
      <c r="AP24" s="355">
        <v>4307.1000000000004</v>
      </c>
      <c r="AQ24" s="355">
        <v>4594.7</v>
      </c>
      <c r="AR24" s="551">
        <v>3806.3</v>
      </c>
      <c r="AS24" s="355"/>
      <c r="AT24" s="355"/>
      <c r="AU24" s="1420">
        <v>4459.5</v>
      </c>
      <c r="AV24" s="1420">
        <v>4668.6000000000004</v>
      </c>
      <c r="AW24" s="63"/>
      <c r="AX24" s="63"/>
      <c r="AY24" s="944"/>
      <c r="AZ24" s="63"/>
      <c r="BA24" s="1217">
        <v>943.96400000000006</v>
      </c>
      <c r="BB24" s="112">
        <v>1569.7</v>
      </c>
      <c r="BC24" s="112">
        <v>2021.8</v>
      </c>
      <c r="BD24" s="112">
        <v>2407.1</v>
      </c>
      <c r="BE24" s="112">
        <v>2269</v>
      </c>
      <c r="BF24" s="112">
        <v>2161</v>
      </c>
      <c r="BG24" s="355">
        <v>2404.8000000000002</v>
      </c>
      <c r="BH24" s="551">
        <v>2770.6</v>
      </c>
      <c r="BI24" s="112">
        <v>3452.2</v>
      </c>
      <c r="BJ24" s="112">
        <v>3936.7</v>
      </c>
      <c r="BK24" s="551">
        <v>3806.3</v>
      </c>
      <c r="BL24" s="1420">
        <v>4668.6000000000004</v>
      </c>
      <c r="BN24" s="355"/>
      <c r="BO24" s="355"/>
      <c r="BP24" s="355"/>
      <c r="BR24" s="355"/>
      <c r="BS24" s="355"/>
      <c r="BT24" s="355"/>
    </row>
    <row r="25" spans="1:72">
      <c r="A25" s="31"/>
      <c r="B25" s="31"/>
      <c r="C25" s="90"/>
      <c r="D25" s="90" t="s">
        <v>80</v>
      </c>
      <c r="E25" s="90"/>
      <c r="F25" s="144">
        <v>1370.4</v>
      </c>
      <c r="G25" s="144">
        <v>1464.8</v>
      </c>
      <c r="H25" s="144">
        <v>1553.8</v>
      </c>
      <c r="I25" s="106">
        <v>1672.8</v>
      </c>
      <c r="J25" s="144">
        <v>1692.3</v>
      </c>
      <c r="K25" s="144">
        <v>1762.4</v>
      </c>
      <c r="L25" s="144">
        <v>1826.7</v>
      </c>
      <c r="M25" s="106">
        <v>1868.3</v>
      </c>
      <c r="N25" s="144">
        <v>1731.4</v>
      </c>
      <c r="O25" s="144">
        <v>1675.6</v>
      </c>
      <c r="P25" s="144">
        <v>1678.5</v>
      </c>
      <c r="Q25" s="348">
        <v>1681.8</v>
      </c>
      <c r="R25" s="348">
        <v>1616.3</v>
      </c>
      <c r="S25" s="348">
        <v>1606.8</v>
      </c>
      <c r="T25" s="348">
        <v>1609.1</v>
      </c>
      <c r="U25" s="348">
        <v>1574.1</v>
      </c>
      <c r="V25" s="348">
        <v>1555.6</v>
      </c>
      <c r="W25" s="348">
        <v>1616.2</v>
      </c>
      <c r="X25" s="348">
        <v>1667.3</v>
      </c>
      <c r="Y25" s="440">
        <v>1725.9</v>
      </c>
      <c r="Z25" s="348">
        <v>1752.0801759573401</v>
      </c>
      <c r="AA25" s="348">
        <v>1815.7</v>
      </c>
      <c r="AB25" s="579"/>
      <c r="AC25" s="348"/>
      <c r="AD25" s="348">
        <v>1841.8</v>
      </c>
      <c r="AE25" s="348">
        <v>2003.4</v>
      </c>
      <c r="AF25" s="348">
        <v>2113.1</v>
      </c>
      <c r="AG25" s="348">
        <v>2211.3000000000002</v>
      </c>
      <c r="AH25" s="348">
        <v>2354.8999999999996</v>
      </c>
      <c r="AI25" s="348">
        <v>2543.3000000000002</v>
      </c>
      <c r="AJ25" s="348">
        <v>2658.2</v>
      </c>
      <c r="AK25" s="348">
        <v>2834.5</v>
      </c>
      <c r="AL25" s="348">
        <v>2828.1</v>
      </c>
      <c r="AM25" s="348">
        <v>3023.7000000000003</v>
      </c>
      <c r="AN25" s="348">
        <v>3108</v>
      </c>
      <c r="AO25" s="348">
        <v>3213</v>
      </c>
      <c r="AP25" s="348">
        <v>3448.1</v>
      </c>
      <c r="AQ25" s="348">
        <v>3723.1</v>
      </c>
      <c r="AR25" s="579">
        <v>2985.9</v>
      </c>
      <c r="AS25" s="348"/>
      <c r="AT25" s="348"/>
      <c r="AU25" s="561">
        <v>3596.3</v>
      </c>
      <c r="AV25" s="561">
        <v>3763.3</v>
      </c>
      <c r="AW25" s="63"/>
      <c r="AX25" s="63"/>
      <c r="AY25" s="944"/>
      <c r="AZ25" s="63"/>
      <c r="BA25" s="1215" t="s">
        <v>203</v>
      </c>
      <c r="BB25" s="106">
        <v>1371.5</v>
      </c>
      <c r="BC25" s="106">
        <v>1672.8</v>
      </c>
      <c r="BD25" s="106">
        <v>1868.3</v>
      </c>
      <c r="BE25" s="106">
        <v>1681.8</v>
      </c>
      <c r="BF25" s="106">
        <v>1574.1</v>
      </c>
      <c r="BG25" s="348">
        <v>1725.9</v>
      </c>
      <c r="BH25" s="579">
        <v>2113.1</v>
      </c>
      <c r="BI25" s="106">
        <v>2658.2</v>
      </c>
      <c r="BJ25" s="106">
        <v>3108</v>
      </c>
      <c r="BK25" s="579">
        <v>2985.9</v>
      </c>
      <c r="BL25" s="561">
        <v>3763.3</v>
      </c>
      <c r="BN25" s="348"/>
      <c r="BO25" s="348"/>
      <c r="BP25" s="348"/>
      <c r="BR25" s="348"/>
      <c r="BS25" s="348"/>
      <c r="BT25" s="348"/>
    </row>
    <row r="26" spans="1:72">
      <c r="A26" s="31"/>
      <c r="B26" s="31"/>
      <c r="C26" s="90"/>
      <c r="D26" s="90" t="s">
        <v>81</v>
      </c>
      <c r="E26" s="90"/>
      <c r="F26" s="144">
        <v>226.3</v>
      </c>
      <c r="G26" s="144">
        <v>259</v>
      </c>
      <c r="H26" s="144">
        <v>320.5</v>
      </c>
      <c r="I26" s="106">
        <v>349</v>
      </c>
      <c r="J26" s="144">
        <v>388.1</v>
      </c>
      <c r="K26" s="144">
        <v>421.4</v>
      </c>
      <c r="L26" s="144">
        <v>473.3</v>
      </c>
      <c r="M26" s="106">
        <v>538.79999999999995</v>
      </c>
      <c r="N26" s="144">
        <v>550.20000000000005</v>
      </c>
      <c r="O26" s="144">
        <v>554</v>
      </c>
      <c r="P26" s="144">
        <v>578.70000000000005</v>
      </c>
      <c r="Q26" s="348">
        <v>587.20000000000005</v>
      </c>
      <c r="R26" s="348">
        <v>601.79999999999995</v>
      </c>
      <c r="S26" s="348">
        <v>597.20000000000005</v>
      </c>
      <c r="T26" s="348">
        <v>603.20000000000005</v>
      </c>
      <c r="U26" s="348">
        <v>586.9</v>
      </c>
      <c r="V26" s="348">
        <v>594.9</v>
      </c>
      <c r="W26" s="348">
        <v>626</v>
      </c>
      <c r="X26" s="348">
        <v>665.8</v>
      </c>
      <c r="Y26" s="440">
        <v>678.9</v>
      </c>
      <c r="Z26" s="348">
        <v>686.41700000000003</v>
      </c>
      <c r="AA26" s="348">
        <v>671.2</v>
      </c>
      <c r="AB26" s="579"/>
      <c r="AC26" s="348"/>
      <c r="AD26" s="348">
        <v>609.4</v>
      </c>
      <c r="AE26" s="348">
        <v>646</v>
      </c>
      <c r="AF26" s="348">
        <v>657.5</v>
      </c>
      <c r="AG26" s="348">
        <v>705</v>
      </c>
      <c r="AH26" s="348">
        <v>751.9</v>
      </c>
      <c r="AI26" s="348">
        <v>795.4</v>
      </c>
      <c r="AJ26" s="348">
        <v>794</v>
      </c>
      <c r="AK26" s="348">
        <v>819.6</v>
      </c>
      <c r="AL26" s="348">
        <v>822.1</v>
      </c>
      <c r="AM26" s="348">
        <v>845.7</v>
      </c>
      <c r="AN26" s="348">
        <v>828.7</v>
      </c>
      <c r="AO26" s="348">
        <v>847.1</v>
      </c>
      <c r="AP26" s="348">
        <v>859</v>
      </c>
      <c r="AQ26" s="348">
        <v>871.6</v>
      </c>
      <c r="AR26" s="579">
        <v>820.4</v>
      </c>
      <c r="AS26" s="348"/>
      <c r="AT26" s="348"/>
      <c r="AU26" s="561">
        <v>863.2</v>
      </c>
      <c r="AV26" s="561">
        <v>905.3</v>
      </c>
      <c r="AW26" s="63"/>
      <c r="AX26" s="63"/>
      <c r="AY26" s="944"/>
      <c r="AZ26" s="63"/>
      <c r="BA26" s="1215" t="s">
        <v>203</v>
      </c>
      <c r="BB26" s="106">
        <v>198.2</v>
      </c>
      <c r="BC26" s="106">
        <v>349</v>
      </c>
      <c r="BD26" s="106">
        <v>538.79999999999995</v>
      </c>
      <c r="BE26" s="106">
        <v>587.20000000000005</v>
      </c>
      <c r="BF26" s="106">
        <v>586.9</v>
      </c>
      <c r="BG26" s="348">
        <v>678.9</v>
      </c>
      <c r="BH26" s="579">
        <v>657.5</v>
      </c>
      <c r="BI26" s="106">
        <v>794</v>
      </c>
      <c r="BJ26" s="106">
        <v>828.7</v>
      </c>
      <c r="BK26" s="579">
        <v>820.4</v>
      </c>
      <c r="BL26" s="561">
        <v>905.3</v>
      </c>
      <c r="BN26" s="348"/>
      <c r="BO26" s="348"/>
      <c r="BP26" s="348"/>
      <c r="BR26" s="348"/>
      <c r="BS26" s="348"/>
      <c r="BT26" s="348"/>
    </row>
    <row r="27" spans="1:72" s="24" customFormat="1">
      <c r="A27" s="31"/>
      <c r="B27" s="31"/>
      <c r="C27" s="90" t="s">
        <v>83</v>
      </c>
      <c r="D27" s="90"/>
      <c r="E27" s="90"/>
      <c r="F27" s="144">
        <v>127.1</v>
      </c>
      <c r="G27" s="144">
        <v>136.5</v>
      </c>
      <c r="H27" s="144">
        <v>147.1</v>
      </c>
      <c r="I27" s="106">
        <v>157.19999999999999</v>
      </c>
      <c r="J27" s="144">
        <v>157.6</v>
      </c>
      <c r="K27" s="144">
        <v>157.6</v>
      </c>
      <c r="L27" s="144">
        <v>161.19999999999999</v>
      </c>
      <c r="M27" s="106">
        <v>170.4</v>
      </c>
      <c r="N27" s="144">
        <v>156.5</v>
      </c>
      <c r="O27" s="144">
        <v>152.5</v>
      </c>
      <c r="P27" s="144">
        <v>146.4</v>
      </c>
      <c r="Q27" s="348">
        <v>142</v>
      </c>
      <c r="R27" s="348">
        <v>134.9</v>
      </c>
      <c r="S27" s="348">
        <v>128</v>
      </c>
      <c r="T27" s="348">
        <v>124.4</v>
      </c>
      <c r="U27" s="348">
        <v>119.8</v>
      </c>
      <c r="V27" s="348">
        <v>116.2</v>
      </c>
      <c r="W27" s="348">
        <v>117.3</v>
      </c>
      <c r="X27" s="348">
        <v>117.9</v>
      </c>
      <c r="Y27" s="440">
        <v>121.2</v>
      </c>
      <c r="Z27" s="348">
        <v>123.405</v>
      </c>
      <c r="AA27" s="348">
        <v>122.1</v>
      </c>
      <c r="AB27" s="579"/>
      <c r="AC27" s="348"/>
      <c r="AD27" s="348">
        <v>122.6</v>
      </c>
      <c r="AE27" s="348">
        <v>122.4</v>
      </c>
      <c r="AF27" s="348">
        <v>130</v>
      </c>
      <c r="AG27" s="348">
        <v>129.1</v>
      </c>
      <c r="AH27" s="348">
        <v>132.19999999999999</v>
      </c>
      <c r="AI27" s="348">
        <v>136.1</v>
      </c>
      <c r="AJ27" s="348">
        <v>140.6</v>
      </c>
      <c r="AK27" s="348">
        <v>142.69999999999999</v>
      </c>
      <c r="AL27" s="348">
        <v>138.9</v>
      </c>
      <c r="AM27" s="348">
        <v>150</v>
      </c>
      <c r="AN27" s="348">
        <v>152.19999999999999</v>
      </c>
      <c r="AO27" s="348">
        <v>158</v>
      </c>
      <c r="AP27" s="348">
        <v>169.6</v>
      </c>
      <c r="AQ27" s="348">
        <v>182.1</v>
      </c>
      <c r="AR27" s="579">
        <v>150.5</v>
      </c>
      <c r="AS27" s="348"/>
      <c r="AT27" s="348"/>
      <c r="AU27" s="561">
        <v>181</v>
      </c>
      <c r="AV27" s="561">
        <v>194.2</v>
      </c>
      <c r="AW27" s="63"/>
      <c r="AX27" s="63"/>
      <c r="AY27" s="944"/>
      <c r="AZ27" s="63"/>
      <c r="BA27" s="1215">
        <v>84.206000000000003</v>
      </c>
      <c r="BB27" s="106">
        <v>123.4</v>
      </c>
      <c r="BC27" s="106">
        <v>157.19999999999999</v>
      </c>
      <c r="BD27" s="106">
        <v>170.4</v>
      </c>
      <c r="BE27" s="106">
        <v>142</v>
      </c>
      <c r="BF27" s="106">
        <v>119.8</v>
      </c>
      <c r="BG27" s="348">
        <v>121.2</v>
      </c>
      <c r="BH27" s="579">
        <v>130</v>
      </c>
      <c r="BI27" s="106">
        <v>140.6</v>
      </c>
      <c r="BJ27" s="106">
        <v>152.19999999999999</v>
      </c>
      <c r="BK27" s="579">
        <v>150.5</v>
      </c>
      <c r="BL27" s="561">
        <v>194.2</v>
      </c>
      <c r="BN27" s="348"/>
      <c r="BO27" s="348"/>
      <c r="BP27" s="348"/>
      <c r="BR27" s="348"/>
      <c r="BS27" s="348"/>
      <c r="BT27" s="348"/>
    </row>
    <row r="28" spans="1:72" s="88" customFormat="1">
      <c r="A28" s="94"/>
      <c r="B28" s="92" t="s">
        <v>84</v>
      </c>
      <c r="C28" s="93"/>
      <c r="D28" s="93"/>
      <c r="E28" s="92"/>
      <c r="F28" s="145">
        <v>2910.3</v>
      </c>
      <c r="G28" s="145">
        <v>3147</v>
      </c>
      <c r="H28" s="145">
        <v>3432.3</v>
      </c>
      <c r="I28" s="108">
        <v>3748</v>
      </c>
      <c r="J28" s="145">
        <v>3920</v>
      </c>
      <c r="K28" s="145">
        <v>4169.2</v>
      </c>
      <c r="L28" s="145">
        <v>4472</v>
      </c>
      <c r="M28" s="108">
        <v>4847.3</v>
      </c>
      <c r="N28" s="145">
        <v>4761.1000000000004</v>
      </c>
      <c r="O28" s="145">
        <v>4761.6000000000004</v>
      </c>
      <c r="P28" s="145">
        <v>4888.2</v>
      </c>
      <c r="Q28" s="339">
        <v>4965.6000000000004</v>
      </c>
      <c r="R28" s="339">
        <v>4954.6000000000004</v>
      </c>
      <c r="S28" s="339">
        <v>4969.6000000000004</v>
      </c>
      <c r="T28" s="339">
        <v>5034.2</v>
      </c>
      <c r="U28" s="339">
        <v>5031.7</v>
      </c>
      <c r="V28" s="339">
        <v>5045.5999999999995</v>
      </c>
      <c r="W28" s="339">
        <v>5203.4000000000005</v>
      </c>
      <c r="X28" s="339">
        <v>5423.9</v>
      </c>
      <c r="Y28" s="441">
        <v>5716.5999999999995</v>
      </c>
      <c r="Z28" s="339">
        <v>5754.5441759573396</v>
      </c>
      <c r="AA28" s="339">
        <v>5953.9000000000005</v>
      </c>
      <c r="AB28" s="498">
        <v>5399.6</v>
      </c>
      <c r="AC28" s="339">
        <v>5640.2</v>
      </c>
      <c r="AD28" s="339">
        <v>6009</v>
      </c>
      <c r="AE28" s="339">
        <v>6419.7000000000007</v>
      </c>
      <c r="AF28" s="339">
        <v>6751.2</v>
      </c>
      <c r="AG28" s="339">
        <v>6985.4</v>
      </c>
      <c r="AH28" s="339">
        <v>7276.6</v>
      </c>
      <c r="AI28" s="339">
        <v>7638.2000000000007</v>
      </c>
      <c r="AJ28" s="339">
        <v>7884</v>
      </c>
      <c r="AK28" s="339">
        <v>8194</v>
      </c>
      <c r="AL28" s="339">
        <v>8270</v>
      </c>
      <c r="AM28" s="339">
        <v>8881.9000000000015</v>
      </c>
      <c r="AN28" s="339">
        <v>9308.2000000000007</v>
      </c>
      <c r="AO28" s="339">
        <v>9674.7999999999993</v>
      </c>
      <c r="AP28" s="339">
        <v>10354</v>
      </c>
      <c r="AQ28" s="339">
        <v>11032.1</v>
      </c>
      <c r="AR28" s="498">
        <v>9102.2999999999993</v>
      </c>
      <c r="AS28" s="339"/>
      <c r="AT28" s="339"/>
      <c r="AU28" s="339">
        <v>10829.5</v>
      </c>
      <c r="AV28" s="339">
        <v>11461.7</v>
      </c>
      <c r="AW28" s="1216"/>
      <c r="AX28" s="1216"/>
      <c r="AY28" s="948"/>
      <c r="AZ28" s="1216"/>
      <c r="BA28" s="111">
        <v>1805.527</v>
      </c>
      <c r="BB28" s="108">
        <v>2836.5</v>
      </c>
      <c r="BC28" s="108">
        <v>3748</v>
      </c>
      <c r="BD28" s="108">
        <v>4847.3</v>
      </c>
      <c r="BE28" s="108">
        <v>4965.6000000000004</v>
      </c>
      <c r="BF28" s="108">
        <v>5031.7</v>
      </c>
      <c r="BG28" s="339">
        <v>5716.5999999999995</v>
      </c>
      <c r="BH28" s="498">
        <v>6751.2</v>
      </c>
      <c r="BI28" s="108">
        <v>7884</v>
      </c>
      <c r="BJ28" s="108">
        <v>9308.2000000000007</v>
      </c>
      <c r="BK28" s="498">
        <v>9102.2999999999993</v>
      </c>
      <c r="BL28" s="339">
        <v>11461.7</v>
      </c>
      <c r="BN28" s="339"/>
      <c r="BO28" s="339"/>
      <c r="BP28" s="339"/>
      <c r="BR28" s="339"/>
      <c r="BS28" s="339"/>
      <c r="BT28" s="339"/>
    </row>
    <row r="29" spans="1:72" s="24" customFormat="1">
      <c r="A29" s="31"/>
      <c r="B29" s="92" t="s">
        <v>85</v>
      </c>
      <c r="C29" s="93"/>
      <c r="D29" s="93"/>
      <c r="E29" s="92"/>
      <c r="F29" s="145">
        <v>11213</v>
      </c>
      <c r="G29" s="145">
        <v>11718.2</v>
      </c>
      <c r="H29" s="145">
        <v>12374.900000000001</v>
      </c>
      <c r="I29" s="108">
        <v>13544</v>
      </c>
      <c r="J29" s="145">
        <v>14437.3</v>
      </c>
      <c r="K29" s="145">
        <v>14831.099999999999</v>
      </c>
      <c r="L29" s="145">
        <v>15865</v>
      </c>
      <c r="M29" s="108">
        <v>18626.099999999999</v>
      </c>
      <c r="N29" s="145">
        <v>18312.3</v>
      </c>
      <c r="O29" s="145">
        <v>17781</v>
      </c>
      <c r="P29" s="145">
        <v>19092.900000000001</v>
      </c>
      <c r="Q29" s="339">
        <v>19924.300000000003</v>
      </c>
      <c r="R29" s="339">
        <v>19740.199999999997</v>
      </c>
      <c r="S29" s="339">
        <v>19220.5</v>
      </c>
      <c r="T29" s="339">
        <v>19096.600000000002</v>
      </c>
      <c r="U29" s="339">
        <v>18664.7</v>
      </c>
      <c r="V29" s="339">
        <v>18168.000000000004</v>
      </c>
      <c r="W29" s="339">
        <v>19030.7</v>
      </c>
      <c r="X29" s="339">
        <v>19498.000000000004</v>
      </c>
      <c r="Y29" s="441">
        <v>19891.2</v>
      </c>
      <c r="Z29" s="339">
        <v>19885.23897556217</v>
      </c>
      <c r="AA29" s="339">
        <v>20099.5</v>
      </c>
      <c r="AB29" s="498">
        <v>18096.099999999999</v>
      </c>
      <c r="AC29" s="339">
        <v>18292.3</v>
      </c>
      <c r="AD29" s="339">
        <v>19460</v>
      </c>
      <c r="AE29" s="339">
        <v>20144.7</v>
      </c>
      <c r="AF29" s="339">
        <v>21082.3</v>
      </c>
      <c r="AG29" s="339">
        <v>20823.900000000001</v>
      </c>
      <c r="AH29" s="339">
        <v>20617.599999999999</v>
      </c>
      <c r="AI29" s="339">
        <v>21200.400000000001</v>
      </c>
      <c r="AJ29" s="339">
        <v>21749.4</v>
      </c>
      <c r="AK29" s="339">
        <v>23166</v>
      </c>
      <c r="AL29" s="339">
        <v>22852.1</v>
      </c>
      <c r="AM29" s="339">
        <v>24546.200000000004</v>
      </c>
      <c r="AN29" s="339">
        <v>25008.600000000002</v>
      </c>
      <c r="AO29" s="339">
        <v>25498.6</v>
      </c>
      <c r="AP29" s="339">
        <v>26210</v>
      </c>
      <c r="AQ29" s="339">
        <v>27490.9</v>
      </c>
      <c r="AR29" s="498">
        <v>24457.599999999999</v>
      </c>
      <c r="AS29" s="339"/>
      <c r="AT29" s="339"/>
      <c r="AU29" s="339">
        <v>26984.9</v>
      </c>
      <c r="AV29" s="339">
        <v>28517.5</v>
      </c>
      <c r="AW29" s="1216"/>
      <c r="AX29" s="1216"/>
      <c r="AY29" s="945"/>
      <c r="AZ29" s="1216"/>
      <c r="BA29" s="111">
        <v>8382.107</v>
      </c>
      <c r="BB29" s="108">
        <v>11064.3</v>
      </c>
      <c r="BC29" s="108">
        <v>13544</v>
      </c>
      <c r="BD29" s="108">
        <v>18626.099999999999</v>
      </c>
      <c r="BE29" s="108">
        <v>19924.3</v>
      </c>
      <c r="BF29" s="108">
        <v>18664.7</v>
      </c>
      <c r="BG29" s="339">
        <v>19891.2</v>
      </c>
      <c r="BH29" s="498">
        <v>21082.3</v>
      </c>
      <c r="BI29" s="108">
        <v>21749.4</v>
      </c>
      <c r="BJ29" s="108">
        <v>25008.600000000002</v>
      </c>
      <c r="BK29" s="498">
        <v>24457.599999999999</v>
      </c>
      <c r="BL29" s="339">
        <v>28517.5</v>
      </c>
      <c r="BN29" s="339"/>
      <c r="BO29" s="339"/>
      <c r="BP29" s="339"/>
      <c r="BR29" s="339"/>
      <c r="BS29" s="339"/>
      <c r="BT29" s="339"/>
    </row>
    <row r="30" spans="1:72" s="24" customFormat="1">
      <c r="A30" s="31"/>
      <c r="B30" s="31"/>
      <c r="C30" s="37"/>
      <c r="D30" s="37"/>
      <c r="E30" s="31"/>
      <c r="F30" s="219"/>
      <c r="G30" s="219"/>
      <c r="H30" s="219"/>
      <c r="I30" s="32"/>
      <c r="J30" s="219"/>
      <c r="K30" s="219"/>
      <c r="L30" s="219"/>
      <c r="M30" s="32"/>
      <c r="N30" s="219"/>
      <c r="O30" s="219"/>
      <c r="P30" s="219"/>
      <c r="Q30" s="357"/>
      <c r="R30" s="357"/>
      <c r="S30" s="357"/>
      <c r="T30" s="357"/>
      <c r="U30" s="357"/>
      <c r="V30" s="357"/>
      <c r="W30" s="357"/>
      <c r="X30" s="357"/>
      <c r="Y30" s="443"/>
      <c r="Z30" s="357"/>
      <c r="AA30" s="357"/>
      <c r="AB30" s="574"/>
      <c r="AC30" s="357"/>
      <c r="AD30" s="357"/>
      <c r="AE30" s="357"/>
      <c r="AF30" s="357"/>
      <c r="AG30" s="637"/>
      <c r="AH30" s="637"/>
      <c r="AI30" s="637"/>
      <c r="AJ30" s="637"/>
      <c r="AK30" s="637"/>
      <c r="AL30" s="637"/>
      <c r="AM30" s="637"/>
      <c r="AN30" s="1382"/>
      <c r="AO30" s="637"/>
      <c r="AP30" s="637"/>
      <c r="AQ30" s="1382"/>
      <c r="AR30" s="574"/>
      <c r="AS30" s="1382"/>
      <c r="AT30" s="1382"/>
      <c r="AU30" s="1382"/>
      <c r="AV30" s="1419"/>
      <c r="AW30" s="32"/>
      <c r="AX30" s="32"/>
      <c r="AY30" s="943"/>
      <c r="AZ30" s="32"/>
      <c r="BA30" s="1218"/>
      <c r="BB30" s="32"/>
      <c r="BC30" s="32"/>
      <c r="BD30" s="32"/>
      <c r="BE30" s="32"/>
      <c r="BF30" s="32"/>
      <c r="BG30" s="357"/>
      <c r="BH30" s="574"/>
      <c r="BI30" s="32"/>
      <c r="BJ30" s="32"/>
      <c r="BK30" s="574"/>
      <c r="BL30" s="1419"/>
      <c r="BN30" s="637"/>
      <c r="BO30" s="637"/>
      <c r="BP30" s="637"/>
      <c r="BR30" s="637"/>
      <c r="BS30" s="637"/>
      <c r="BT30" s="637"/>
    </row>
    <row r="31" spans="1:72" s="24" customFormat="1">
      <c r="A31" s="95" t="s">
        <v>721</v>
      </c>
      <c r="B31" s="31"/>
      <c r="C31" s="31"/>
      <c r="D31" s="31"/>
      <c r="E31" s="31"/>
      <c r="F31" s="31"/>
      <c r="G31" s="31"/>
      <c r="H31" s="31"/>
      <c r="I31" s="31"/>
      <c r="J31" s="31"/>
      <c r="K31" s="31"/>
      <c r="L31" s="31"/>
      <c r="M31" s="31"/>
      <c r="N31" s="31"/>
      <c r="O31" s="31"/>
      <c r="P31" s="31"/>
      <c r="Q31" s="628"/>
      <c r="R31" s="628"/>
      <c r="S31" s="628"/>
      <c r="T31" s="628"/>
      <c r="U31" s="628"/>
      <c r="V31" s="628"/>
      <c r="W31" s="628"/>
      <c r="X31" s="628"/>
      <c r="Y31" s="633"/>
      <c r="Z31" s="628"/>
      <c r="AA31" s="628"/>
      <c r="AB31" s="631"/>
      <c r="AC31" s="628"/>
      <c r="AD31" s="628"/>
      <c r="AE31" s="628"/>
      <c r="AF31" s="628"/>
      <c r="AG31" s="1062"/>
      <c r="AH31" s="1062"/>
      <c r="AI31" s="1062"/>
      <c r="AJ31" s="1062"/>
      <c r="AK31" s="1062"/>
      <c r="AL31" s="1062"/>
      <c r="AM31" s="1062"/>
      <c r="AN31" s="1062"/>
      <c r="AO31" s="1062"/>
      <c r="AP31" s="1062"/>
      <c r="AQ31" s="1062"/>
      <c r="AR31" s="1590"/>
      <c r="AS31" s="1062"/>
      <c r="AT31" s="1062"/>
      <c r="AU31" s="1062"/>
      <c r="AV31" s="1462"/>
      <c r="AW31" s="176"/>
      <c r="AX31" s="31"/>
      <c r="AY31" s="949"/>
      <c r="AZ31" s="31"/>
      <c r="BA31" s="31"/>
      <c r="BB31" s="31"/>
      <c r="BC31" s="31"/>
      <c r="BD31" s="31"/>
      <c r="BE31" s="31"/>
      <c r="BF31" s="31"/>
      <c r="BG31" s="31"/>
      <c r="BH31" s="553"/>
      <c r="BI31" s="31"/>
      <c r="BJ31" s="31"/>
      <c r="BK31" s="553"/>
      <c r="BL31" s="97"/>
      <c r="BN31" s="95" t="s">
        <v>504</v>
      </c>
      <c r="BO31" s="95"/>
      <c r="BP31" s="95"/>
      <c r="BR31" s="95"/>
      <c r="BS31" s="95"/>
      <c r="BT31" s="95"/>
    </row>
    <row r="32" spans="1:72" s="24" customFormat="1" hidden="1" outlineLevel="1">
      <c r="A32" s="32"/>
      <c r="B32" s="31"/>
      <c r="C32" s="90" t="s">
        <v>374</v>
      </c>
      <c r="D32" s="90"/>
      <c r="E32" s="90"/>
      <c r="F32" s="225">
        <v>6.2860929660133458E-3</v>
      </c>
      <c r="G32" s="225">
        <v>2.6511374113308506E-2</v>
      </c>
      <c r="H32" s="225">
        <v>2.309553486325977E-2</v>
      </c>
      <c r="I32" s="113">
        <v>0.11507453060054451</v>
      </c>
      <c r="J32" s="225">
        <v>9.3863975963624169E-2</v>
      </c>
      <c r="K32" s="225">
        <v>9.9734140215330669E-3</v>
      </c>
      <c r="L32" s="225">
        <v>7.353112274578244E-2</v>
      </c>
      <c r="M32" s="113">
        <v>0.2228378671290776</v>
      </c>
      <c r="N32" s="225">
        <v>-6.1707195479976384E-3</v>
      </c>
      <c r="O32" s="225">
        <v>-6.1767066482364852E-2</v>
      </c>
      <c r="P32" s="225">
        <v>8.8668955766511681E-2</v>
      </c>
      <c r="Q32" s="352">
        <v>0.131507148313871</v>
      </c>
      <c r="R32" s="352">
        <v>-2.9610339506173089E-3</v>
      </c>
      <c r="S32" s="352">
        <v>-3.4148181826976098E-2</v>
      </c>
      <c r="T32" s="352">
        <v>-6.460142423605042E-3</v>
      </c>
      <c r="U32" s="352">
        <v>-3.8307223935962753E-4</v>
      </c>
      <c r="V32" s="352">
        <v>-3.8110125050423549E-2</v>
      </c>
      <c r="W32" s="352">
        <v>5.1645505918369583E-2</v>
      </c>
      <c r="X32" s="352">
        <v>2.3378228837468873E-2</v>
      </c>
      <c r="Y32" s="445">
        <v>1.9765810700229869E-2</v>
      </c>
      <c r="Z32" s="352"/>
      <c r="AA32" s="352"/>
      <c r="AB32" s="575"/>
      <c r="AC32" s="352"/>
      <c r="AD32" s="352"/>
      <c r="AE32" s="352"/>
      <c r="AF32" s="352"/>
      <c r="AG32" s="352"/>
      <c r="AH32" s="352"/>
      <c r="AI32" s="352"/>
      <c r="AJ32" s="352"/>
      <c r="AK32" s="352"/>
      <c r="AL32" s="352"/>
      <c r="AM32" s="352"/>
      <c r="AN32" s="352"/>
      <c r="AO32" s="352"/>
      <c r="AP32" s="352"/>
      <c r="AQ32" s="352"/>
      <c r="AR32" s="575"/>
      <c r="AS32" s="352"/>
      <c r="AT32" s="352"/>
      <c r="AU32" s="352"/>
      <c r="AV32" s="352"/>
      <c r="AW32" s="63"/>
      <c r="AX32" s="63"/>
      <c r="AY32" s="944"/>
      <c r="AZ32" s="63"/>
      <c r="BA32" s="114">
        <v>0.4814844212631042</v>
      </c>
      <c r="BB32" s="113">
        <v>0.31613539884646569</v>
      </c>
      <c r="BC32" s="113">
        <v>0.17843415696298393</v>
      </c>
      <c r="BD32" s="113">
        <v>0.45029643792477403</v>
      </c>
      <c r="BE32" s="113">
        <v>0.14861795823408852</v>
      </c>
      <c r="BF32" s="113">
        <v>-4.3595679012345734E-2</v>
      </c>
      <c r="BG32" s="113">
        <v>5.5677692617991159E-2</v>
      </c>
      <c r="BH32" s="923"/>
      <c r="BI32" s="113"/>
      <c r="BJ32" s="113"/>
      <c r="BK32" s="923"/>
      <c r="BL32" s="113"/>
      <c r="BN32" s="352"/>
      <c r="BO32" s="352"/>
      <c r="BP32" s="352"/>
      <c r="BR32" s="352"/>
      <c r="BS32" s="352"/>
      <c r="BT32" s="352"/>
    </row>
    <row r="33" spans="1:72" s="24" customFormat="1" hidden="1" outlineLevel="1">
      <c r="A33" s="32"/>
      <c r="B33" s="31"/>
      <c r="C33" s="90" t="s">
        <v>78</v>
      </c>
      <c r="D33" s="90"/>
      <c r="E33" s="90"/>
      <c r="F33" s="225">
        <v>1.4153344873230722E-2</v>
      </c>
      <c r="G33" s="225">
        <v>4.2704149933065594E-2</v>
      </c>
      <c r="H33" s="225">
        <v>7.8764924894081378E-2</v>
      </c>
      <c r="I33" s="113">
        <v>6.2808687890508752E-2</v>
      </c>
      <c r="J33" s="225">
        <v>3.8380784412530344E-2</v>
      </c>
      <c r="K33" s="225">
        <v>2.0678313382939795E-2</v>
      </c>
      <c r="L33" s="225">
        <v>5.9563115771679165E-2</v>
      </c>
      <c r="M33" s="113">
        <v>0.18469860896445134</v>
      </c>
      <c r="N33" s="225">
        <v>-3.6171958840982343E-2</v>
      </c>
      <c r="O33" s="225">
        <v>4.868570430530017E-3</v>
      </c>
      <c r="P33" s="225">
        <v>9.5378799400351877E-2</v>
      </c>
      <c r="Q33" s="352">
        <v>-8.9453954023444471E-2</v>
      </c>
      <c r="R33" s="352">
        <v>-3.1019234539394813E-2</v>
      </c>
      <c r="S33" s="352">
        <v>-4.0847065170964147E-2</v>
      </c>
      <c r="T33" s="352">
        <v>-2.906295410865789E-2</v>
      </c>
      <c r="U33" s="352">
        <v>-0.10273741128759728</v>
      </c>
      <c r="V33" s="352">
        <v>-3.5700834005918725E-2</v>
      </c>
      <c r="W33" s="352">
        <v>5.9230533158496801E-2</v>
      </c>
      <c r="X33" s="352">
        <v>3.2397408207343048E-3</v>
      </c>
      <c r="Y33" s="445">
        <v>-2.6884402320880074E-2</v>
      </c>
      <c r="Z33" s="352"/>
      <c r="AA33" s="352"/>
      <c r="AB33" s="575"/>
      <c r="AC33" s="352"/>
      <c r="AD33" s="352"/>
      <c r="AE33" s="352"/>
      <c r="AF33" s="352"/>
      <c r="AG33" s="352"/>
      <c r="AH33" s="352"/>
      <c r="AI33" s="352"/>
      <c r="AJ33" s="352"/>
      <c r="AK33" s="352"/>
      <c r="AL33" s="352"/>
      <c r="AM33" s="352"/>
      <c r="AN33" s="352"/>
      <c r="AO33" s="352"/>
      <c r="AP33" s="352"/>
      <c r="AQ33" s="352"/>
      <c r="AR33" s="575"/>
      <c r="AS33" s="352"/>
      <c r="AT33" s="352"/>
      <c r="AU33" s="352"/>
      <c r="AV33" s="352"/>
      <c r="AW33" s="63"/>
      <c r="AX33" s="63"/>
      <c r="AY33" s="944"/>
      <c r="AZ33" s="63"/>
      <c r="BA33" s="114">
        <v>0.18498340178767059</v>
      </c>
      <c r="BB33" s="113">
        <v>0.1492396716458082</v>
      </c>
      <c r="BC33" s="113">
        <v>0.21240199572344975</v>
      </c>
      <c r="BD33" s="113">
        <v>0.33039388594944152</v>
      </c>
      <c r="BE33" s="113">
        <v>-3.4004587252488339E-2</v>
      </c>
      <c r="BF33" s="113">
        <v>-0.19031955910863263</v>
      </c>
      <c r="BG33" s="113">
        <v>-2.8248587570621764E-3</v>
      </c>
      <c r="BH33" s="923"/>
      <c r="BI33" s="113"/>
      <c r="BJ33" s="113"/>
      <c r="BK33" s="923"/>
      <c r="BL33" s="113"/>
      <c r="BN33" s="352"/>
      <c r="BO33" s="352"/>
      <c r="BP33" s="352"/>
      <c r="BR33" s="352"/>
      <c r="BS33" s="352"/>
      <c r="BT33" s="352"/>
    </row>
    <row r="34" spans="1:72" s="24" customFormat="1" collapsed="1">
      <c r="A34" s="32"/>
      <c r="B34" s="31"/>
      <c r="C34" s="90" t="s">
        <v>77</v>
      </c>
      <c r="D34" s="90"/>
      <c r="E34" s="90"/>
      <c r="F34" s="225"/>
      <c r="G34" s="225"/>
      <c r="H34" s="225"/>
      <c r="I34" s="113"/>
      <c r="J34" s="225"/>
      <c r="K34" s="225"/>
      <c r="L34" s="225"/>
      <c r="M34" s="113"/>
      <c r="N34" s="225"/>
      <c r="O34" s="225"/>
      <c r="P34" s="225"/>
      <c r="Q34" s="352"/>
      <c r="R34" s="352"/>
      <c r="S34" s="352"/>
      <c r="T34" s="352"/>
      <c r="U34" s="352"/>
      <c r="V34" s="352"/>
      <c r="W34" s="352"/>
      <c r="X34" s="352"/>
      <c r="Y34" s="445"/>
      <c r="Z34" s="352"/>
      <c r="AA34" s="352">
        <v>-6.8958795756547397E-3</v>
      </c>
      <c r="AB34" s="575"/>
      <c r="AC34" s="352"/>
      <c r="AD34" s="352"/>
      <c r="AE34" s="352">
        <v>2.6371388570701315E-2</v>
      </c>
      <c r="AF34" s="352">
        <v>4.4517745095607797E-2</v>
      </c>
      <c r="AG34" s="352">
        <v>-3.4333744895051699E-2</v>
      </c>
      <c r="AH34" s="352">
        <v>-5.1626915826571751E-2</v>
      </c>
      <c r="AI34" s="352">
        <v>9.6620027482263726E-3</v>
      </c>
      <c r="AJ34" s="352">
        <v>-1.010879148156707E-2</v>
      </c>
      <c r="AK34" s="352">
        <v>5.6369327614831155E-2</v>
      </c>
      <c r="AL34" s="352">
        <v>-3.6139055555100663E-2</v>
      </c>
      <c r="AM34" s="352">
        <v>6.0058427882329068E-2</v>
      </c>
      <c r="AN34" s="352">
        <v>-1.9443376273793556E-2</v>
      </c>
      <c r="AO34" s="352">
        <v>-1.6977540299190408E-2</v>
      </c>
      <c r="AP34" s="352">
        <v>-2.5623550727648992E-2</v>
      </c>
      <c r="AQ34" s="352">
        <v>-1.1046095056126082E-2</v>
      </c>
      <c r="AR34" s="575"/>
      <c r="AS34" s="352"/>
      <c r="AT34" s="352"/>
      <c r="AU34" s="352"/>
      <c r="AV34" s="352">
        <v>2.6853519833280437E-2</v>
      </c>
      <c r="AW34" s="63"/>
      <c r="AX34" s="63"/>
      <c r="AY34" s="944"/>
      <c r="AZ34" s="63"/>
      <c r="BA34" s="114"/>
      <c r="BB34" s="113"/>
      <c r="BC34" s="113"/>
      <c r="BD34" s="113"/>
      <c r="BE34" s="113"/>
      <c r="BF34" s="113"/>
      <c r="BG34" s="113"/>
      <c r="BH34" s="923"/>
      <c r="BI34" s="352">
        <v>-8.4686738215088542E-2</v>
      </c>
      <c r="BJ34" s="352">
        <v>5.8358121195351442E-2</v>
      </c>
      <c r="BK34" s="923"/>
      <c r="BL34" s="113">
        <v>-2.5509306203856497E-2</v>
      </c>
      <c r="BN34" s="352">
        <v>-8.4188115363915572E-2</v>
      </c>
      <c r="BO34" s="352">
        <v>1.8193137797454462E-2</v>
      </c>
      <c r="BP34" s="352">
        <v>-4.2166066161752336E-2</v>
      </c>
      <c r="BR34" s="352">
        <v>-7.5339538417703467E-2</v>
      </c>
      <c r="BS34" s="352">
        <v>7.9344216934145173E-2</v>
      </c>
      <c r="BT34" s="352">
        <v>-5.2746390842912882E-2</v>
      </c>
    </row>
    <row r="35" spans="1:72" s="24" customFormat="1">
      <c r="A35" s="32"/>
      <c r="B35" s="31"/>
      <c r="C35" s="90" t="s">
        <v>373</v>
      </c>
      <c r="D35" s="90"/>
      <c r="E35" s="90"/>
      <c r="F35" s="225"/>
      <c r="G35" s="225"/>
      <c r="H35" s="225"/>
      <c r="I35" s="113"/>
      <c r="J35" s="225"/>
      <c r="K35" s="225"/>
      <c r="L35" s="225"/>
      <c r="M35" s="113"/>
      <c r="N35" s="225"/>
      <c r="O35" s="225"/>
      <c r="P35" s="225"/>
      <c r="Q35" s="352"/>
      <c r="R35" s="352"/>
      <c r="S35" s="352"/>
      <c r="T35" s="352"/>
      <c r="U35" s="352"/>
      <c r="V35" s="352"/>
      <c r="W35" s="352"/>
      <c r="X35" s="352"/>
      <c r="Y35" s="445"/>
      <c r="Z35" s="352"/>
      <c r="AA35" s="352">
        <v>5.5225971184770462E-2</v>
      </c>
      <c r="AB35" s="575"/>
      <c r="AC35" s="352"/>
      <c r="AD35" s="352"/>
      <c r="AE35" s="352">
        <v>-2.2095466826778876E-2</v>
      </c>
      <c r="AF35" s="352">
        <v>4.1505495180205187E-2</v>
      </c>
      <c r="AG35" s="352">
        <v>-3.4663679773624945E-2</v>
      </c>
      <c r="AH35" s="352">
        <v>8.085496183206109E-2</v>
      </c>
      <c r="AI35" s="352">
        <v>6.1811401774111374E-2</v>
      </c>
      <c r="AJ35" s="352">
        <v>0.22417921566540722</v>
      </c>
      <c r="AK35" s="352">
        <v>0.1976440928453449</v>
      </c>
      <c r="AL35" s="352">
        <v>1.8727543280223635E-2</v>
      </c>
      <c r="AM35" s="352">
        <v>0.13359934447254962</v>
      </c>
      <c r="AN35" s="352">
        <v>8.7620604041610317E-2</v>
      </c>
      <c r="AO35" s="352">
        <v>9.5703181437281515E-2</v>
      </c>
      <c r="AP35" s="352">
        <v>8.9796671853160648E-2</v>
      </c>
      <c r="AQ35" s="352">
        <v>0.17720936985770996</v>
      </c>
      <c r="AR35" s="575"/>
      <c r="AS35" s="352"/>
      <c r="AT35" s="352"/>
      <c r="AU35" s="352"/>
      <c r="AV35" s="352">
        <v>0.12343200165597179</v>
      </c>
      <c r="AW35" s="63"/>
      <c r="AX35" s="63"/>
      <c r="AY35" s="944"/>
      <c r="AZ35" s="63"/>
      <c r="BA35" s="114"/>
      <c r="BB35" s="113"/>
      <c r="BC35" s="113"/>
      <c r="BD35" s="113"/>
      <c r="BE35" s="113"/>
      <c r="BF35" s="113"/>
      <c r="BG35" s="113"/>
      <c r="BH35" s="923"/>
      <c r="BI35" s="352">
        <v>0.3562459470612509</v>
      </c>
      <c r="BJ35" s="352">
        <v>0.50425975832391545</v>
      </c>
      <c r="BK35" s="923"/>
      <c r="BL35" s="113">
        <v>0.5858633083014344</v>
      </c>
      <c r="BN35" s="352">
        <v>4.338855155338095E-2</v>
      </c>
      <c r="BO35" s="352">
        <v>0.22007302442841015</v>
      </c>
      <c r="BP35" s="352">
        <v>0.19409368046926923</v>
      </c>
      <c r="BR35" s="352">
        <v>0.10788186051995519</v>
      </c>
      <c r="BS35" s="352">
        <v>0.38307398070068666</v>
      </c>
      <c r="BT35" s="352">
        <v>0.40569826913630203</v>
      </c>
    </row>
    <row r="36" spans="1:72" s="88" customFormat="1">
      <c r="A36" s="1219"/>
      <c r="B36" s="92" t="s">
        <v>79</v>
      </c>
      <c r="C36" s="93"/>
      <c r="D36" s="93"/>
      <c r="E36" s="92"/>
      <c r="F36" s="229">
        <v>9.1032839884297445E-3</v>
      </c>
      <c r="G36" s="229">
        <v>3.2338877714478409E-2</v>
      </c>
      <c r="H36" s="229">
        <v>4.333115549747979E-2</v>
      </c>
      <c r="I36" s="115">
        <v>9.5430859034285387E-2</v>
      </c>
      <c r="J36" s="229">
        <v>7.3632094732543729E-2</v>
      </c>
      <c r="K36" s="229">
        <v>1.3748775826495363E-2</v>
      </c>
      <c r="L36" s="229">
        <v>6.8571267785291656E-2</v>
      </c>
      <c r="M36" s="115">
        <v>0.20940928640393208</v>
      </c>
      <c r="N36" s="229">
        <v>-1.6518129300084228E-2</v>
      </c>
      <c r="O36" s="229">
        <v>-3.9243757010449021E-2</v>
      </c>
      <c r="P36" s="229">
        <v>9.1041061800082979E-2</v>
      </c>
      <c r="Q36" s="354">
        <v>5.3081022478475459E-2</v>
      </c>
      <c r="R36" s="354">
        <v>-1.1571861191146393E-2</v>
      </c>
      <c r="S36" s="354">
        <v>-3.6163564549291149E-2</v>
      </c>
      <c r="T36" s="354">
        <v>-1.3227234771137297E-2</v>
      </c>
      <c r="U36" s="354">
        <v>-3.0535328251223071E-2</v>
      </c>
      <c r="V36" s="354">
        <v>-3.7453238465488092E-2</v>
      </c>
      <c r="W36" s="354">
        <v>5.3717307809546977E-2</v>
      </c>
      <c r="X36" s="354">
        <v>1.7848748490305377E-2</v>
      </c>
      <c r="Y36" s="446">
        <v>7.1407763196225105E-3</v>
      </c>
      <c r="Z36" s="354"/>
      <c r="AA36" s="354">
        <v>1.0548101566516532E-3</v>
      </c>
      <c r="AB36" s="634"/>
      <c r="AC36" s="354">
        <v>-3.4970267396526866E-3</v>
      </c>
      <c r="AD36" s="354">
        <v>6.3143667849606011E-2</v>
      </c>
      <c r="AE36" s="354">
        <v>2.0370232696453883E-2</v>
      </c>
      <c r="AF36" s="354">
        <v>4.4160291438979815E-2</v>
      </c>
      <c r="AG36" s="354">
        <v>-3.4372797621954998E-2</v>
      </c>
      <c r="AH36" s="354">
        <v>-3.5950428153340486E-2</v>
      </c>
      <c r="AI36" s="354">
        <v>1.6580466231916668E-2</v>
      </c>
      <c r="AJ36" s="354">
        <v>2.2356254884900784E-2</v>
      </c>
      <c r="AK36" s="354">
        <v>7.9810174967905656E-2</v>
      </c>
      <c r="AL36" s="354">
        <v>-2.6041944963932639E-2</v>
      </c>
      <c r="AM36" s="354">
        <v>7.4214276407376323E-2</v>
      </c>
      <c r="AN36" s="354">
        <v>2.3046034613740662E-3</v>
      </c>
      <c r="AO36" s="354">
        <v>7.859672365035042E-3</v>
      </c>
      <c r="AP36" s="354">
        <v>2.0349094402103418E-3</v>
      </c>
      <c r="AQ36" s="354">
        <v>3.8017154389505592E-2</v>
      </c>
      <c r="AR36" s="634"/>
      <c r="AS36" s="354"/>
      <c r="AT36" s="354"/>
      <c r="AU36" s="354"/>
      <c r="AV36" s="354">
        <v>5.5733686569196639E-2</v>
      </c>
      <c r="AW36" s="1216"/>
      <c r="AX36" s="1216"/>
      <c r="AY36" s="945"/>
      <c r="AZ36" s="1216"/>
      <c r="BA36" s="116">
        <v>0.34982342599141503</v>
      </c>
      <c r="BB36" s="115">
        <v>0.25107578711123391</v>
      </c>
      <c r="BC36" s="115">
        <v>0.19059772964826571</v>
      </c>
      <c r="BD36" s="115">
        <v>0.40657411188240089</v>
      </c>
      <c r="BE36" s="115">
        <v>8.5631549917264405E-2</v>
      </c>
      <c r="BF36" s="115">
        <v>-8.8624011444844886E-2</v>
      </c>
      <c r="BG36" s="115">
        <v>3.9727132692730871E-2</v>
      </c>
      <c r="BH36" s="924">
        <v>0.12874414208640172</v>
      </c>
      <c r="BI36" s="354">
        <v>-3.2495760967406473E-2</v>
      </c>
      <c r="BJ36" s="354">
        <v>0.13234381986816124</v>
      </c>
      <c r="BK36" s="924"/>
      <c r="BL36" s="115">
        <v>0.11074352178075308</v>
      </c>
      <c r="BN36" s="354">
        <v>-6.908750898395799E-2</v>
      </c>
      <c r="BO36" s="354">
        <v>5.168981781989701E-2</v>
      </c>
      <c r="BP36" s="354">
        <v>9.9105755267381301E-3</v>
      </c>
      <c r="BR36" s="354">
        <v>-5.3652545861797019E-2</v>
      </c>
      <c r="BS36" s="354">
        <v>0.12974021665440594</v>
      </c>
      <c r="BT36" s="354">
        <v>4.8304501796132548E-2</v>
      </c>
    </row>
    <row r="37" spans="1:72" s="24" customFormat="1">
      <c r="A37" s="32"/>
      <c r="B37" s="31"/>
      <c r="C37" s="90" t="s">
        <v>82</v>
      </c>
      <c r="D37" s="90"/>
      <c r="E37" s="90"/>
      <c r="F37" s="225">
        <v>3.7694595067342851E-2</v>
      </c>
      <c r="G37" s="225">
        <v>8.4450063211125137E-2</v>
      </c>
      <c r="H37" s="225">
        <v>9.652599673583584E-2</v>
      </c>
      <c r="I37" s="113">
        <v>0.11205613438230899</v>
      </c>
      <c r="J37" s="225">
        <v>7.2020395156150441E-2</v>
      </c>
      <c r="K37" s="225">
        <v>8.6682520808561314E-2</v>
      </c>
      <c r="L37" s="225">
        <v>0.10012036327825791</v>
      </c>
      <c r="M37" s="113">
        <v>0.12880445593793532</v>
      </c>
      <c r="N37" s="225">
        <v>2.3438188386641912E-2</v>
      </c>
      <c r="O37" s="225">
        <v>2.4321997417132923E-2</v>
      </c>
      <c r="P37" s="225">
        <v>4.4168943055263643E-2</v>
      </c>
      <c r="Q37" s="352">
        <v>2.8173549062223247E-2</v>
      </c>
      <c r="R37" s="352">
        <v>1.8398183668676182E-2</v>
      </c>
      <c r="S37" s="352">
        <v>1.3837638376383854E-2</v>
      </c>
      <c r="T37" s="352">
        <v>2.2710039429784779E-2</v>
      </c>
      <c r="U37" s="352">
        <v>1.9796107506950822E-2</v>
      </c>
      <c r="V37" s="352">
        <v>1.0178487040604978E-2</v>
      </c>
      <c r="W37" s="352">
        <v>2.3390550217712081E-2</v>
      </c>
      <c r="X37" s="352">
        <v>4.5360244734343746E-2</v>
      </c>
      <c r="Y37" s="445">
        <v>7.3228161054862184E-2</v>
      </c>
      <c r="Z37" s="352"/>
      <c r="AA37" s="352">
        <v>4.7690282844114806E-2</v>
      </c>
      <c r="AB37" s="575"/>
      <c r="AC37" s="352"/>
      <c r="AD37" s="352"/>
      <c r="AE37" s="352">
        <v>6.1917792268281424E-2</v>
      </c>
      <c r="AF37" s="352">
        <v>5.5566216179171457E-2</v>
      </c>
      <c r="AG37" s="352">
        <v>2.3217160961928052E-2</v>
      </c>
      <c r="AH37" s="352">
        <v>2.4771573604060793E-2</v>
      </c>
      <c r="AI37" s="352">
        <v>3.1157123043392021E-2</v>
      </c>
      <c r="AJ37" s="352">
        <v>3.0696065715521081E-2</v>
      </c>
      <c r="AK37" s="352">
        <v>2.4701715137956715E-2</v>
      </c>
      <c r="AL37" s="352">
        <v>1.9034840352951887E-2</v>
      </c>
      <c r="AM37" s="352">
        <v>8.5161463098931023E-2</v>
      </c>
      <c r="AN37" s="352">
        <v>7.3377892030848324E-2</v>
      </c>
      <c r="AO37" s="352">
        <v>4.5485026727722033E-2</v>
      </c>
      <c r="AP37" s="352">
        <v>7.7079553576337334E-2</v>
      </c>
      <c r="AQ37" s="352">
        <v>6.4315246796998515E-2</v>
      </c>
      <c r="AR37" s="575"/>
      <c r="AS37" s="352"/>
      <c r="AT37" s="352"/>
      <c r="AU37" s="352"/>
      <c r="AV37" s="352">
        <v>6.6230408789788253E-2</v>
      </c>
      <c r="AW37" s="63"/>
      <c r="AX37" s="63"/>
      <c r="AY37" s="944"/>
      <c r="AZ37" s="63"/>
      <c r="BA37" s="114">
        <v>0.28748811649314798</v>
      </c>
      <c r="BB37" s="113">
        <v>0.4708814611562</v>
      </c>
      <c r="BC37" s="113">
        <v>0.37222319398285797</v>
      </c>
      <c r="BD37" s="113">
        <v>0.44665391969407287</v>
      </c>
      <c r="BE37" s="113">
        <v>0.12547361000969226</v>
      </c>
      <c r="BF37" s="113">
        <v>7.684177562044936E-2</v>
      </c>
      <c r="BG37" s="113">
        <v>0.15983859827692748</v>
      </c>
      <c r="BH37" s="923"/>
      <c r="BI37" s="352">
        <v>0.11442372617254448</v>
      </c>
      <c r="BJ37" s="352">
        <v>0.21627982848620442</v>
      </c>
      <c r="BK37" s="923"/>
      <c r="BL37" s="113">
        <v>0.28246040229326597</v>
      </c>
      <c r="BN37" s="352">
        <v>4.8563860177634588E-2</v>
      </c>
      <c r="BO37" s="352">
        <v>4.4206748695003739E-2</v>
      </c>
      <c r="BP37" s="352">
        <v>0.12607054585863997</v>
      </c>
      <c r="BR37" s="352">
        <v>8.1234093388043327E-2</v>
      </c>
      <c r="BS37" s="352">
        <v>0.13313292319164804</v>
      </c>
      <c r="BT37" s="352">
        <v>0.19849405092636951</v>
      </c>
    </row>
    <row r="38" spans="1:72" s="24" customFormat="1">
      <c r="A38" s="32"/>
      <c r="B38" s="31"/>
      <c r="C38" s="90" t="s">
        <v>652</v>
      </c>
      <c r="D38" s="90"/>
      <c r="E38" s="90"/>
      <c r="F38" s="225">
        <v>1.7200738994712417E-2</v>
      </c>
      <c r="G38" s="225">
        <v>7.9601678461827419E-2</v>
      </c>
      <c r="H38" s="225">
        <v>8.7307112193990122E-2</v>
      </c>
      <c r="I38" s="113">
        <v>7.8696046524035612E-2</v>
      </c>
      <c r="J38" s="225">
        <v>2.898407359778421E-2</v>
      </c>
      <c r="K38" s="225">
        <v>4.9701980388386913E-2</v>
      </c>
      <c r="L38" s="225">
        <v>5.3210000915834721E-2</v>
      </c>
      <c r="M38" s="113">
        <v>4.6565217391304259E-2</v>
      </c>
      <c r="N38" s="225">
        <v>-5.2137426779111595E-2</v>
      </c>
      <c r="O38" s="225">
        <v>-2.2791023842917424E-2</v>
      </c>
      <c r="P38" s="225">
        <v>1.2378902045209861E-2</v>
      </c>
      <c r="Q38" s="352">
        <v>5.2277157540316921E-3</v>
      </c>
      <c r="R38" s="352">
        <v>-2.2432789775231443E-2</v>
      </c>
      <c r="S38" s="352">
        <v>-6.356791848879606E-3</v>
      </c>
      <c r="T38" s="352">
        <v>3.7658802177860107E-3</v>
      </c>
      <c r="U38" s="352">
        <v>-2.3188536816887484E-2</v>
      </c>
      <c r="V38" s="352">
        <v>-4.8588616381305405E-3</v>
      </c>
      <c r="W38" s="352">
        <v>4.2641246221808871E-2</v>
      </c>
      <c r="X38" s="352">
        <v>4.0540540540540571E-2</v>
      </c>
      <c r="Y38" s="445">
        <v>3.0731644593030794E-2</v>
      </c>
      <c r="Z38" s="352"/>
      <c r="AA38" s="352">
        <v>1.9849448471744635E-2</v>
      </c>
      <c r="AB38" s="575"/>
      <c r="AC38" s="352"/>
      <c r="AD38" s="352"/>
      <c r="AE38" s="352">
        <v>8.0858355091383949E-2</v>
      </c>
      <c r="AF38" s="352">
        <v>4.5746206688306756E-2</v>
      </c>
      <c r="AG38" s="352">
        <v>5.2587887100267183E-2</v>
      </c>
      <c r="AH38" s="352">
        <v>6.5322497685423198E-2</v>
      </c>
      <c r="AI38" s="352">
        <v>7.4642719196601259E-2</v>
      </c>
      <c r="AJ38" s="352">
        <v>3.3995267619133074E-2</v>
      </c>
      <c r="AK38" s="352">
        <v>5.8484444701929261E-2</v>
      </c>
      <c r="AL38" s="352">
        <v>-1.0672942721874357E-3</v>
      </c>
      <c r="AM38" s="352">
        <v>6.0051504027176739E-2</v>
      </c>
      <c r="AN38" s="352">
        <v>1.7392877448699773E-2</v>
      </c>
      <c r="AO38" s="352">
        <v>3.1346051261208707E-2</v>
      </c>
      <c r="AP38" s="352">
        <v>6.0835940001477962E-2</v>
      </c>
      <c r="AQ38" s="352">
        <v>6.6773467066007175E-2</v>
      </c>
      <c r="AR38" s="575"/>
      <c r="AS38" s="352"/>
      <c r="AT38" s="352"/>
      <c r="AU38" s="352"/>
      <c r="AV38" s="352">
        <v>4.6888664648503386E-2</v>
      </c>
      <c r="AW38" s="63"/>
      <c r="AX38" s="63"/>
      <c r="AY38" s="944"/>
      <c r="AZ38" s="63"/>
      <c r="BA38" s="114">
        <v>0.48494625516565515</v>
      </c>
      <c r="BB38" s="113">
        <v>0.6628812115716276</v>
      </c>
      <c r="BC38" s="113">
        <v>0.28801681850035021</v>
      </c>
      <c r="BD38" s="113">
        <v>0.19057275694925302</v>
      </c>
      <c r="BE38" s="113">
        <v>-5.7371941340201849E-2</v>
      </c>
      <c r="BF38" s="113">
        <v>-4.7598060819744381E-2</v>
      </c>
      <c r="BG38" s="113">
        <v>0.11281813975011579</v>
      </c>
      <c r="BH38" s="923"/>
      <c r="BI38" s="352">
        <v>0.24601169421785896</v>
      </c>
      <c r="BJ38" s="352">
        <v>0.14034528706332194</v>
      </c>
      <c r="BK38" s="923"/>
      <c r="BL38" s="113">
        <v>0.2265454640989939</v>
      </c>
      <c r="BN38" s="352">
        <v>0.12134555691907889</v>
      </c>
      <c r="BO38" s="352">
        <v>5.7354730316899305E-2</v>
      </c>
      <c r="BP38" s="352">
        <v>9.4088957756496727E-2</v>
      </c>
      <c r="BR38" s="352">
        <v>0.20504583844654611</v>
      </c>
      <c r="BS38" s="352">
        <v>0.12085047216267908</v>
      </c>
      <c r="BT38" s="352">
        <v>0.16714507074453233</v>
      </c>
    </row>
    <row r="39" spans="1:72" s="24" customFormat="1">
      <c r="A39" s="31"/>
      <c r="B39" s="31"/>
      <c r="C39" s="91"/>
      <c r="D39" s="90" t="s">
        <v>80</v>
      </c>
      <c r="E39" s="90"/>
      <c r="F39" s="225">
        <v>-8.0204156033536478E-4</v>
      </c>
      <c r="G39" s="225">
        <v>6.8884997081144039E-2</v>
      </c>
      <c r="H39" s="225">
        <v>6.0759148006553687E-2</v>
      </c>
      <c r="I39" s="113">
        <v>7.6586433260393827E-2</v>
      </c>
      <c r="J39" s="225">
        <v>1.1657101865136354E-2</v>
      </c>
      <c r="K39" s="225">
        <v>4.1422915558707141E-2</v>
      </c>
      <c r="L39" s="225">
        <v>3.6484339536994925E-2</v>
      </c>
      <c r="M39" s="113">
        <v>2.2773307056440428E-2</v>
      </c>
      <c r="N39" s="225">
        <v>-7.3275169940587581E-2</v>
      </c>
      <c r="O39" s="225">
        <v>-3.222825459166001E-2</v>
      </c>
      <c r="P39" s="225">
        <v>1.7307233229888475E-3</v>
      </c>
      <c r="Q39" s="352">
        <v>1.9660411081321438E-3</v>
      </c>
      <c r="R39" s="352">
        <v>-3.8946366987751224E-2</v>
      </c>
      <c r="S39" s="352">
        <v>-5.8776217286394816E-3</v>
      </c>
      <c r="T39" s="352">
        <v>1.4314164799600348E-3</v>
      </c>
      <c r="U39" s="352">
        <v>-2.1751289540737018E-2</v>
      </c>
      <c r="V39" s="352">
        <v>-1.1752747601804225E-2</v>
      </c>
      <c r="W39" s="352">
        <v>3.8956029827719396E-2</v>
      </c>
      <c r="X39" s="352">
        <v>3.1617374087365313E-2</v>
      </c>
      <c r="Y39" s="445">
        <v>3.5146644275175554E-2</v>
      </c>
      <c r="Z39" s="352"/>
      <c r="AA39" s="352">
        <v>3.6311023271465181E-2</v>
      </c>
      <c r="AB39" s="575"/>
      <c r="AC39" s="352"/>
      <c r="AD39" s="352"/>
      <c r="AE39" s="352">
        <v>8.7740254099250903E-2</v>
      </c>
      <c r="AF39" s="352">
        <v>5.4756913247479222E-2</v>
      </c>
      <c r="AG39" s="352">
        <v>4.6472007950404848E-2</v>
      </c>
      <c r="AH39" s="352">
        <v>6.4939176050286873E-2</v>
      </c>
      <c r="AI39" s="352">
        <v>8.0003397171854784E-2</v>
      </c>
      <c r="AJ39" s="352">
        <v>4.5177525262454221E-2</v>
      </c>
      <c r="AK39" s="352">
        <v>6.6323075765555739E-2</v>
      </c>
      <c r="AL39" s="352">
        <v>-2.2578938084318878E-3</v>
      </c>
      <c r="AM39" s="352">
        <v>6.9163042325236068E-2</v>
      </c>
      <c r="AN39" s="352">
        <v>2.7879749975195933E-2</v>
      </c>
      <c r="AO39" s="352">
        <v>3.3783783783783772E-2</v>
      </c>
      <c r="AP39" s="352">
        <v>7.3171490818549678E-2</v>
      </c>
      <c r="AQ39" s="352">
        <v>7.9754067457440403E-2</v>
      </c>
      <c r="AR39" s="575"/>
      <c r="AS39" s="352"/>
      <c r="AT39" s="352"/>
      <c r="AU39" s="352"/>
      <c r="AV39" s="352">
        <v>4.6436615410282878E-2</v>
      </c>
      <c r="AW39" s="63"/>
      <c r="AX39" s="63"/>
      <c r="AY39" s="944"/>
      <c r="AZ39" s="63"/>
      <c r="BA39" s="114" t="s">
        <v>203</v>
      </c>
      <c r="BB39" s="113" t="s">
        <v>203</v>
      </c>
      <c r="BC39" s="113">
        <v>0.21968647466277802</v>
      </c>
      <c r="BD39" s="113">
        <v>0.11686991869918706</v>
      </c>
      <c r="BE39" s="113">
        <v>-9.9823368837981041E-2</v>
      </c>
      <c r="BF39" s="113">
        <v>-6.4038530146271921E-2</v>
      </c>
      <c r="BG39" s="113">
        <v>9.643605870020977E-2</v>
      </c>
      <c r="BH39" s="923"/>
      <c r="BI39" s="352">
        <v>0.25796223557806064</v>
      </c>
      <c r="BJ39" s="352">
        <v>0.16921224889022657</v>
      </c>
      <c r="BK39" s="923"/>
      <c r="BL39" s="113">
        <v>0.26035701128637934</v>
      </c>
      <c r="BN39" s="352">
        <v>0.11442903790639325</v>
      </c>
      <c r="BO39" s="352">
        <v>6.3915431494996566E-2</v>
      </c>
      <c r="BP39" s="352">
        <v>0.10942728442728433</v>
      </c>
      <c r="BR39" s="352">
        <v>0.20358714684586632</v>
      </c>
      <c r="BS39" s="352">
        <v>0.13749905951395691</v>
      </c>
      <c r="BT39" s="352">
        <v>0.19790862290862288</v>
      </c>
    </row>
    <row r="40" spans="1:72" s="24" customFormat="1">
      <c r="A40" s="31"/>
      <c r="B40" s="31"/>
      <c r="C40" s="91"/>
      <c r="D40" s="90" t="s">
        <v>81</v>
      </c>
      <c r="E40" s="90"/>
      <c r="F40" s="225">
        <v>0.14177598385469237</v>
      </c>
      <c r="G40" s="225">
        <v>0.14449845338046829</v>
      </c>
      <c r="H40" s="225">
        <v>0.23745173745173753</v>
      </c>
      <c r="I40" s="113">
        <v>8.8923556942277715E-2</v>
      </c>
      <c r="J40" s="225">
        <v>0.11203438395415488</v>
      </c>
      <c r="K40" s="225">
        <v>8.5802628188611063E-2</v>
      </c>
      <c r="L40" s="225">
        <v>0.12316089226388249</v>
      </c>
      <c r="M40" s="113">
        <v>0.13839002746672291</v>
      </c>
      <c r="N40" s="225">
        <v>2.1158129175946616E-2</v>
      </c>
      <c r="O40" s="225">
        <v>6.9065794256633062E-3</v>
      </c>
      <c r="P40" s="225">
        <v>4.4584837545126543E-2</v>
      </c>
      <c r="Q40" s="352">
        <v>1.4688094003801666E-2</v>
      </c>
      <c r="R40" s="352">
        <v>2.4863760217983533E-2</v>
      </c>
      <c r="S40" s="352">
        <v>-7.6437354602856278E-3</v>
      </c>
      <c r="T40" s="352">
        <v>1.0046885465505584E-2</v>
      </c>
      <c r="U40" s="352">
        <v>-2.7022546419098292E-2</v>
      </c>
      <c r="V40" s="352">
        <v>1.3630942238882282E-2</v>
      </c>
      <c r="W40" s="352">
        <v>5.2277693730038655E-2</v>
      </c>
      <c r="X40" s="352">
        <v>6.3578274760383247E-2</v>
      </c>
      <c r="Y40" s="445">
        <v>1.9675578251727277E-2</v>
      </c>
      <c r="Z40" s="352"/>
      <c r="AA40" s="352">
        <v>-2.2168739993327691E-2</v>
      </c>
      <c r="AB40" s="575"/>
      <c r="AC40" s="352"/>
      <c r="AD40" s="352"/>
      <c r="AE40" s="352">
        <v>6.0059074499507759E-2</v>
      </c>
      <c r="AF40" s="352">
        <v>1.7801857585139302E-2</v>
      </c>
      <c r="AG40" s="352">
        <v>7.2243346007604625E-2</v>
      </c>
      <c r="AH40" s="352">
        <v>6.6524822695035457E-2</v>
      </c>
      <c r="AI40" s="352">
        <v>5.7853437957175124E-2</v>
      </c>
      <c r="AJ40" s="352">
        <v>-1.7601206939904523E-3</v>
      </c>
      <c r="AK40" s="352">
        <v>3.2241813602015057E-2</v>
      </c>
      <c r="AL40" s="352">
        <v>3.0502684236213273E-3</v>
      </c>
      <c r="AM40" s="352">
        <v>2.8706969954993333E-2</v>
      </c>
      <c r="AN40" s="352">
        <v>-2.0101690906941028E-2</v>
      </c>
      <c r="AO40" s="352">
        <v>2.2203451188608669E-2</v>
      </c>
      <c r="AP40" s="352">
        <v>1.4047928225711326E-2</v>
      </c>
      <c r="AQ40" s="352">
        <v>1.4668218859138493E-2</v>
      </c>
      <c r="AR40" s="575"/>
      <c r="AS40" s="352"/>
      <c r="AT40" s="352"/>
      <c r="AU40" s="352"/>
      <c r="AV40" s="352">
        <v>4.8772011121408498E-2</v>
      </c>
      <c r="AW40" s="63"/>
      <c r="AX40" s="63"/>
      <c r="AY40" s="944"/>
      <c r="AZ40" s="63"/>
      <c r="BA40" s="114" t="s">
        <v>203</v>
      </c>
      <c r="BB40" s="113" t="s">
        <v>203</v>
      </c>
      <c r="BC40" s="113">
        <v>0.76084762865792133</v>
      </c>
      <c r="BD40" s="113">
        <v>0.54383954154727787</v>
      </c>
      <c r="BE40" s="113">
        <v>8.9829250185597731E-2</v>
      </c>
      <c r="BF40" s="113">
        <v>-5.1089918256141953E-4</v>
      </c>
      <c r="BG40" s="113">
        <v>0.15675583574714613</v>
      </c>
      <c r="BH40" s="923"/>
      <c r="BI40" s="352">
        <v>0.20760456273764261</v>
      </c>
      <c r="BJ40" s="352">
        <v>4.3702770780856381E-2</v>
      </c>
      <c r="BK40" s="923"/>
      <c r="BL40" s="113">
        <v>0.10348610433934669</v>
      </c>
      <c r="BN40" s="352">
        <v>0.14357414448669203</v>
      </c>
      <c r="BO40" s="352">
        <v>3.5390428211586888E-2</v>
      </c>
      <c r="BP40" s="352">
        <v>3.6563291902980577E-2</v>
      </c>
      <c r="BR40" s="352">
        <v>0.20973384030418241</v>
      </c>
      <c r="BS40" s="352">
        <v>6.5113350125944658E-2</v>
      </c>
      <c r="BT40" s="352">
        <v>5.1767829129962584E-2</v>
      </c>
    </row>
    <row r="41" spans="1:72" s="24" customFormat="1">
      <c r="A41" s="31"/>
      <c r="B41" s="31"/>
      <c r="C41" s="90" t="s">
        <v>83</v>
      </c>
      <c r="D41" s="90"/>
      <c r="E41" s="90"/>
      <c r="F41" s="225">
        <v>2.9983792544570509E-2</v>
      </c>
      <c r="G41" s="225">
        <v>7.395751376868609E-2</v>
      </c>
      <c r="H41" s="225">
        <v>7.7655677655677602E-2</v>
      </c>
      <c r="I41" s="113">
        <v>6.8660774983004824E-2</v>
      </c>
      <c r="J41" s="225">
        <v>2.5445292620864812E-3</v>
      </c>
      <c r="K41" s="225">
        <v>0</v>
      </c>
      <c r="L41" s="225">
        <v>2.2842639593908531E-2</v>
      </c>
      <c r="M41" s="113">
        <v>5.7071960297766955E-2</v>
      </c>
      <c r="N41" s="225">
        <v>-8.1572769953051627E-2</v>
      </c>
      <c r="O41" s="225">
        <v>-2.5559105431309903E-2</v>
      </c>
      <c r="P41" s="225">
        <v>-3.9999999999999925E-2</v>
      </c>
      <c r="Q41" s="352">
        <v>-3.0054644808743203E-2</v>
      </c>
      <c r="R41" s="352">
        <v>-4.9999999999999933E-2</v>
      </c>
      <c r="S41" s="352">
        <v>-5.1148999258710193E-2</v>
      </c>
      <c r="T41" s="352">
        <v>-2.8124999999999956E-2</v>
      </c>
      <c r="U41" s="352">
        <v>-3.6977491961414866E-2</v>
      </c>
      <c r="V41" s="352">
        <v>-3.0050083472454081E-2</v>
      </c>
      <c r="W41" s="352">
        <v>9.4664371772805733E-3</v>
      </c>
      <c r="X41" s="352">
        <v>5.1150895140665842E-3</v>
      </c>
      <c r="Y41" s="445">
        <v>2.7989821882951738E-2</v>
      </c>
      <c r="Z41" s="352"/>
      <c r="AA41" s="352">
        <v>-1.0574936185730022E-2</v>
      </c>
      <c r="AB41" s="575"/>
      <c r="AC41" s="352"/>
      <c r="AD41" s="352"/>
      <c r="AE41" s="352">
        <v>-1.6313213703098572E-3</v>
      </c>
      <c r="AF41" s="352">
        <v>6.2091503267973858E-2</v>
      </c>
      <c r="AG41" s="352">
        <v>-6.9230769230769207E-3</v>
      </c>
      <c r="AH41" s="352">
        <v>2.4012393493415995E-2</v>
      </c>
      <c r="AI41" s="352">
        <v>2.9500756429652109E-2</v>
      </c>
      <c r="AJ41" s="352">
        <v>3.3063923585598731E-2</v>
      </c>
      <c r="AK41" s="352">
        <v>1.4935988620199181E-2</v>
      </c>
      <c r="AL41" s="352">
        <v>-2.6629292221443501E-2</v>
      </c>
      <c r="AM41" s="352">
        <v>7.9913606911446999E-2</v>
      </c>
      <c r="AN41" s="352">
        <v>1.4666666666666606E-2</v>
      </c>
      <c r="AO41" s="352">
        <v>3.8107752956636043E-2</v>
      </c>
      <c r="AP41" s="352">
        <v>7.3417721518987289E-2</v>
      </c>
      <c r="AQ41" s="352">
        <v>7.3702830188679291E-2</v>
      </c>
      <c r="AR41" s="575"/>
      <c r="AS41" s="352"/>
      <c r="AT41" s="352"/>
      <c r="AU41" s="352"/>
      <c r="AV41" s="352">
        <v>7.2928176795580058E-2</v>
      </c>
      <c r="AW41" s="63"/>
      <c r="AX41" s="63"/>
      <c r="AY41" s="944"/>
      <c r="AZ41" s="63"/>
      <c r="BA41" s="114">
        <v>4.9099856724599711E-2</v>
      </c>
      <c r="BB41" s="113">
        <v>0.46545376814003747</v>
      </c>
      <c r="BC41" s="113">
        <v>0.27390599675850869</v>
      </c>
      <c r="BD41" s="113">
        <v>8.3969465648854991E-2</v>
      </c>
      <c r="BE41" s="113">
        <v>-0.16666666666666674</v>
      </c>
      <c r="BF41" s="113">
        <v>-0.1563380281690141</v>
      </c>
      <c r="BG41" s="113">
        <v>1.1686143572620988E-2</v>
      </c>
      <c r="BH41" s="923"/>
      <c r="BI41" s="352">
        <v>8.153846153846156E-2</v>
      </c>
      <c r="BJ41" s="352">
        <v>8.2503556187766725E-2</v>
      </c>
      <c r="BK41" s="923"/>
      <c r="BL41" s="113">
        <v>0.29036544850498336</v>
      </c>
      <c r="BN41" s="352">
        <v>1.6923076923076819E-2</v>
      </c>
      <c r="BO41" s="352">
        <v>-1.2091038406827792E-2</v>
      </c>
      <c r="BP41" s="352">
        <v>0.11432325886990813</v>
      </c>
      <c r="BR41" s="352">
        <v>4.6923076923076845E-2</v>
      </c>
      <c r="BS41" s="352">
        <v>6.6856330014224863E-2</v>
      </c>
      <c r="BT41" s="352">
        <v>0.19645203679369261</v>
      </c>
    </row>
    <row r="42" spans="1:72" s="88" customFormat="1">
      <c r="A42" s="94"/>
      <c r="B42" s="92" t="s">
        <v>84</v>
      </c>
      <c r="C42" s="93"/>
      <c r="D42" s="93"/>
      <c r="E42" s="92"/>
      <c r="F42" s="229">
        <v>2.6017979904812361E-2</v>
      </c>
      <c r="G42" s="229">
        <v>8.1331821461704923E-2</v>
      </c>
      <c r="H42" s="229">
        <v>9.06577693040993E-2</v>
      </c>
      <c r="I42" s="115">
        <v>9.1979139352620587E-2</v>
      </c>
      <c r="J42" s="229">
        <v>4.5891141942369318E-2</v>
      </c>
      <c r="K42" s="229">
        <v>6.3571428571428612E-2</v>
      </c>
      <c r="L42" s="229">
        <v>7.2627842271898668E-2</v>
      </c>
      <c r="M42" s="115">
        <v>8.3922182468694206E-2</v>
      </c>
      <c r="N42" s="229">
        <v>-1.778309574402237E-2</v>
      </c>
      <c r="O42" s="229">
        <v>1.0501774799931418E-4</v>
      </c>
      <c r="P42" s="229">
        <v>2.6587701612903025E-2</v>
      </c>
      <c r="Q42" s="354">
        <v>1.583404934331667E-2</v>
      </c>
      <c r="R42" s="354">
        <v>-2.2152408570967896E-3</v>
      </c>
      <c r="S42" s="354">
        <v>3.0274896056190492E-3</v>
      </c>
      <c r="T42" s="354">
        <v>1.2999034127495035E-2</v>
      </c>
      <c r="U42" s="354">
        <v>-4.9660323388023286E-4</v>
      </c>
      <c r="V42" s="354">
        <v>2.7624858397756746E-3</v>
      </c>
      <c r="W42" s="354">
        <v>3.1274774060567889E-2</v>
      </c>
      <c r="X42" s="354">
        <v>4.2376138678556163E-2</v>
      </c>
      <c r="Y42" s="446">
        <v>5.3964859234130413E-2</v>
      </c>
      <c r="Z42" s="354"/>
      <c r="AA42" s="354">
        <v>3.4643199868996666E-2</v>
      </c>
      <c r="AB42" s="634"/>
      <c r="AC42" s="354">
        <v>4.4558856211571074E-2</v>
      </c>
      <c r="AD42" s="354">
        <v>6.5387752207368477E-2</v>
      </c>
      <c r="AE42" s="354">
        <v>6.8347478781827453E-2</v>
      </c>
      <c r="AF42" s="354">
        <v>5.1637927005934614E-2</v>
      </c>
      <c r="AG42" s="354">
        <v>3.4690129162223027E-2</v>
      </c>
      <c r="AH42" s="354">
        <v>4.1686947061013058E-2</v>
      </c>
      <c r="AI42" s="354">
        <v>4.9693538190913378E-2</v>
      </c>
      <c r="AJ42" s="354">
        <v>3.2180356628525031E-2</v>
      </c>
      <c r="AK42" s="354">
        <v>3.9320142059868113E-2</v>
      </c>
      <c r="AL42" s="354">
        <v>9.2750793263363107E-3</v>
      </c>
      <c r="AM42" s="354">
        <v>7.3990326481257807E-2</v>
      </c>
      <c r="AN42" s="354">
        <v>4.7996487238090912E-2</v>
      </c>
      <c r="AO42" s="354">
        <v>3.9384628607034511E-2</v>
      </c>
      <c r="AP42" s="354">
        <v>7.0203001612436422E-2</v>
      </c>
      <c r="AQ42" s="354">
        <v>6.5491597450260786E-2</v>
      </c>
      <c r="AR42" s="634"/>
      <c r="AS42" s="354"/>
      <c r="AT42" s="354"/>
      <c r="AU42" s="354"/>
      <c r="AV42" s="354">
        <v>5.8377579758991605E-2</v>
      </c>
      <c r="AW42" s="1216"/>
      <c r="AX42" s="1216"/>
      <c r="AY42" s="945"/>
      <c r="AZ42" s="1216"/>
      <c r="BA42" s="116">
        <v>0.36810125086002321</v>
      </c>
      <c r="BB42" s="115">
        <v>0.57100946150348353</v>
      </c>
      <c r="BC42" s="115">
        <v>0.32134673012515425</v>
      </c>
      <c r="BD42" s="115">
        <v>0.29330309498399143</v>
      </c>
      <c r="BE42" s="115">
        <v>2.4405339054731634E-2</v>
      </c>
      <c r="BF42" s="115">
        <v>1.3311583695827078E-2</v>
      </c>
      <c r="BG42" s="115">
        <v>0.13611701810521293</v>
      </c>
      <c r="BH42" s="924">
        <v>0.25031483813615818</v>
      </c>
      <c r="BI42" s="354">
        <v>0.16779239246356203</v>
      </c>
      <c r="BJ42" s="354">
        <v>0.18064434297311016</v>
      </c>
      <c r="BK42" s="924"/>
      <c r="BL42" s="115">
        <v>0.259209210858794</v>
      </c>
      <c r="BN42" s="354">
        <v>7.7823201801161312E-2</v>
      </c>
      <c r="BO42" s="354">
        <v>4.8959918822932602E-2</v>
      </c>
      <c r="BP42" s="354">
        <v>0.11235254936507588</v>
      </c>
      <c r="BR42" s="354">
        <v>0.13138405024291999</v>
      </c>
      <c r="BS42" s="354">
        <v>0.12657280568239493</v>
      </c>
      <c r="BT42" s="354">
        <v>0.18520229475086469</v>
      </c>
    </row>
    <row r="43" spans="1:72" s="88" customFormat="1">
      <c r="A43" s="94"/>
      <c r="B43" s="92" t="s">
        <v>85</v>
      </c>
      <c r="C43" s="93"/>
      <c r="D43" s="93"/>
      <c r="E43" s="92"/>
      <c r="F43" s="229">
        <v>1.3439621123794598E-2</v>
      </c>
      <c r="G43" s="229">
        <v>4.5054847052528491E-2</v>
      </c>
      <c r="H43" s="229">
        <v>5.6041030192350405E-2</v>
      </c>
      <c r="I43" s="115">
        <v>9.4473490694874096E-2</v>
      </c>
      <c r="J43" s="229">
        <v>6.5955404607206169E-2</v>
      </c>
      <c r="K43" s="229">
        <v>2.7276568333414186E-2</v>
      </c>
      <c r="L43" s="229">
        <v>6.9711619502262234E-2</v>
      </c>
      <c r="M43" s="115">
        <v>0.17403718878033403</v>
      </c>
      <c r="N43" s="229">
        <v>-1.6847327137726076E-2</v>
      </c>
      <c r="O43" s="229">
        <v>-2.9013286151930662E-2</v>
      </c>
      <c r="P43" s="229">
        <v>7.3781002193352485E-2</v>
      </c>
      <c r="Q43" s="354">
        <v>4.3544982689900591E-2</v>
      </c>
      <c r="R43" s="354">
        <v>-9.2399732989367767E-3</v>
      </c>
      <c r="S43" s="354">
        <v>-2.6326987568514815E-2</v>
      </c>
      <c r="T43" s="354">
        <v>-6.4462422933845298E-3</v>
      </c>
      <c r="U43" s="354">
        <v>-2.2616591435124622E-2</v>
      </c>
      <c r="V43" s="354">
        <v>-2.6611732307510794E-2</v>
      </c>
      <c r="W43" s="354">
        <v>4.7484588287098006E-2</v>
      </c>
      <c r="X43" s="354">
        <v>2.4555061032962788E-2</v>
      </c>
      <c r="Y43" s="446">
        <v>2.0166170889321933E-2</v>
      </c>
      <c r="Z43" s="354"/>
      <c r="AA43" s="354">
        <v>1.0774878023902312E-2</v>
      </c>
      <c r="AB43" s="634"/>
      <c r="AC43" s="354">
        <v>1.0842115151883602E-2</v>
      </c>
      <c r="AD43" s="354">
        <v>6.3835602958622006E-2</v>
      </c>
      <c r="AE43" s="354">
        <v>3.5184994861253927E-2</v>
      </c>
      <c r="AF43" s="354">
        <v>4.6543259517391578E-2</v>
      </c>
      <c r="AG43" s="354">
        <v>-1.2256727207183182E-2</v>
      </c>
      <c r="AH43" s="354">
        <v>-9.9068858379075531E-3</v>
      </c>
      <c r="AI43" s="354">
        <v>2.82671115939781E-2</v>
      </c>
      <c r="AJ43" s="354">
        <v>2.5895737816267639E-2</v>
      </c>
      <c r="AK43" s="354">
        <v>6.5132831250517276E-2</v>
      </c>
      <c r="AL43" s="354">
        <v>-1.3550030216696984E-2</v>
      </c>
      <c r="AM43" s="354">
        <v>7.4133230644011006E-2</v>
      </c>
      <c r="AN43" s="354">
        <v>1.8837946403109207E-2</v>
      </c>
      <c r="AO43" s="354">
        <v>1.9593259918587957E-2</v>
      </c>
      <c r="AP43" s="354">
        <v>2.7899570956836817E-2</v>
      </c>
      <c r="AQ43" s="354">
        <v>4.8870660053414783E-2</v>
      </c>
      <c r="AR43" s="634"/>
      <c r="AS43" s="354"/>
      <c r="AT43" s="354"/>
      <c r="AU43" s="354"/>
      <c r="AV43" s="354">
        <v>5.6794725939321555E-2</v>
      </c>
      <c r="AW43" s="1216"/>
      <c r="AX43" s="1216"/>
      <c r="AY43" s="945"/>
      <c r="AZ43" s="1216"/>
      <c r="BA43" s="116">
        <v>0.35371912705449526</v>
      </c>
      <c r="BB43" s="115">
        <v>0.31999030792615746</v>
      </c>
      <c r="BC43" s="115">
        <v>0.22411720578798477</v>
      </c>
      <c r="BD43" s="115">
        <v>0.37522888363851137</v>
      </c>
      <c r="BE43" s="115">
        <v>6.9697897036953504E-2</v>
      </c>
      <c r="BF43" s="115">
        <v>-6.3219284993701108E-2</v>
      </c>
      <c r="BG43" s="115">
        <v>6.5712280400970879E-2</v>
      </c>
      <c r="BH43" s="924">
        <v>0.16501898199059473</v>
      </c>
      <c r="BI43" s="354">
        <v>3.1642657584798783E-2</v>
      </c>
      <c r="BJ43" s="354">
        <v>0.14985240972164759</v>
      </c>
      <c r="BK43" s="924"/>
      <c r="BL43" s="115">
        <v>0.16599748135548875</v>
      </c>
      <c r="BN43" s="354">
        <v>-2.2042187047902728E-2</v>
      </c>
      <c r="BO43" s="354">
        <v>5.0700249202276781E-2</v>
      </c>
      <c r="BP43" s="354">
        <v>4.8039474420799255E-2</v>
      </c>
      <c r="BR43" s="354">
        <v>5.6018555850170237E-3</v>
      </c>
      <c r="BS43" s="354">
        <v>0.12859205311410893</v>
      </c>
      <c r="BT43" s="354">
        <v>9.925785529777742E-2</v>
      </c>
    </row>
    <row r="44" spans="1:72" s="24" customFormat="1">
      <c r="A44" s="31"/>
      <c r="B44" s="31"/>
      <c r="C44" s="37"/>
      <c r="D44" s="37"/>
      <c r="E44" s="31"/>
      <c r="F44" s="219"/>
      <c r="G44" s="219"/>
      <c r="H44" s="219"/>
      <c r="I44" s="32"/>
      <c r="J44" s="219"/>
      <c r="K44" s="219"/>
      <c r="L44" s="219"/>
      <c r="M44" s="32"/>
      <c r="N44" s="219"/>
      <c r="O44" s="219"/>
      <c r="P44" s="219"/>
      <c r="Q44" s="357"/>
      <c r="R44" s="357"/>
      <c r="S44" s="357"/>
      <c r="T44" s="357"/>
      <c r="U44" s="357"/>
      <c r="V44" s="357"/>
      <c r="W44" s="357"/>
      <c r="X44" s="357"/>
      <c r="Y44" s="447"/>
      <c r="Z44" s="357"/>
      <c r="AA44" s="357"/>
      <c r="AB44" s="574"/>
      <c r="AC44" s="357"/>
      <c r="AD44" s="357"/>
      <c r="AE44" s="357"/>
      <c r="AF44" s="357"/>
      <c r="AG44" s="357"/>
      <c r="AH44" s="357"/>
      <c r="AI44" s="357"/>
      <c r="AJ44" s="357"/>
      <c r="AK44" s="357"/>
      <c r="AL44" s="357"/>
      <c r="AM44" s="357"/>
      <c r="AN44" s="357"/>
      <c r="AO44" s="357"/>
      <c r="AP44" s="357"/>
      <c r="AQ44" s="357"/>
      <c r="AR44" s="574"/>
      <c r="AS44" s="357"/>
      <c r="AT44" s="357"/>
      <c r="AU44" s="1419"/>
      <c r="AV44" s="1419"/>
      <c r="AW44" s="32"/>
      <c r="AX44" s="32"/>
      <c r="AY44" s="943"/>
      <c r="AZ44" s="32"/>
      <c r="BA44" s="1218"/>
      <c r="BB44" s="32"/>
      <c r="BC44" s="32"/>
      <c r="BD44" s="32"/>
      <c r="BE44" s="32"/>
      <c r="BF44" s="32"/>
      <c r="BG44" s="357"/>
      <c r="BH44" s="574"/>
      <c r="BI44" s="32"/>
      <c r="BJ44" s="32"/>
      <c r="BK44" s="574"/>
      <c r="BL44" s="1419"/>
      <c r="BN44" s="357"/>
      <c r="BO44" s="357"/>
      <c r="BP44" s="357"/>
      <c r="BR44" s="357"/>
      <c r="BS44" s="357"/>
      <c r="BT44" s="357"/>
    </row>
    <row r="45" spans="1:72" s="24" customFormat="1">
      <c r="A45" s="95" t="s">
        <v>722</v>
      </c>
      <c r="B45" s="31"/>
      <c r="C45" s="31"/>
      <c r="D45" s="31"/>
      <c r="E45" s="31"/>
      <c r="F45" s="31"/>
      <c r="G45" s="31"/>
      <c r="H45" s="31"/>
      <c r="I45" s="31"/>
      <c r="J45" s="31"/>
      <c r="K45" s="31"/>
      <c r="L45" s="31"/>
      <c r="M45" s="31"/>
      <c r="N45" s="31"/>
      <c r="O45" s="31"/>
      <c r="P45" s="31"/>
      <c r="Q45" s="628"/>
      <c r="R45" s="628"/>
      <c r="S45" s="628"/>
      <c r="T45" s="628"/>
      <c r="U45" s="628"/>
      <c r="V45" s="628"/>
      <c r="W45" s="628"/>
      <c r="X45" s="628"/>
      <c r="Y45" s="633"/>
      <c r="Z45" s="628"/>
      <c r="AA45" s="628"/>
      <c r="AB45" s="631"/>
      <c r="AC45" s="628"/>
      <c r="AD45" s="628"/>
      <c r="AE45" s="628"/>
      <c r="AF45" s="628"/>
      <c r="AG45" s="1062"/>
      <c r="AH45" s="1062"/>
      <c r="AI45" s="1062"/>
      <c r="AJ45" s="1062"/>
      <c r="AK45" s="1062"/>
      <c r="AL45" s="1062"/>
      <c r="AM45" s="1062"/>
      <c r="AN45" s="1062"/>
      <c r="AO45" s="1062"/>
      <c r="AP45" s="1062"/>
      <c r="AQ45" s="1062"/>
      <c r="AR45" s="631"/>
      <c r="AS45" s="1062"/>
      <c r="AT45" s="1062"/>
      <c r="AU45" s="1062"/>
      <c r="AV45" s="629"/>
      <c r="AW45" s="31"/>
      <c r="AX45" s="31"/>
      <c r="AY45" s="949"/>
      <c r="AZ45" s="31"/>
      <c r="BA45" s="31"/>
      <c r="BB45" s="31"/>
      <c r="BC45" s="31"/>
      <c r="BD45" s="31"/>
      <c r="BE45" s="31"/>
      <c r="BF45" s="31"/>
      <c r="BG45" s="31"/>
      <c r="BH45" s="553"/>
      <c r="BI45" s="31"/>
      <c r="BJ45" s="31"/>
      <c r="BK45" s="553"/>
      <c r="BL45" s="97"/>
      <c r="BN45" s="95"/>
      <c r="BO45" s="95"/>
      <c r="BP45" s="95"/>
      <c r="BR45" s="95"/>
      <c r="BS45" s="95"/>
      <c r="BT45" s="95"/>
    </row>
    <row r="46" spans="1:72" s="24" customFormat="1">
      <c r="A46" s="32"/>
      <c r="B46" s="31"/>
      <c r="C46" s="90" t="s">
        <v>82</v>
      </c>
      <c r="D46" s="90"/>
      <c r="E46" s="90"/>
      <c r="F46" s="225">
        <v>0.40768992887331201</v>
      </c>
      <c r="G46" s="225">
        <v>0.40886558627264064</v>
      </c>
      <c r="H46" s="225">
        <v>0.41106546630539287</v>
      </c>
      <c r="I46" s="113">
        <v>0.41862326574172892</v>
      </c>
      <c r="J46" s="225">
        <v>0.42908163265306121</v>
      </c>
      <c r="K46" s="225">
        <v>0.43840544948671206</v>
      </c>
      <c r="L46" s="225">
        <v>0.4496422182468694</v>
      </c>
      <c r="M46" s="113">
        <v>0.46826068120396924</v>
      </c>
      <c r="N46" s="225">
        <v>0.48791245720526766</v>
      </c>
      <c r="O46" s="225">
        <v>0.49972698252688169</v>
      </c>
      <c r="P46" s="225">
        <v>0.50828525837731675</v>
      </c>
      <c r="Q46" s="352">
        <v>0.51445948123086827</v>
      </c>
      <c r="R46" s="352">
        <v>0.52508779719856291</v>
      </c>
      <c r="S46" s="352">
        <v>0.53074694140373468</v>
      </c>
      <c r="T46" s="352">
        <v>0.53583488935679946</v>
      </c>
      <c r="U46" s="352">
        <v>0.54671383429059761</v>
      </c>
      <c r="V46" s="352">
        <v>0.55075709529094663</v>
      </c>
      <c r="W46" s="352">
        <v>0.54654648883422374</v>
      </c>
      <c r="X46" s="352">
        <v>0.54811113774221509</v>
      </c>
      <c r="Y46" s="445">
        <v>0.55812895777210236</v>
      </c>
      <c r="Z46" s="352"/>
      <c r="AA46" s="352">
        <v>0.56179982868371992</v>
      </c>
      <c r="AB46" s="575"/>
      <c r="AC46" s="352"/>
      <c r="AD46" s="352"/>
      <c r="AE46" s="352">
        <v>0.56823527579170363</v>
      </c>
      <c r="AF46" s="352">
        <v>0.57035786230596042</v>
      </c>
      <c r="AG46" s="352">
        <v>0.56403355570189251</v>
      </c>
      <c r="AH46" s="352">
        <v>0.55487452931314074</v>
      </c>
      <c r="AI46" s="352">
        <v>0.54507606504150186</v>
      </c>
      <c r="AJ46" s="352">
        <v>0.54429223744292232</v>
      </c>
      <c r="AK46" s="352">
        <v>0.53663656333902854</v>
      </c>
      <c r="AL46" s="352">
        <v>0.54182587666263604</v>
      </c>
      <c r="AM46" s="352">
        <v>0.54746169175514237</v>
      </c>
      <c r="AN46" s="352">
        <v>0.56072065490642653</v>
      </c>
      <c r="AO46" s="352">
        <v>0.5640116591557448</v>
      </c>
      <c r="AP46" s="352">
        <v>0.56763569634923705</v>
      </c>
      <c r="AQ46" s="352">
        <v>0.56700900100615481</v>
      </c>
      <c r="AR46" s="575">
        <v>0.56529668325588045</v>
      </c>
      <c r="AS46" s="352"/>
      <c r="AT46" s="352"/>
      <c r="AU46" s="352">
        <v>0.57149452883327945</v>
      </c>
      <c r="AV46" s="352">
        <v>0.57573483863650232</v>
      </c>
      <c r="AW46" s="1360"/>
      <c r="AX46" s="63"/>
      <c r="AY46" s="944"/>
      <c r="AZ46" s="63"/>
      <c r="BA46" s="114">
        <v>0.43054299381842531</v>
      </c>
      <c r="BB46" s="113">
        <v>0.40310241494799931</v>
      </c>
      <c r="BC46" s="113">
        <v>0.41862326574172892</v>
      </c>
      <c r="BD46" s="113">
        <v>0.46826068120396924</v>
      </c>
      <c r="BE46" s="113">
        <v>0.51445948123086827</v>
      </c>
      <c r="BF46" s="113">
        <v>0.54671383429059761</v>
      </c>
      <c r="BG46" s="113">
        <v>0.55812895777210236</v>
      </c>
      <c r="BH46" s="923">
        <v>0.57035786230596042</v>
      </c>
      <c r="BI46" s="352">
        <v>0.54429223744292232</v>
      </c>
      <c r="BJ46" s="352">
        <v>0.56072065490642653</v>
      </c>
      <c r="BK46" s="923">
        <v>0.56529668325588045</v>
      </c>
      <c r="BL46" s="113">
        <v>0.57573483863650232</v>
      </c>
      <c r="BN46" s="352"/>
      <c r="BO46" s="352"/>
      <c r="BP46" s="352"/>
      <c r="BR46" s="352"/>
      <c r="BS46" s="352"/>
      <c r="BT46" s="352"/>
    </row>
    <row r="47" spans="1:72" s="24" customFormat="1">
      <c r="A47" s="32"/>
      <c r="B47" s="31"/>
      <c r="C47" s="90" t="s">
        <v>652</v>
      </c>
      <c r="D47" s="90"/>
      <c r="E47" s="90"/>
      <c r="F47" s="225">
        <v>0.54863759749853969</v>
      </c>
      <c r="G47" s="225">
        <v>0.54775977121067687</v>
      </c>
      <c r="H47" s="225">
        <v>0.5460769746234303</v>
      </c>
      <c r="I47" s="113">
        <v>0.5394343649946638</v>
      </c>
      <c r="J47" s="225">
        <v>0.53071428571428569</v>
      </c>
      <c r="K47" s="225">
        <v>0.52379353353161284</v>
      </c>
      <c r="L47" s="225">
        <v>0.5143112701252236</v>
      </c>
      <c r="M47" s="113">
        <v>0.4965857281373135</v>
      </c>
      <c r="N47" s="225">
        <v>0.47921698767091642</v>
      </c>
      <c r="O47" s="225">
        <v>0.46824596774193544</v>
      </c>
      <c r="P47" s="225">
        <v>0.46176506689578983</v>
      </c>
      <c r="Q47" s="352">
        <v>0.45694377315933621</v>
      </c>
      <c r="R47" s="352">
        <v>0.44768497961490328</v>
      </c>
      <c r="S47" s="352">
        <v>0.44349645846748226</v>
      </c>
      <c r="T47" s="352">
        <v>0.43945413372531889</v>
      </c>
      <c r="U47" s="352">
        <v>0.42947711509032732</v>
      </c>
      <c r="V47" s="352">
        <v>0.4262129380053909</v>
      </c>
      <c r="W47" s="352">
        <v>0.43091055848099313</v>
      </c>
      <c r="X47" s="352">
        <v>0.43015173583583771</v>
      </c>
      <c r="Y47" s="445">
        <v>0.42066962880033593</v>
      </c>
      <c r="Z47" s="352"/>
      <c r="AA47" s="352">
        <v>0.41769260484724297</v>
      </c>
      <c r="AB47" s="575"/>
      <c r="AC47" s="352"/>
      <c r="AD47" s="352"/>
      <c r="AE47" s="352">
        <v>0.41269841269841268</v>
      </c>
      <c r="AF47" s="352">
        <v>0.41038630169451357</v>
      </c>
      <c r="AG47" s="352">
        <v>0.4174850402267587</v>
      </c>
      <c r="AH47" s="352">
        <v>0.42695764505400868</v>
      </c>
      <c r="AI47" s="352">
        <v>0.43710560079599903</v>
      </c>
      <c r="AJ47" s="352">
        <v>0.43787417554540842</v>
      </c>
      <c r="AK47" s="352">
        <v>0.44594825482060041</v>
      </c>
      <c r="AL47" s="352">
        <v>0.44137847642079803</v>
      </c>
      <c r="AM47" s="352">
        <v>0.43565002983595852</v>
      </c>
      <c r="AN47" s="352">
        <v>0.42292817086010182</v>
      </c>
      <c r="AO47" s="352">
        <v>0.41965725389672143</v>
      </c>
      <c r="AP47" s="352">
        <v>0.41598416071083644</v>
      </c>
      <c r="AQ47" s="352">
        <v>0.41648462214809506</v>
      </c>
      <c r="AR47" s="575">
        <v>0.41816903420014728</v>
      </c>
      <c r="AS47" s="352"/>
      <c r="AT47" s="352"/>
      <c r="AU47" s="352">
        <v>0.41179186481370333</v>
      </c>
      <c r="AV47" s="352">
        <v>0.40732177600181474</v>
      </c>
      <c r="AW47" s="63"/>
      <c r="AX47" s="63"/>
      <c r="AY47" s="944"/>
      <c r="AZ47" s="63"/>
      <c r="BA47" s="114">
        <v>0.52281909935437132</v>
      </c>
      <c r="BB47" s="113">
        <v>0.55339326634937425</v>
      </c>
      <c r="BC47" s="113">
        <v>0.5394343649946638</v>
      </c>
      <c r="BD47" s="113">
        <v>0.4965857281373135</v>
      </c>
      <c r="BE47" s="113">
        <v>0.45694377315933621</v>
      </c>
      <c r="BF47" s="113">
        <v>0.42947711509032732</v>
      </c>
      <c r="BG47" s="113">
        <v>0.42066962880033593</v>
      </c>
      <c r="BH47" s="923">
        <v>0.41038630169451357</v>
      </c>
      <c r="BI47" s="352">
        <v>0.43787417554540842</v>
      </c>
      <c r="BJ47" s="352">
        <v>0.42292817086010182</v>
      </c>
      <c r="BK47" s="923">
        <v>0.41816903420014728</v>
      </c>
      <c r="BL47" s="113">
        <v>0.40732177600181474</v>
      </c>
      <c r="BN47" s="352"/>
      <c r="BO47" s="352"/>
      <c r="BP47" s="352"/>
      <c r="BR47" s="352"/>
      <c r="BS47" s="352"/>
      <c r="BT47" s="352"/>
    </row>
    <row r="48" spans="1:72" s="24" customFormat="1">
      <c r="A48" s="31"/>
      <c r="B48" s="31"/>
      <c r="C48" s="91"/>
      <c r="D48" s="90" t="s">
        <v>80</v>
      </c>
      <c r="E48" s="90"/>
      <c r="F48" s="225">
        <v>0.47087929079476343</v>
      </c>
      <c r="G48" s="225">
        <v>0.46545916746107402</v>
      </c>
      <c r="H48" s="225">
        <v>0.4526993561168895</v>
      </c>
      <c r="I48" s="113">
        <v>0.44631803628601918</v>
      </c>
      <c r="J48" s="225">
        <v>0.43170918367346939</v>
      </c>
      <c r="K48" s="225">
        <v>0.42271898685599157</v>
      </c>
      <c r="L48" s="225">
        <v>0.40847495527728089</v>
      </c>
      <c r="M48" s="113">
        <v>0.38543106471644006</v>
      </c>
      <c r="N48" s="225">
        <v>0.36365545777236352</v>
      </c>
      <c r="O48" s="225">
        <v>0.35189852150537632</v>
      </c>
      <c r="P48" s="225">
        <v>0.34337793052657423</v>
      </c>
      <c r="Q48" s="352">
        <v>0.33869018849685834</v>
      </c>
      <c r="R48" s="352">
        <v>0.32622209663746815</v>
      </c>
      <c r="S48" s="352">
        <v>0.3233258209916291</v>
      </c>
      <c r="T48" s="352">
        <v>0.31963370545468989</v>
      </c>
      <c r="U48" s="352">
        <v>0.31283661585547629</v>
      </c>
      <c r="V48" s="352">
        <v>0.30830822895195814</v>
      </c>
      <c r="W48" s="352">
        <v>0.31060460468155432</v>
      </c>
      <c r="X48" s="352">
        <v>0.3073987352274194</v>
      </c>
      <c r="Y48" s="445">
        <v>0.30191022635832493</v>
      </c>
      <c r="Z48" s="352"/>
      <c r="AA48" s="352">
        <v>0.30495977426560739</v>
      </c>
      <c r="AB48" s="575"/>
      <c r="AC48" s="352"/>
      <c r="AD48" s="352"/>
      <c r="AE48" s="352">
        <v>0.31207065750736013</v>
      </c>
      <c r="AF48" s="352">
        <v>0.31299620808152623</v>
      </c>
      <c r="AG48" s="352">
        <v>0.3165602542445673</v>
      </c>
      <c r="AH48" s="352">
        <v>0.32362641893191868</v>
      </c>
      <c r="AI48" s="352">
        <v>0.33297111884999081</v>
      </c>
      <c r="AJ48" s="352">
        <v>0.33716387620497207</v>
      </c>
      <c r="AK48" s="352">
        <v>0.34592384671711007</v>
      </c>
      <c r="AL48" s="352">
        <v>0.34197097944377264</v>
      </c>
      <c r="AM48" s="352">
        <v>0.34043391616658597</v>
      </c>
      <c r="AN48" s="352">
        <v>0.33389914269139037</v>
      </c>
      <c r="AO48" s="352">
        <v>0.33209988836978543</v>
      </c>
      <c r="AP48" s="352">
        <v>0.33302105466486381</v>
      </c>
      <c r="AQ48" s="352">
        <v>0.3374788118309297</v>
      </c>
      <c r="AR48" s="575">
        <v>0.32803796842556282</v>
      </c>
      <c r="AS48" s="352"/>
      <c r="AT48" s="352"/>
      <c r="AU48" s="352">
        <v>0.33208366037213172</v>
      </c>
      <c r="AV48" s="352">
        <v>0.32833698317003585</v>
      </c>
      <c r="AW48" s="63"/>
      <c r="AX48" s="63"/>
      <c r="AY48" s="944"/>
      <c r="AZ48" s="63"/>
      <c r="BA48" s="114"/>
      <c r="BB48" s="113">
        <v>0.48351842058875377</v>
      </c>
      <c r="BC48" s="113">
        <v>0.44631803628601918</v>
      </c>
      <c r="BD48" s="113">
        <v>0.38543106471644006</v>
      </c>
      <c r="BE48" s="113">
        <v>0.33869018849685834</v>
      </c>
      <c r="BF48" s="113">
        <v>0.31283661585547629</v>
      </c>
      <c r="BG48" s="113">
        <v>0.30191022635832493</v>
      </c>
      <c r="BH48" s="923">
        <v>0.31299620808152623</v>
      </c>
      <c r="BI48" s="352">
        <v>0.33716387620497207</v>
      </c>
      <c r="BJ48" s="352">
        <v>0.33389914269139037</v>
      </c>
      <c r="BK48" s="923">
        <v>0.32803796842556282</v>
      </c>
      <c r="BL48" s="113">
        <v>0.32833698317003585</v>
      </c>
      <c r="BN48" s="352"/>
      <c r="BO48" s="352"/>
      <c r="BP48" s="352"/>
      <c r="BR48" s="352"/>
      <c r="BS48" s="352"/>
      <c r="BT48" s="352"/>
    </row>
    <row r="49" spans="1:72" s="24" customFormat="1">
      <c r="A49" s="31"/>
      <c r="B49" s="31"/>
      <c r="C49" s="91"/>
      <c r="D49" s="90" t="s">
        <v>81</v>
      </c>
      <c r="E49" s="90"/>
      <c r="F49" s="225">
        <v>7.7758306703776245E-2</v>
      </c>
      <c r="G49" s="225">
        <v>8.2300603749602796E-2</v>
      </c>
      <c r="H49" s="225">
        <v>9.3377618506540805E-2</v>
      </c>
      <c r="I49" s="113">
        <v>9.3116328708644613E-2</v>
      </c>
      <c r="J49" s="225">
        <v>9.9005102040816334E-2</v>
      </c>
      <c r="K49" s="225">
        <v>0.10107454667562123</v>
      </c>
      <c r="L49" s="225">
        <v>0.10583631484794276</v>
      </c>
      <c r="M49" s="113">
        <v>0.11115466342087346</v>
      </c>
      <c r="N49" s="225">
        <v>0.11556152989855285</v>
      </c>
      <c r="O49" s="225">
        <v>0.11634744623655913</v>
      </c>
      <c r="P49" s="225">
        <v>0.11838713636921568</v>
      </c>
      <c r="Q49" s="352">
        <v>0.11825358466247785</v>
      </c>
      <c r="R49" s="352">
        <v>0.1214628829774351</v>
      </c>
      <c r="S49" s="352">
        <v>0.12017063747585319</v>
      </c>
      <c r="T49" s="352">
        <v>0.11982042827062891</v>
      </c>
      <c r="U49" s="352">
        <v>0.11664049923485105</v>
      </c>
      <c r="V49" s="352">
        <v>0.1179047090534327</v>
      </c>
      <c r="W49" s="352">
        <v>0.12030595379943881</v>
      </c>
      <c r="X49" s="352">
        <v>0.1227530006084183</v>
      </c>
      <c r="Y49" s="445">
        <v>0.118759402442011</v>
      </c>
      <c r="Z49" s="352"/>
      <c r="AA49" s="352">
        <v>0.11273283058163557</v>
      </c>
      <c r="AB49" s="575"/>
      <c r="AC49" s="352"/>
      <c r="AD49" s="352"/>
      <c r="AE49" s="352">
        <v>0.10062775519105253</v>
      </c>
      <c r="AF49" s="352">
        <v>9.7390093612987325E-2</v>
      </c>
      <c r="AG49" s="352">
        <v>0.10092478598219143</v>
      </c>
      <c r="AH49" s="352">
        <v>0.10333122612208998</v>
      </c>
      <c r="AI49" s="352">
        <v>0.1041344819460082</v>
      </c>
      <c r="AJ49" s="352">
        <v>0.10071029934043632</v>
      </c>
      <c r="AK49" s="352">
        <v>0.10002440810349036</v>
      </c>
      <c r="AL49" s="352">
        <v>9.9407496977025389E-2</v>
      </c>
      <c r="AM49" s="352">
        <v>9.5216113669372535E-2</v>
      </c>
      <c r="AN49" s="352">
        <v>8.9029028168711458E-2</v>
      </c>
      <c r="AO49" s="352">
        <v>8.7557365526935965E-2</v>
      </c>
      <c r="AP49" s="352">
        <v>8.2963106045972568E-2</v>
      </c>
      <c r="AQ49" s="352">
        <v>7.9005810317165359E-2</v>
      </c>
      <c r="AR49" s="575">
        <v>9.0131065774584448E-2</v>
      </c>
      <c r="AS49" s="352"/>
      <c r="AT49" s="352"/>
      <c r="AU49" s="352">
        <v>7.9708204441571631E-2</v>
      </c>
      <c r="AV49" s="352">
        <v>7.8984792831778866E-2</v>
      </c>
      <c r="AW49" s="63"/>
      <c r="AX49" s="63"/>
      <c r="AY49" s="944"/>
      <c r="AZ49" s="63"/>
      <c r="BA49" s="114"/>
      <c r="BB49" s="113">
        <v>6.9874845760620474E-2</v>
      </c>
      <c r="BC49" s="113">
        <v>9.3116328708644613E-2</v>
      </c>
      <c r="BD49" s="113">
        <v>0.11115466342087346</v>
      </c>
      <c r="BE49" s="113">
        <v>0.11825358466247785</v>
      </c>
      <c r="BF49" s="113">
        <v>0.11664049923485105</v>
      </c>
      <c r="BG49" s="113">
        <v>0.118759402442011</v>
      </c>
      <c r="BH49" s="923">
        <v>9.7390093612987325E-2</v>
      </c>
      <c r="BI49" s="352">
        <v>0.10071029934043632</v>
      </c>
      <c r="BJ49" s="352">
        <v>8.9029028168711458E-2</v>
      </c>
      <c r="BK49" s="923">
        <v>9.0131065774584448E-2</v>
      </c>
      <c r="BL49" s="113">
        <v>7.8984792831778866E-2</v>
      </c>
      <c r="BN49" s="352"/>
      <c r="BO49" s="352"/>
      <c r="BP49" s="352"/>
      <c r="BR49" s="352"/>
      <c r="BS49" s="352"/>
      <c r="BT49" s="352"/>
    </row>
    <row r="50" spans="1:72" s="24" customFormat="1">
      <c r="A50" s="31"/>
      <c r="B50" s="31"/>
      <c r="C50" s="90" t="s">
        <v>83</v>
      </c>
      <c r="D50" s="90"/>
      <c r="E50" s="90"/>
      <c r="F50" s="225">
        <v>4.3672473628148294E-2</v>
      </c>
      <c r="G50" s="225">
        <v>4.3374642516682556E-2</v>
      </c>
      <c r="H50" s="225">
        <v>4.2857559071176755E-2</v>
      </c>
      <c r="I50" s="113">
        <v>4.1942369263607254E-2</v>
      </c>
      <c r="J50" s="225">
        <v>4.0204081632653058E-2</v>
      </c>
      <c r="K50" s="225">
        <v>3.7801016981675144E-2</v>
      </c>
      <c r="L50" s="225">
        <v>3.6046511627906973E-2</v>
      </c>
      <c r="M50" s="113">
        <v>3.5153590658717225E-2</v>
      </c>
      <c r="N50" s="225">
        <v>3.2870555123815925E-2</v>
      </c>
      <c r="O50" s="225">
        <v>3.202704973118279E-2</v>
      </c>
      <c r="P50" s="225">
        <v>2.9949674726893336E-2</v>
      </c>
      <c r="Q50" s="352">
        <v>2.8596745609795391E-2</v>
      </c>
      <c r="R50" s="352">
        <v>2.7227223186533724E-2</v>
      </c>
      <c r="S50" s="352">
        <v>2.5756600128782999E-2</v>
      </c>
      <c r="T50" s="352">
        <v>2.471097691788169E-2</v>
      </c>
      <c r="U50" s="352">
        <v>2.3809050619075064E-2</v>
      </c>
      <c r="V50" s="352">
        <v>2.3029966703662599E-2</v>
      </c>
      <c r="W50" s="352">
        <v>2.2542952684783023E-2</v>
      </c>
      <c r="X50" s="352">
        <v>2.1737126421947309E-2</v>
      </c>
      <c r="Y50" s="445">
        <v>2.1201413427561839E-2</v>
      </c>
      <c r="Z50" s="352"/>
      <c r="AA50" s="352">
        <v>2.0507566469037099E-2</v>
      </c>
      <c r="AB50" s="575"/>
      <c r="AC50" s="352"/>
      <c r="AD50" s="352"/>
      <c r="AE50" s="352">
        <v>1.9066311509883638E-2</v>
      </c>
      <c r="AF50" s="352">
        <v>1.9255835999526009E-2</v>
      </c>
      <c r="AG50" s="352">
        <v>1.8481404071348812E-2</v>
      </c>
      <c r="AH50" s="352">
        <v>1.8167825632850503E-2</v>
      </c>
      <c r="AI50" s="352">
        <v>1.7818334162499016E-2</v>
      </c>
      <c r="AJ50" s="352">
        <v>1.7833587011669202E-2</v>
      </c>
      <c r="AK50" s="352">
        <v>1.7415181840371E-2</v>
      </c>
      <c r="AL50" s="352">
        <v>1.67956469165659E-2</v>
      </c>
      <c r="AM50" s="352">
        <v>1.6888278408898994E-2</v>
      </c>
      <c r="AN50" s="352">
        <v>1.6351174233471561E-2</v>
      </c>
      <c r="AO50" s="352">
        <v>1.63310869475338E-2</v>
      </c>
      <c r="AP50" s="352">
        <v>1.6380142939926599E-2</v>
      </c>
      <c r="AQ50" s="352">
        <v>1.6506376845750129E-2</v>
      </c>
      <c r="AR50" s="575">
        <v>1.6534282543972403E-2</v>
      </c>
      <c r="AS50" s="352"/>
      <c r="AT50" s="352"/>
      <c r="AU50" s="352">
        <v>1.6713606353017222E-2</v>
      </c>
      <c r="AV50" s="352">
        <v>1.6943385361682821E-2</v>
      </c>
      <c r="AW50" s="63"/>
      <c r="AX50" s="63"/>
      <c r="AY50" s="944"/>
      <c r="AZ50" s="63"/>
      <c r="BA50" s="114">
        <v>4.6637906827203361E-2</v>
      </c>
      <c r="BB50" s="113">
        <v>4.3504318702626478E-2</v>
      </c>
      <c r="BC50" s="113">
        <v>4.1942369263607254E-2</v>
      </c>
      <c r="BD50" s="113">
        <v>3.5153590658717225E-2</v>
      </c>
      <c r="BE50" s="113">
        <v>2.8596745609795391E-2</v>
      </c>
      <c r="BF50" s="113">
        <v>2.3809050619075064E-2</v>
      </c>
      <c r="BG50" s="113">
        <v>2.1201413427561839E-2</v>
      </c>
      <c r="BH50" s="923">
        <v>1.9255835999526009E-2</v>
      </c>
      <c r="BI50" s="352">
        <v>1.7833587011669202E-2</v>
      </c>
      <c r="BJ50" s="352">
        <v>1.6351174233471561E-2</v>
      </c>
      <c r="BK50" s="923">
        <v>1.6534282543972403E-2</v>
      </c>
      <c r="BL50" s="113">
        <v>1.6943385361682821E-2</v>
      </c>
      <c r="BN50" s="352"/>
      <c r="BO50" s="352"/>
      <c r="BP50" s="352"/>
      <c r="BR50" s="352"/>
      <c r="BS50" s="352"/>
      <c r="BT50" s="352"/>
    </row>
    <row r="51" spans="1:72" s="88" customFormat="1">
      <c r="A51" s="94"/>
      <c r="B51" s="92" t="s">
        <v>84</v>
      </c>
      <c r="C51" s="93"/>
      <c r="D51" s="93"/>
      <c r="E51" s="92"/>
      <c r="F51" s="229">
        <v>1</v>
      </c>
      <c r="G51" s="229">
        <v>1</v>
      </c>
      <c r="H51" s="229">
        <v>1</v>
      </c>
      <c r="I51" s="115">
        <v>1</v>
      </c>
      <c r="J51" s="229">
        <v>1</v>
      </c>
      <c r="K51" s="229">
        <v>1</v>
      </c>
      <c r="L51" s="229">
        <v>1</v>
      </c>
      <c r="M51" s="115">
        <v>1</v>
      </c>
      <c r="N51" s="229">
        <v>1</v>
      </c>
      <c r="O51" s="229">
        <v>1</v>
      </c>
      <c r="P51" s="229">
        <v>1</v>
      </c>
      <c r="Q51" s="354">
        <v>1</v>
      </c>
      <c r="R51" s="354">
        <v>1</v>
      </c>
      <c r="S51" s="354">
        <v>1</v>
      </c>
      <c r="T51" s="354">
        <v>1</v>
      </c>
      <c r="U51" s="354">
        <v>1</v>
      </c>
      <c r="V51" s="354">
        <v>1</v>
      </c>
      <c r="W51" s="354">
        <v>1</v>
      </c>
      <c r="X51" s="354">
        <v>1</v>
      </c>
      <c r="Y51" s="446">
        <v>1</v>
      </c>
      <c r="Z51" s="354"/>
      <c r="AA51" s="354">
        <v>1</v>
      </c>
      <c r="AB51" s="634"/>
      <c r="AC51" s="354">
        <v>1</v>
      </c>
      <c r="AD51" s="354">
        <v>1</v>
      </c>
      <c r="AE51" s="354">
        <v>1</v>
      </c>
      <c r="AF51" s="354">
        <v>1</v>
      </c>
      <c r="AG51" s="354">
        <v>1</v>
      </c>
      <c r="AH51" s="354">
        <v>1</v>
      </c>
      <c r="AI51" s="354">
        <v>1</v>
      </c>
      <c r="AJ51" s="354">
        <v>1</v>
      </c>
      <c r="AK51" s="354">
        <v>1</v>
      </c>
      <c r="AL51" s="354">
        <v>1</v>
      </c>
      <c r="AM51" s="354">
        <v>1</v>
      </c>
      <c r="AN51" s="354">
        <v>1</v>
      </c>
      <c r="AO51" s="354">
        <v>1</v>
      </c>
      <c r="AP51" s="354">
        <v>1</v>
      </c>
      <c r="AQ51" s="354">
        <v>1</v>
      </c>
      <c r="AR51" s="634">
        <v>1</v>
      </c>
      <c r="AS51" s="354"/>
      <c r="AT51" s="354"/>
      <c r="AU51" s="354">
        <v>1</v>
      </c>
      <c r="AV51" s="354">
        <v>1</v>
      </c>
      <c r="AW51" s="1216"/>
      <c r="AX51" s="1216"/>
      <c r="AY51" s="945"/>
      <c r="AZ51" s="1216"/>
      <c r="BA51" s="116">
        <v>1</v>
      </c>
      <c r="BB51" s="115">
        <v>1</v>
      </c>
      <c r="BC51" s="115">
        <v>1</v>
      </c>
      <c r="BD51" s="115">
        <v>1</v>
      </c>
      <c r="BE51" s="115">
        <v>1</v>
      </c>
      <c r="BF51" s="115">
        <v>1</v>
      </c>
      <c r="BG51" s="115">
        <v>1</v>
      </c>
      <c r="BH51" s="924">
        <v>1</v>
      </c>
      <c r="BI51" s="354">
        <v>1</v>
      </c>
      <c r="BJ51" s="354">
        <v>1</v>
      </c>
      <c r="BK51" s="924">
        <v>1</v>
      </c>
      <c r="BL51" s="115">
        <v>1</v>
      </c>
      <c r="BN51" s="354"/>
      <c r="BO51" s="354"/>
      <c r="BP51" s="354"/>
      <c r="BR51" s="354"/>
      <c r="BS51" s="354"/>
      <c r="BT51" s="354"/>
    </row>
    <row r="52" spans="1:72" s="24" customFormat="1">
      <c r="A52" s="31"/>
      <c r="B52" s="31"/>
      <c r="C52" s="37"/>
      <c r="D52" s="37"/>
      <c r="E52" s="31"/>
      <c r="F52" s="219"/>
      <c r="G52" s="219"/>
      <c r="H52" s="219"/>
      <c r="I52" s="32"/>
      <c r="J52" s="219"/>
      <c r="K52" s="219"/>
      <c r="L52" s="219"/>
      <c r="M52" s="32"/>
      <c r="N52" s="219"/>
      <c r="O52" s="219"/>
      <c r="P52" s="219"/>
      <c r="Q52" s="357"/>
      <c r="R52" s="357"/>
      <c r="S52" s="357"/>
      <c r="T52" s="357"/>
      <c r="U52" s="357"/>
      <c r="V52" s="357"/>
      <c r="W52" s="357"/>
      <c r="X52" s="357"/>
      <c r="Y52" s="443"/>
      <c r="Z52" s="357"/>
      <c r="AA52" s="357"/>
      <c r="AB52" s="574"/>
      <c r="AC52" s="357"/>
      <c r="AD52" s="357"/>
      <c r="AE52" s="357"/>
      <c r="AF52" s="357"/>
      <c r="AG52" s="357"/>
      <c r="AH52" s="357"/>
      <c r="AI52" s="357"/>
      <c r="AJ52" s="357"/>
      <c r="AK52" s="357"/>
      <c r="AL52" s="357"/>
      <c r="AM52" s="357"/>
      <c r="AN52" s="357"/>
      <c r="AO52" s="357"/>
      <c r="AP52" s="357"/>
      <c r="AQ52" s="357"/>
      <c r="AR52" s="574"/>
      <c r="AS52" s="357"/>
      <c r="AT52" s="357"/>
      <c r="AU52" s="1419"/>
      <c r="AV52" s="1419"/>
      <c r="AW52" s="32"/>
      <c r="AX52" s="32"/>
      <c r="AY52" s="943"/>
      <c r="AZ52" s="32"/>
      <c r="BA52" s="1218"/>
      <c r="BB52" s="32"/>
      <c r="BC52" s="32"/>
      <c r="BD52" s="32"/>
      <c r="BE52" s="32"/>
      <c r="BF52" s="32"/>
      <c r="BG52" s="357"/>
      <c r="BH52" s="574"/>
      <c r="BI52" s="32"/>
      <c r="BJ52" s="32"/>
      <c r="BK52" s="574"/>
      <c r="BL52" s="1419"/>
      <c r="BN52" s="357"/>
      <c r="BO52" s="357"/>
      <c r="BP52" s="357"/>
      <c r="BR52" s="357"/>
      <c r="BS52" s="357"/>
      <c r="BT52" s="357"/>
    </row>
    <row r="53" spans="1:72" outlineLevel="1">
      <c r="A53" s="95" t="s">
        <v>387</v>
      </c>
      <c r="B53" s="31"/>
      <c r="C53" s="31"/>
      <c r="D53" s="31"/>
      <c r="E53" s="31"/>
      <c r="F53" s="32"/>
      <c r="G53" s="32"/>
      <c r="H53" s="32"/>
      <c r="I53" s="32"/>
      <c r="J53" s="32"/>
      <c r="K53" s="32"/>
      <c r="L53" s="32"/>
      <c r="M53" s="32"/>
      <c r="N53" s="32"/>
      <c r="O53" s="32"/>
      <c r="P53" s="32"/>
      <c r="Q53" s="357"/>
      <c r="R53" s="357"/>
      <c r="S53" s="357"/>
      <c r="T53" s="357"/>
      <c r="U53" s="357"/>
      <c r="V53" s="357"/>
      <c r="W53" s="357"/>
      <c r="X53" s="357"/>
      <c r="Y53" s="443"/>
      <c r="Z53" s="357"/>
      <c r="AA53" s="635"/>
      <c r="AB53" s="636"/>
      <c r="AC53" s="637"/>
      <c r="AD53" s="637"/>
      <c r="AE53" s="637"/>
      <c r="AF53" s="637"/>
      <c r="AG53" s="637"/>
      <c r="AH53" s="637"/>
      <c r="AI53" s="637"/>
      <c r="AJ53" s="637"/>
      <c r="AK53" s="637"/>
      <c r="AL53" s="637"/>
      <c r="AM53" s="637"/>
      <c r="AN53" s="637"/>
      <c r="AO53" s="637"/>
      <c r="AP53" s="637"/>
      <c r="AQ53" s="637"/>
      <c r="AR53" s="636"/>
      <c r="AS53" s="637"/>
      <c r="AT53" s="637"/>
      <c r="AU53" s="637"/>
      <c r="AV53" s="637"/>
      <c r="AW53" s="32"/>
      <c r="AX53" s="32"/>
      <c r="AY53" s="943"/>
      <c r="AZ53" s="32"/>
      <c r="BA53" s="32"/>
      <c r="BB53" s="32"/>
      <c r="BC53" s="32"/>
      <c r="BD53" s="32"/>
      <c r="BE53" s="32"/>
      <c r="BF53" s="32"/>
      <c r="BG53" s="32"/>
      <c r="BH53" s="495"/>
      <c r="BI53" s="32"/>
      <c r="BJ53" s="32"/>
      <c r="BK53" s="495"/>
      <c r="BL53" s="42"/>
      <c r="BN53" s="637"/>
      <c r="BO53" s="637"/>
      <c r="BP53" s="637"/>
      <c r="BR53" s="637"/>
      <c r="BS53" s="637"/>
      <c r="BT53" s="637"/>
    </row>
    <row r="54" spans="1:72" outlineLevel="1">
      <c r="A54" s="89" t="s">
        <v>367</v>
      </c>
      <c r="B54" s="90"/>
      <c r="C54" s="90"/>
      <c r="D54" s="90"/>
      <c r="E54" s="90"/>
      <c r="F54" s="91"/>
      <c r="G54" s="91"/>
      <c r="H54" s="91"/>
      <c r="I54" s="91"/>
      <c r="J54" s="91"/>
      <c r="K54" s="91"/>
      <c r="L54" s="91"/>
      <c r="M54" s="91"/>
      <c r="N54" s="91"/>
      <c r="O54" s="91"/>
      <c r="P54" s="91"/>
      <c r="Q54" s="358"/>
      <c r="R54" s="358"/>
      <c r="S54" s="358"/>
      <c r="T54" s="358"/>
      <c r="U54" s="358"/>
      <c r="V54" s="358"/>
      <c r="W54" s="358"/>
      <c r="X54" s="358"/>
      <c r="Y54" s="448"/>
      <c r="Z54" s="358"/>
      <c r="AA54" s="358"/>
      <c r="AB54" s="562"/>
      <c r="AC54" s="358"/>
      <c r="AD54" s="358"/>
      <c r="AE54" s="358"/>
      <c r="AF54" s="358"/>
      <c r="AG54" s="358"/>
      <c r="AH54" s="358"/>
      <c r="AI54" s="358"/>
      <c r="AJ54" s="358"/>
      <c r="AK54" s="358"/>
      <c r="AL54" s="358"/>
      <c r="AM54" s="358"/>
      <c r="AN54" s="358"/>
      <c r="AO54" s="358"/>
      <c r="AP54" s="358"/>
      <c r="AQ54" s="358"/>
      <c r="AR54" s="562"/>
      <c r="AS54" s="358"/>
      <c r="AT54" s="358"/>
      <c r="AU54" s="556"/>
      <c r="AV54" s="556"/>
      <c r="AW54" s="32"/>
      <c r="AX54" s="32"/>
      <c r="AY54" s="943"/>
      <c r="AZ54" s="32"/>
      <c r="BA54" s="91"/>
      <c r="BB54" s="91"/>
      <c r="BC54" s="91"/>
      <c r="BD54" s="91"/>
      <c r="BE54" s="91"/>
      <c r="BF54" s="91"/>
      <c r="BG54" s="91"/>
      <c r="BH54" s="496"/>
      <c r="BI54" s="91"/>
      <c r="BJ54" s="91"/>
      <c r="BK54" s="496"/>
      <c r="BL54" s="27"/>
      <c r="BN54" s="358"/>
      <c r="BO54" s="358"/>
      <c r="BP54" s="358"/>
      <c r="BR54" s="358"/>
      <c r="BS54" s="358"/>
      <c r="BT54" s="358"/>
    </row>
    <row r="55" spans="1:72" hidden="1" outlineLevel="2">
      <c r="A55" s="31"/>
      <c r="B55" s="31"/>
      <c r="C55" s="90" t="s">
        <v>374</v>
      </c>
      <c r="D55" s="90"/>
      <c r="E55" s="90"/>
      <c r="F55" s="144">
        <v>5314.7</v>
      </c>
      <c r="G55" s="144">
        <v>5455.6</v>
      </c>
      <c r="H55" s="144">
        <v>5581.6</v>
      </c>
      <c r="I55" s="106">
        <v>6223.9</v>
      </c>
      <c r="J55" s="144">
        <v>6808.1</v>
      </c>
      <c r="K55" s="144">
        <v>6876</v>
      </c>
      <c r="L55" s="144">
        <v>7381.6</v>
      </c>
      <c r="M55" s="106">
        <v>9026.5</v>
      </c>
      <c r="N55" s="144">
        <v>8970.7999999999993</v>
      </c>
      <c r="O55" s="144">
        <v>8416.7000000000007</v>
      </c>
      <c r="P55" s="144">
        <v>9163</v>
      </c>
      <c r="Q55" s="348">
        <v>10368</v>
      </c>
      <c r="R55" s="348">
        <v>10337.299999999999</v>
      </c>
      <c r="S55" s="348">
        <v>9984.2999999999993</v>
      </c>
      <c r="T55" s="348">
        <v>9919.7999999999993</v>
      </c>
      <c r="U55" s="348">
        <v>9916</v>
      </c>
      <c r="V55" s="348">
        <v>9538.1</v>
      </c>
      <c r="W55" s="348">
        <v>10030.700000000001</v>
      </c>
      <c r="X55" s="348">
        <v>10265.200000000001</v>
      </c>
      <c r="Y55" s="440">
        <v>10468.1</v>
      </c>
      <c r="Z55" s="348"/>
      <c r="AA55" s="348"/>
      <c r="AB55" s="579"/>
      <c r="AC55" s="348"/>
      <c r="AD55" s="348"/>
      <c r="AE55" s="348"/>
      <c r="AF55" s="358"/>
      <c r="AG55" s="358"/>
      <c r="AH55" s="358"/>
      <c r="AI55" s="358"/>
      <c r="AJ55" s="358"/>
      <c r="AK55" s="358"/>
      <c r="AL55" s="358"/>
      <c r="AM55" s="358"/>
      <c r="AN55" s="358"/>
      <c r="AO55" s="358"/>
      <c r="AP55" s="358"/>
      <c r="AQ55" s="358"/>
      <c r="AR55" s="579"/>
      <c r="AS55" s="358"/>
      <c r="AT55" s="358"/>
      <c r="AU55" s="556"/>
      <c r="AV55" s="561"/>
      <c r="AW55" s="63"/>
      <c r="AX55" s="63"/>
      <c r="AY55" s="944"/>
      <c r="AZ55" s="63"/>
      <c r="BA55" s="1215">
        <v>4012.8850000000002</v>
      </c>
      <c r="BB55" s="106">
        <v>5281.5</v>
      </c>
      <c r="BC55" s="106">
        <v>6223.9</v>
      </c>
      <c r="BD55" s="106">
        <v>9026.5</v>
      </c>
      <c r="BE55" s="106">
        <v>10368</v>
      </c>
      <c r="BF55" s="106">
        <v>9916</v>
      </c>
      <c r="BG55" s="348">
        <v>10468.1</v>
      </c>
      <c r="BH55" s="579"/>
      <c r="BI55" s="106"/>
      <c r="BJ55" s="106"/>
      <c r="BK55" s="579"/>
      <c r="BL55" s="561"/>
      <c r="BM55" s="24"/>
      <c r="BN55" s="358"/>
      <c r="BO55" s="358"/>
      <c r="BP55" s="358"/>
      <c r="BQ55" s="24"/>
      <c r="BR55" s="358"/>
      <c r="BS55" s="358"/>
      <c r="BT55" s="358"/>
    </row>
    <row r="56" spans="1:72" hidden="1" outlineLevel="2">
      <c r="A56" s="31"/>
      <c r="B56" s="31"/>
      <c r="C56" s="90" t="s">
        <v>78</v>
      </c>
      <c r="D56" s="90"/>
      <c r="E56" s="90"/>
      <c r="F56" s="144">
        <v>2988</v>
      </c>
      <c r="G56" s="144">
        <v>3115.6</v>
      </c>
      <c r="H56" s="144">
        <v>3361</v>
      </c>
      <c r="I56" s="106">
        <v>3572.1</v>
      </c>
      <c r="J56" s="144">
        <v>3709.2</v>
      </c>
      <c r="K56" s="144">
        <v>3785.9</v>
      </c>
      <c r="L56" s="144">
        <v>4011.4</v>
      </c>
      <c r="M56" s="106">
        <v>4752.3</v>
      </c>
      <c r="N56" s="144">
        <v>4580.3999999999996</v>
      </c>
      <c r="O56" s="144">
        <v>4602.7</v>
      </c>
      <c r="P56" s="144">
        <v>5041.7</v>
      </c>
      <c r="Q56" s="348">
        <v>4590.7</v>
      </c>
      <c r="R56" s="348">
        <v>4448.3</v>
      </c>
      <c r="S56" s="348">
        <v>4266.6000000000004</v>
      </c>
      <c r="T56" s="348">
        <v>4142.6000000000004</v>
      </c>
      <c r="U56" s="348">
        <v>3717</v>
      </c>
      <c r="V56" s="348">
        <v>3584.3</v>
      </c>
      <c r="W56" s="348">
        <v>3796.6</v>
      </c>
      <c r="X56" s="348">
        <v>3808.9</v>
      </c>
      <c r="Y56" s="440">
        <v>3706.5</v>
      </c>
      <c r="Z56" s="348"/>
      <c r="AA56" s="348"/>
      <c r="AB56" s="579"/>
      <c r="AC56" s="348"/>
      <c r="AD56" s="348"/>
      <c r="AE56" s="348"/>
      <c r="AF56" s="358"/>
      <c r="AG56" s="358"/>
      <c r="AH56" s="358"/>
      <c r="AI56" s="358"/>
      <c r="AJ56" s="358"/>
      <c r="AK56" s="358"/>
      <c r="AL56" s="358"/>
      <c r="AM56" s="358"/>
      <c r="AN56" s="358"/>
      <c r="AO56" s="358"/>
      <c r="AP56" s="358"/>
      <c r="AQ56" s="358"/>
      <c r="AR56" s="579"/>
      <c r="AS56" s="358"/>
      <c r="AT56" s="358"/>
      <c r="AU56" s="556"/>
      <c r="AV56" s="561"/>
      <c r="AW56" s="63"/>
      <c r="AX56" s="63"/>
      <c r="AY56" s="944"/>
      <c r="AZ56" s="63"/>
      <c r="BA56" s="1215">
        <v>2563.6950000000002</v>
      </c>
      <c r="BB56" s="106">
        <v>2946.3</v>
      </c>
      <c r="BC56" s="106">
        <v>3572.1</v>
      </c>
      <c r="BD56" s="106">
        <v>4752.3</v>
      </c>
      <c r="BE56" s="106">
        <v>4590.7</v>
      </c>
      <c r="BF56" s="106">
        <v>3717</v>
      </c>
      <c r="BG56" s="348">
        <v>3706.5</v>
      </c>
      <c r="BH56" s="579"/>
      <c r="BI56" s="106"/>
      <c r="BJ56" s="106"/>
      <c r="BK56" s="579"/>
      <c r="BL56" s="561"/>
      <c r="BM56" s="24"/>
      <c r="BN56" s="358"/>
      <c r="BO56" s="358"/>
      <c r="BP56" s="358"/>
      <c r="BQ56" s="24"/>
      <c r="BR56" s="358"/>
      <c r="BS56" s="358"/>
      <c r="BT56" s="358"/>
    </row>
    <row r="57" spans="1:72" outlineLevel="1" collapsed="1">
      <c r="A57" s="31"/>
      <c r="B57" s="31"/>
      <c r="C57" s="90" t="s">
        <v>77</v>
      </c>
      <c r="D57" s="90"/>
      <c r="E57" s="90"/>
      <c r="F57" s="144"/>
      <c r="G57" s="144"/>
      <c r="H57" s="144"/>
      <c r="I57" s="106"/>
      <c r="J57" s="144"/>
      <c r="K57" s="144"/>
      <c r="L57" s="144"/>
      <c r="M57" s="106"/>
      <c r="N57" s="144"/>
      <c r="O57" s="144"/>
      <c r="P57" s="144"/>
      <c r="Q57" s="348"/>
      <c r="R57" s="348"/>
      <c r="S57" s="348"/>
      <c r="T57" s="348"/>
      <c r="U57" s="348"/>
      <c r="V57" s="348"/>
      <c r="W57" s="348"/>
      <c r="X57" s="348"/>
      <c r="Y57" s="440"/>
      <c r="Z57" s="348">
        <v>12035.151</v>
      </c>
      <c r="AA57" s="348">
        <v>11952.5</v>
      </c>
      <c r="AB57" s="579">
        <v>10777</v>
      </c>
      <c r="AC57" s="348"/>
      <c r="AD57" s="348">
        <v>11539.5</v>
      </c>
      <c r="AE57" s="348">
        <v>11826.8</v>
      </c>
      <c r="AF57" s="348">
        <v>12420</v>
      </c>
      <c r="AG57" s="348">
        <v>11980.4</v>
      </c>
      <c r="AH57" s="348">
        <v>11350.3</v>
      </c>
      <c r="AI57" s="348">
        <v>11398.4</v>
      </c>
      <c r="AJ57" s="348">
        <v>11378</v>
      </c>
      <c r="AK57" s="348">
        <v>12008.9</v>
      </c>
      <c r="AL57" s="348">
        <v>11632.5</v>
      </c>
      <c r="AM57" s="348">
        <v>12340.2</v>
      </c>
      <c r="AN57" s="348">
        <v>12084</v>
      </c>
      <c r="AO57" s="348">
        <v>11871.4</v>
      </c>
      <c r="AP57" s="348">
        <v>11577.7</v>
      </c>
      <c r="AQ57" s="348">
        <v>11432.1</v>
      </c>
      <c r="AR57" s="579">
        <v>11777.4</v>
      </c>
      <c r="AS57" s="348"/>
      <c r="AT57" s="348"/>
      <c r="AU57" s="561">
        <v>11162.5</v>
      </c>
      <c r="AV57" s="561">
        <v>11485.9</v>
      </c>
      <c r="AW57" s="63"/>
      <c r="AX57" s="63"/>
      <c r="AY57" s="944"/>
      <c r="AZ57" s="63"/>
      <c r="BA57" s="1215"/>
      <c r="BB57" s="106"/>
      <c r="BC57" s="106"/>
      <c r="BD57" s="106"/>
      <c r="BE57" s="106"/>
      <c r="BF57" s="106"/>
      <c r="BG57" s="348"/>
      <c r="BH57" s="579">
        <v>12420</v>
      </c>
      <c r="BI57" s="106">
        <v>11378</v>
      </c>
      <c r="BJ57" s="106">
        <v>12084</v>
      </c>
      <c r="BK57" s="579">
        <v>11777.4</v>
      </c>
      <c r="BL57" s="561">
        <v>11485.9</v>
      </c>
      <c r="BM57" s="24"/>
      <c r="BN57" s="348"/>
      <c r="BO57" s="348"/>
      <c r="BP57" s="348"/>
      <c r="BQ57" s="24"/>
      <c r="BR57" s="348"/>
      <c r="BS57" s="348"/>
      <c r="BT57" s="348"/>
    </row>
    <row r="58" spans="1:72" outlineLevel="1">
      <c r="A58" s="31"/>
      <c r="B58" s="31"/>
      <c r="C58" s="90" t="s">
        <v>373</v>
      </c>
      <c r="D58" s="90"/>
      <c r="E58" s="90"/>
      <c r="F58" s="144"/>
      <c r="G58" s="144"/>
      <c r="H58" s="144"/>
      <c r="I58" s="106"/>
      <c r="J58" s="144"/>
      <c r="K58" s="144"/>
      <c r="L58" s="144"/>
      <c r="M58" s="106"/>
      <c r="N58" s="144"/>
      <c r="O58" s="144"/>
      <c r="P58" s="144"/>
      <c r="Q58" s="348"/>
      <c r="R58" s="348"/>
      <c r="S58" s="348"/>
      <c r="T58" s="348"/>
      <c r="U58" s="348"/>
      <c r="V58" s="348"/>
      <c r="W58" s="348"/>
      <c r="X58" s="348"/>
      <c r="Y58" s="440"/>
      <c r="Z58" s="348">
        <v>1536.1320000000001</v>
      </c>
      <c r="AA58" s="348">
        <v>1494.3</v>
      </c>
      <c r="AB58" s="579">
        <v>1360.2</v>
      </c>
      <c r="AC58" s="348"/>
      <c r="AD58" s="348">
        <v>1252.8</v>
      </c>
      <c r="AE58" s="348">
        <v>1182.3</v>
      </c>
      <c r="AF58" s="348">
        <v>1229.5999999999999</v>
      </c>
      <c r="AG58" s="348">
        <v>1204.9000000000001</v>
      </c>
      <c r="AH58" s="348">
        <v>1328</v>
      </c>
      <c r="AI58" s="348">
        <v>1404.5</v>
      </c>
      <c r="AJ58" s="348">
        <v>1561.3</v>
      </c>
      <c r="AK58" s="348">
        <v>1882.4</v>
      </c>
      <c r="AL58" s="348">
        <v>1984.7</v>
      </c>
      <c r="AM58" s="348">
        <v>2252.6</v>
      </c>
      <c r="AN58" s="348">
        <v>2545.6999999999998</v>
      </c>
      <c r="AO58" s="348">
        <v>2820.9</v>
      </c>
      <c r="AP58" s="348">
        <v>3094.6</v>
      </c>
      <c r="AQ58" s="348">
        <v>3743.4</v>
      </c>
      <c r="AR58" s="579">
        <v>2507.3000000000002</v>
      </c>
      <c r="AS58" s="348"/>
      <c r="AT58" s="348"/>
      <c r="AU58" s="561">
        <v>3709.7</v>
      </c>
      <c r="AV58" s="561">
        <v>4245.3999999999996</v>
      </c>
      <c r="AW58" s="63"/>
      <c r="AX58" s="63"/>
      <c r="AY58" s="944"/>
      <c r="AZ58" s="63"/>
      <c r="BA58" s="1215"/>
      <c r="BB58" s="106"/>
      <c r="BC58" s="106"/>
      <c r="BD58" s="106"/>
      <c r="BE58" s="106"/>
      <c r="BF58" s="106"/>
      <c r="BG58" s="348"/>
      <c r="BH58" s="579">
        <v>1229.5999999999999</v>
      </c>
      <c r="BI58" s="106">
        <v>1561.3</v>
      </c>
      <c r="BJ58" s="106">
        <v>2545.6999999999998</v>
      </c>
      <c r="BK58" s="579">
        <v>2507.3000000000002</v>
      </c>
      <c r="BL58" s="561">
        <v>4245.3999999999996</v>
      </c>
      <c r="BM58" s="24"/>
      <c r="BN58" s="348"/>
      <c r="BO58" s="348"/>
      <c r="BP58" s="348"/>
      <c r="BQ58" s="24"/>
      <c r="BR58" s="348"/>
      <c r="BS58" s="348"/>
      <c r="BT58" s="348"/>
    </row>
    <row r="59" spans="1:72" s="87" customFormat="1" outlineLevel="1">
      <c r="A59" s="94"/>
      <c r="B59" s="92" t="s">
        <v>79</v>
      </c>
      <c r="C59" s="93"/>
      <c r="D59" s="93"/>
      <c r="E59" s="92"/>
      <c r="F59" s="145">
        <v>8302.7000000000007</v>
      </c>
      <c r="G59" s="145">
        <v>8571.2000000000007</v>
      </c>
      <c r="H59" s="145">
        <v>8942.6</v>
      </c>
      <c r="I59" s="108">
        <v>9796</v>
      </c>
      <c r="J59" s="145">
        <v>10517.3</v>
      </c>
      <c r="K59" s="145">
        <v>10661.9</v>
      </c>
      <c r="L59" s="145">
        <v>11393</v>
      </c>
      <c r="M59" s="108">
        <v>13778.8</v>
      </c>
      <c r="N59" s="145">
        <v>13551.199999999999</v>
      </c>
      <c r="O59" s="145">
        <v>13019.400000000001</v>
      </c>
      <c r="P59" s="145">
        <v>14204.7</v>
      </c>
      <c r="Q59" s="339">
        <v>14958.7</v>
      </c>
      <c r="R59" s="339">
        <v>14785.599999999999</v>
      </c>
      <c r="S59" s="339">
        <v>14250.9</v>
      </c>
      <c r="T59" s="339">
        <v>14062.4</v>
      </c>
      <c r="U59" s="339">
        <v>13633</v>
      </c>
      <c r="V59" s="339">
        <v>13122.400000000001</v>
      </c>
      <c r="W59" s="339">
        <v>13827.300000000001</v>
      </c>
      <c r="X59" s="339">
        <v>14074.1</v>
      </c>
      <c r="Y59" s="441">
        <v>14174.6</v>
      </c>
      <c r="Z59" s="339">
        <v>13571.282999999999</v>
      </c>
      <c r="AA59" s="339">
        <v>13446.8</v>
      </c>
      <c r="AB59" s="498">
        <v>12137.2</v>
      </c>
      <c r="AC59" s="339"/>
      <c r="AD59" s="339">
        <v>12792.3</v>
      </c>
      <c r="AE59" s="339">
        <v>13009.099999999999</v>
      </c>
      <c r="AF59" s="339">
        <v>13649.6</v>
      </c>
      <c r="AG59" s="339">
        <v>13185.3</v>
      </c>
      <c r="AH59" s="339">
        <v>12678.3</v>
      </c>
      <c r="AI59" s="339">
        <v>12802.9</v>
      </c>
      <c r="AJ59" s="339">
        <v>12939.3</v>
      </c>
      <c r="AK59" s="339">
        <v>13891.3</v>
      </c>
      <c r="AL59" s="339">
        <v>13617.2</v>
      </c>
      <c r="AM59" s="339">
        <v>14592.800000000001</v>
      </c>
      <c r="AN59" s="339">
        <v>14629.7</v>
      </c>
      <c r="AO59" s="339">
        <v>14692.3</v>
      </c>
      <c r="AP59" s="339">
        <v>14672.300000000001</v>
      </c>
      <c r="AQ59" s="339">
        <v>15175.5</v>
      </c>
      <c r="AR59" s="498">
        <v>14284.7</v>
      </c>
      <c r="AS59" s="339"/>
      <c r="AT59" s="339"/>
      <c r="AU59" s="339">
        <v>14872.1</v>
      </c>
      <c r="AV59" s="339">
        <v>15731.3</v>
      </c>
      <c r="AW59" s="1216"/>
      <c r="AX59" s="1216"/>
      <c r="AY59" s="945"/>
      <c r="AZ59" s="1216"/>
      <c r="BA59" s="111">
        <v>6576.58</v>
      </c>
      <c r="BB59" s="108">
        <v>8227.7999999999993</v>
      </c>
      <c r="BC59" s="108">
        <v>9796</v>
      </c>
      <c r="BD59" s="108">
        <v>13778.8</v>
      </c>
      <c r="BE59" s="108">
        <v>14958.7</v>
      </c>
      <c r="BF59" s="108">
        <v>13633</v>
      </c>
      <c r="BG59" s="339">
        <v>14174.6</v>
      </c>
      <c r="BH59" s="498">
        <v>13649.6</v>
      </c>
      <c r="BI59" s="108">
        <v>12939.3</v>
      </c>
      <c r="BJ59" s="108">
        <v>14629.7</v>
      </c>
      <c r="BK59" s="498">
        <v>14284.7</v>
      </c>
      <c r="BL59" s="339">
        <v>15731.3</v>
      </c>
      <c r="BM59" s="88"/>
      <c r="BN59" s="339"/>
      <c r="BO59" s="339"/>
      <c r="BP59" s="339"/>
      <c r="BQ59" s="88"/>
      <c r="BR59" s="339"/>
      <c r="BS59" s="339"/>
      <c r="BT59" s="339"/>
    </row>
    <row r="60" spans="1:72" outlineLevel="1">
      <c r="A60" s="31"/>
      <c r="B60" s="31"/>
      <c r="C60" s="90" t="s">
        <v>82</v>
      </c>
      <c r="D60" s="90"/>
      <c r="E60" s="90"/>
      <c r="F60" s="144">
        <v>1186.5</v>
      </c>
      <c r="G60" s="144">
        <v>1286.7</v>
      </c>
      <c r="H60" s="144">
        <v>1410.9</v>
      </c>
      <c r="I60" s="106">
        <v>1569</v>
      </c>
      <c r="J60" s="144">
        <v>1682</v>
      </c>
      <c r="K60" s="144">
        <v>1827.8</v>
      </c>
      <c r="L60" s="144">
        <v>2010.8</v>
      </c>
      <c r="M60" s="106">
        <v>2269.8000000000002</v>
      </c>
      <c r="N60" s="144">
        <v>2323</v>
      </c>
      <c r="O60" s="144">
        <v>2379.5</v>
      </c>
      <c r="P60" s="144">
        <v>2484.6</v>
      </c>
      <c r="Q60" s="348">
        <v>2554.6</v>
      </c>
      <c r="R60" s="348">
        <v>2601.6</v>
      </c>
      <c r="S60" s="348">
        <v>2637.6</v>
      </c>
      <c r="T60" s="348">
        <v>2697.5</v>
      </c>
      <c r="U60" s="348">
        <v>2750.9</v>
      </c>
      <c r="V60" s="348">
        <v>2778.9</v>
      </c>
      <c r="W60" s="348">
        <v>2843.9</v>
      </c>
      <c r="X60" s="348">
        <v>2972.9</v>
      </c>
      <c r="Y60" s="440">
        <v>3190.6</v>
      </c>
      <c r="Z60" s="348">
        <v>3192.6419999999998</v>
      </c>
      <c r="AA60" s="348">
        <v>3344.9</v>
      </c>
      <c r="AB60" s="579">
        <v>3132.3</v>
      </c>
      <c r="AC60" s="348"/>
      <c r="AD60" s="348">
        <v>3435.2</v>
      </c>
      <c r="AE60" s="348">
        <v>3647.9</v>
      </c>
      <c r="AF60" s="348">
        <v>3850.6</v>
      </c>
      <c r="AG60" s="348">
        <v>3940</v>
      </c>
      <c r="AH60" s="348">
        <v>4037.6</v>
      </c>
      <c r="AI60" s="348">
        <v>4163.3999999999996</v>
      </c>
      <c r="AJ60" s="348">
        <v>4291.2</v>
      </c>
      <c r="AK60" s="348">
        <v>4397.2</v>
      </c>
      <c r="AL60" s="348">
        <v>4480.8999999999996</v>
      </c>
      <c r="AM60" s="348">
        <v>4862.5</v>
      </c>
      <c r="AN60" s="348">
        <v>5219.3</v>
      </c>
      <c r="AO60" s="348">
        <v>5456.7</v>
      </c>
      <c r="AP60" s="348">
        <v>5877.3</v>
      </c>
      <c r="AQ60" s="348">
        <v>6255.3</v>
      </c>
      <c r="AR60" s="579">
        <v>5145.5</v>
      </c>
      <c r="AS60" s="348"/>
      <c r="AT60" s="348"/>
      <c r="AU60" s="561">
        <v>6189</v>
      </c>
      <c r="AV60" s="561">
        <v>6598.9</v>
      </c>
      <c r="AW60" s="63"/>
      <c r="AX60" s="63"/>
      <c r="AY60" s="944"/>
      <c r="AZ60" s="63"/>
      <c r="BA60" s="1215">
        <v>777.35699999999997</v>
      </c>
      <c r="BB60" s="106">
        <v>1143.4000000000001</v>
      </c>
      <c r="BC60" s="106">
        <v>1569</v>
      </c>
      <c r="BD60" s="106">
        <v>2269.8000000000002</v>
      </c>
      <c r="BE60" s="106">
        <v>2554.6</v>
      </c>
      <c r="BF60" s="106">
        <v>2750.9</v>
      </c>
      <c r="BG60" s="348">
        <v>3190.6</v>
      </c>
      <c r="BH60" s="579">
        <v>3850.6</v>
      </c>
      <c r="BI60" s="106">
        <v>4291.2</v>
      </c>
      <c r="BJ60" s="106">
        <v>5219.3</v>
      </c>
      <c r="BK60" s="579">
        <v>5145.5</v>
      </c>
      <c r="BL60" s="561">
        <v>6598.9</v>
      </c>
      <c r="BN60" s="348"/>
      <c r="BO60" s="348"/>
      <c r="BP60" s="348"/>
      <c r="BR60" s="348"/>
      <c r="BS60" s="348"/>
      <c r="BT60" s="348"/>
    </row>
    <row r="61" spans="1:72" outlineLevel="1">
      <c r="A61" s="31"/>
      <c r="B61" s="31"/>
      <c r="C61" s="90" t="s">
        <v>652</v>
      </c>
      <c r="D61" s="90"/>
      <c r="E61" s="90"/>
      <c r="F61" s="146">
        <v>1596.7</v>
      </c>
      <c r="G61" s="146">
        <v>1723.8</v>
      </c>
      <c r="H61" s="146">
        <v>1874.3</v>
      </c>
      <c r="I61" s="112">
        <v>2021.8</v>
      </c>
      <c r="J61" s="146">
        <v>2080.4</v>
      </c>
      <c r="K61" s="146">
        <v>2183.8000000000002</v>
      </c>
      <c r="L61" s="146">
        <v>2300</v>
      </c>
      <c r="M61" s="112">
        <v>2407.1</v>
      </c>
      <c r="N61" s="146">
        <v>2281.6000000000004</v>
      </c>
      <c r="O61" s="146">
        <v>2229.6</v>
      </c>
      <c r="P61" s="146">
        <v>2257.1999999999998</v>
      </c>
      <c r="Q61" s="355">
        <v>2269</v>
      </c>
      <c r="R61" s="355">
        <v>2218.1</v>
      </c>
      <c r="S61" s="355">
        <v>2204</v>
      </c>
      <c r="T61" s="355">
        <v>2212.3000000000002</v>
      </c>
      <c r="U61" s="355">
        <v>2161</v>
      </c>
      <c r="V61" s="355">
        <v>2150.5</v>
      </c>
      <c r="W61" s="355">
        <v>2242.1999999999998</v>
      </c>
      <c r="X61" s="355">
        <v>2333.1</v>
      </c>
      <c r="Y61" s="442">
        <v>2404.8000000000002</v>
      </c>
      <c r="Z61" s="355">
        <v>2436.692</v>
      </c>
      <c r="AA61" s="355">
        <v>2483.4</v>
      </c>
      <c r="AB61" s="551">
        <v>2145.3999999999996</v>
      </c>
      <c r="AC61" s="355"/>
      <c r="AD61" s="355">
        <v>2448</v>
      </c>
      <c r="AE61" s="355">
        <v>2645.2</v>
      </c>
      <c r="AF61" s="355">
        <v>2766.2</v>
      </c>
      <c r="AG61" s="355">
        <v>2891.9</v>
      </c>
      <c r="AH61" s="355">
        <v>3086.1</v>
      </c>
      <c r="AI61" s="355">
        <v>3298.3</v>
      </c>
      <c r="AJ61" s="355">
        <v>3425.6</v>
      </c>
      <c r="AK61" s="355">
        <v>3611.7999999999997</v>
      </c>
      <c r="AL61" s="355">
        <v>3592.6</v>
      </c>
      <c r="AM61" s="355">
        <v>3807.5</v>
      </c>
      <c r="AN61" s="355">
        <v>3883.8</v>
      </c>
      <c r="AO61" s="355">
        <v>3998.5</v>
      </c>
      <c r="AP61" s="355">
        <v>4239.6000000000004</v>
      </c>
      <c r="AQ61" s="355">
        <v>4506.2</v>
      </c>
      <c r="AR61" s="551">
        <v>3764.9</v>
      </c>
      <c r="AS61" s="355"/>
      <c r="AT61" s="355"/>
      <c r="AU61" s="1420">
        <v>4386.7</v>
      </c>
      <c r="AV61" s="1420">
        <v>4591.1000000000004</v>
      </c>
      <c r="AW61" s="63"/>
      <c r="AX61" s="63"/>
      <c r="AY61" s="944"/>
      <c r="AZ61" s="63"/>
      <c r="BA61" s="1217">
        <v>943.96400000000006</v>
      </c>
      <c r="BB61" s="112">
        <v>1569.7</v>
      </c>
      <c r="BC61" s="112">
        <v>2021.8</v>
      </c>
      <c r="BD61" s="112">
        <v>2407.1</v>
      </c>
      <c r="BE61" s="112">
        <v>2269</v>
      </c>
      <c r="BF61" s="112">
        <v>2161</v>
      </c>
      <c r="BG61" s="355">
        <v>2404.8000000000002</v>
      </c>
      <c r="BH61" s="551">
        <v>2766.2</v>
      </c>
      <c r="BI61" s="112">
        <v>3425.6</v>
      </c>
      <c r="BJ61" s="112">
        <v>3883.8</v>
      </c>
      <c r="BK61" s="551">
        <v>3764.9</v>
      </c>
      <c r="BL61" s="1420">
        <v>4591.1000000000004</v>
      </c>
      <c r="BN61" s="355"/>
      <c r="BO61" s="355"/>
      <c r="BP61" s="355"/>
      <c r="BR61" s="355"/>
      <c r="BS61" s="355"/>
      <c r="BT61" s="355"/>
    </row>
    <row r="62" spans="1:72" outlineLevel="1">
      <c r="A62" s="31"/>
      <c r="B62" s="31"/>
      <c r="C62" s="90"/>
      <c r="D62" s="90" t="s">
        <v>80</v>
      </c>
      <c r="E62" s="90"/>
      <c r="F62" s="144">
        <v>1370.4</v>
      </c>
      <c r="G62" s="144">
        <v>1464.8</v>
      </c>
      <c r="H62" s="144">
        <v>1553.8</v>
      </c>
      <c r="I62" s="106">
        <v>1672.8</v>
      </c>
      <c r="J62" s="144">
        <v>1692.3</v>
      </c>
      <c r="K62" s="144">
        <v>1762.4</v>
      </c>
      <c r="L62" s="144">
        <v>1826.7</v>
      </c>
      <c r="M62" s="106">
        <v>1868.3</v>
      </c>
      <c r="N62" s="144">
        <v>1731.4</v>
      </c>
      <c r="O62" s="144">
        <v>1675.6</v>
      </c>
      <c r="P62" s="144">
        <v>1678.5</v>
      </c>
      <c r="Q62" s="348">
        <v>1681.8</v>
      </c>
      <c r="R62" s="348">
        <v>1616.3</v>
      </c>
      <c r="S62" s="348">
        <v>1606.8</v>
      </c>
      <c r="T62" s="348">
        <v>1609.1</v>
      </c>
      <c r="U62" s="348">
        <v>1574.1</v>
      </c>
      <c r="V62" s="348">
        <v>1555.6</v>
      </c>
      <c r="W62" s="348">
        <v>1616.2</v>
      </c>
      <c r="X62" s="348">
        <v>1667.3</v>
      </c>
      <c r="Y62" s="440">
        <v>1725.9</v>
      </c>
      <c r="Z62" s="348">
        <v>1750.2750000000001</v>
      </c>
      <c r="AA62" s="348">
        <v>1812.2</v>
      </c>
      <c r="AB62" s="579">
        <v>1573.1</v>
      </c>
      <c r="AC62" s="348"/>
      <c r="AD62" s="348">
        <v>1838.6</v>
      </c>
      <c r="AE62" s="348">
        <v>1999.2</v>
      </c>
      <c r="AF62" s="348">
        <v>2108.6999999999998</v>
      </c>
      <c r="AG62" s="348">
        <v>2186.9</v>
      </c>
      <c r="AH62" s="348">
        <v>2334.1999999999998</v>
      </c>
      <c r="AI62" s="348">
        <v>2502.9</v>
      </c>
      <c r="AJ62" s="348">
        <v>2631.6</v>
      </c>
      <c r="AK62" s="348">
        <v>2792.2</v>
      </c>
      <c r="AL62" s="348">
        <v>2770.5</v>
      </c>
      <c r="AM62" s="348">
        <v>2961.8</v>
      </c>
      <c r="AN62" s="348">
        <v>3055.1</v>
      </c>
      <c r="AO62" s="348">
        <v>3151.4</v>
      </c>
      <c r="AP62" s="348">
        <v>3380.6</v>
      </c>
      <c r="AQ62" s="348">
        <v>3634.6</v>
      </c>
      <c r="AR62" s="579">
        <v>2944.5</v>
      </c>
      <c r="AS62" s="348"/>
      <c r="AT62" s="348"/>
      <c r="AU62" s="561">
        <v>3523.5</v>
      </c>
      <c r="AV62" s="561">
        <v>3685.8</v>
      </c>
      <c r="AW62" s="63"/>
      <c r="AX62" s="63"/>
      <c r="AY62" s="944"/>
      <c r="AZ62" s="63"/>
      <c r="BA62" s="1215" t="s">
        <v>203</v>
      </c>
      <c r="BB62" s="106">
        <v>1371.5</v>
      </c>
      <c r="BC62" s="106">
        <v>1672.8</v>
      </c>
      <c r="BD62" s="106">
        <v>1868.3</v>
      </c>
      <c r="BE62" s="106">
        <v>1681.8</v>
      </c>
      <c r="BF62" s="106">
        <v>1574.1</v>
      </c>
      <c r="BG62" s="348">
        <v>1725.9</v>
      </c>
      <c r="BH62" s="579">
        <v>2108.6999999999998</v>
      </c>
      <c r="BI62" s="106">
        <v>2631.6</v>
      </c>
      <c r="BJ62" s="106">
        <v>3055.1</v>
      </c>
      <c r="BK62" s="579">
        <v>2944.5</v>
      </c>
      <c r="BL62" s="561">
        <v>3685.8</v>
      </c>
      <c r="BN62" s="348"/>
      <c r="BO62" s="348"/>
      <c r="BP62" s="348"/>
      <c r="BR62" s="348"/>
      <c r="BS62" s="348"/>
      <c r="BT62" s="348"/>
    </row>
    <row r="63" spans="1:72" outlineLevel="1">
      <c r="A63" s="31"/>
      <c r="B63" s="31"/>
      <c r="C63" s="90"/>
      <c r="D63" s="90" t="s">
        <v>81</v>
      </c>
      <c r="E63" s="90"/>
      <c r="F63" s="144">
        <v>226.3</v>
      </c>
      <c r="G63" s="144">
        <v>259</v>
      </c>
      <c r="H63" s="144">
        <v>320.5</v>
      </c>
      <c r="I63" s="106">
        <v>349</v>
      </c>
      <c r="J63" s="144">
        <v>388.1</v>
      </c>
      <c r="K63" s="144">
        <v>421.4</v>
      </c>
      <c r="L63" s="144">
        <v>473.3</v>
      </c>
      <c r="M63" s="106">
        <v>538.79999999999995</v>
      </c>
      <c r="N63" s="144">
        <v>550.20000000000005</v>
      </c>
      <c r="O63" s="144">
        <v>554</v>
      </c>
      <c r="P63" s="144">
        <v>578.70000000000005</v>
      </c>
      <c r="Q63" s="348">
        <v>587.20000000000005</v>
      </c>
      <c r="R63" s="348">
        <v>601.79999999999995</v>
      </c>
      <c r="S63" s="348">
        <v>597.20000000000005</v>
      </c>
      <c r="T63" s="348">
        <v>603.20000000000005</v>
      </c>
      <c r="U63" s="348">
        <v>586.9</v>
      </c>
      <c r="V63" s="348">
        <v>594.9</v>
      </c>
      <c r="W63" s="348">
        <v>626</v>
      </c>
      <c r="X63" s="348">
        <v>665.8</v>
      </c>
      <c r="Y63" s="440">
        <v>678.9</v>
      </c>
      <c r="Z63" s="348">
        <v>686.41700000000003</v>
      </c>
      <c r="AA63" s="348">
        <v>671.2</v>
      </c>
      <c r="AB63" s="579">
        <v>572.29999999999995</v>
      </c>
      <c r="AC63" s="348"/>
      <c r="AD63" s="348">
        <v>609.4</v>
      </c>
      <c r="AE63" s="348">
        <v>646</v>
      </c>
      <c r="AF63" s="348">
        <v>657.5</v>
      </c>
      <c r="AG63" s="348">
        <v>705</v>
      </c>
      <c r="AH63" s="348">
        <v>751.9</v>
      </c>
      <c r="AI63" s="348">
        <v>795.4</v>
      </c>
      <c r="AJ63" s="348">
        <v>794</v>
      </c>
      <c r="AK63" s="348">
        <v>819.6</v>
      </c>
      <c r="AL63" s="348">
        <v>822.1</v>
      </c>
      <c r="AM63" s="348">
        <v>845.7</v>
      </c>
      <c r="AN63" s="348">
        <v>828.7</v>
      </c>
      <c r="AO63" s="348">
        <v>847.1</v>
      </c>
      <c r="AP63" s="348">
        <v>859</v>
      </c>
      <c r="AQ63" s="348">
        <v>871.6</v>
      </c>
      <c r="AR63" s="579">
        <v>820.4</v>
      </c>
      <c r="AS63" s="348"/>
      <c r="AT63" s="348"/>
      <c r="AU63" s="561">
        <v>863.2</v>
      </c>
      <c r="AV63" s="561">
        <v>905.3</v>
      </c>
      <c r="AW63" s="63"/>
      <c r="AX63" s="63"/>
      <c r="AY63" s="944"/>
      <c r="AZ63" s="63"/>
      <c r="BA63" s="1215" t="s">
        <v>203</v>
      </c>
      <c r="BB63" s="106">
        <v>198.2</v>
      </c>
      <c r="BC63" s="106">
        <v>349</v>
      </c>
      <c r="BD63" s="106">
        <v>538.79999999999995</v>
      </c>
      <c r="BE63" s="106">
        <v>587.20000000000005</v>
      </c>
      <c r="BF63" s="106">
        <v>586.9</v>
      </c>
      <c r="BG63" s="348">
        <v>678.9</v>
      </c>
      <c r="BH63" s="579">
        <v>657.5</v>
      </c>
      <c r="BI63" s="106">
        <v>794</v>
      </c>
      <c r="BJ63" s="106">
        <v>828.7</v>
      </c>
      <c r="BK63" s="579">
        <v>820.4</v>
      </c>
      <c r="BL63" s="561">
        <v>905.3</v>
      </c>
      <c r="BN63" s="348"/>
      <c r="BO63" s="348"/>
      <c r="BP63" s="348"/>
      <c r="BR63" s="348"/>
      <c r="BS63" s="348"/>
      <c r="BT63" s="348"/>
    </row>
    <row r="64" spans="1:72" s="24" customFormat="1" outlineLevel="1">
      <c r="A64" s="31"/>
      <c r="B64" s="31"/>
      <c r="C64" s="90" t="s">
        <v>83</v>
      </c>
      <c r="D64" s="90"/>
      <c r="E64" s="90"/>
      <c r="F64" s="144">
        <v>127.1</v>
      </c>
      <c r="G64" s="144">
        <v>136.5</v>
      </c>
      <c r="H64" s="144">
        <v>147.1</v>
      </c>
      <c r="I64" s="106">
        <v>157.19999999999999</v>
      </c>
      <c r="J64" s="144">
        <v>157.6</v>
      </c>
      <c r="K64" s="144">
        <v>157.6</v>
      </c>
      <c r="L64" s="144">
        <v>161.19999999999999</v>
      </c>
      <c r="M64" s="106">
        <v>170.4</v>
      </c>
      <c r="N64" s="144">
        <v>156.5</v>
      </c>
      <c r="O64" s="144">
        <v>152.5</v>
      </c>
      <c r="P64" s="144">
        <v>146.4</v>
      </c>
      <c r="Q64" s="348">
        <v>142</v>
      </c>
      <c r="R64" s="348">
        <v>134.9</v>
      </c>
      <c r="S64" s="348">
        <v>128</v>
      </c>
      <c r="T64" s="348">
        <v>124.4</v>
      </c>
      <c r="U64" s="348">
        <v>119.8</v>
      </c>
      <c r="V64" s="348">
        <v>116.2</v>
      </c>
      <c r="W64" s="348">
        <v>117.3</v>
      </c>
      <c r="X64" s="348">
        <v>117.9</v>
      </c>
      <c r="Y64" s="440">
        <v>121.2</v>
      </c>
      <c r="Z64" s="348">
        <v>123.405</v>
      </c>
      <c r="AA64" s="348">
        <v>122.1</v>
      </c>
      <c r="AB64" s="579">
        <v>120.1</v>
      </c>
      <c r="AC64" s="348"/>
      <c r="AD64" s="348">
        <v>122.6</v>
      </c>
      <c r="AE64" s="348">
        <v>122.4</v>
      </c>
      <c r="AF64" s="348">
        <v>130</v>
      </c>
      <c r="AG64" s="348">
        <v>129.1</v>
      </c>
      <c r="AH64" s="348">
        <v>132.19999999999999</v>
      </c>
      <c r="AI64" s="348">
        <v>136.1</v>
      </c>
      <c r="AJ64" s="348">
        <v>140.6</v>
      </c>
      <c r="AK64" s="348">
        <v>142.69999999999999</v>
      </c>
      <c r="AL64" s="348">
        <v>138.9</v>
      </c>
      <c r="AM64" s="348">
        <v>150</v>
      </c>
      <c r="AN64" s="348">
        <v>152.19999999999999</v>
      </c>
      <c r="AO64" s="348">
        <v>158</v>
      </c>
      <c r="AP64" s="348">
        <v>169.6</v>
      </c>
      <c r="AQ64" s="348">
        <v>182.1</v>
      </c>
      <c r="AR64" s="579">
        <v>150.5</v>
      </c>
      <c r="AS64" s="348"/>
      <c r="AT64" s="348"/>
      <c r="AU64" s="561">
        <v>181</v>
      </c>
      <c r="AV64" s="561">
        <v>194.2</v>
      </c>
      <c r="AW64" s="63"/>
      <c r="AX64" s="63"/>
      <c r="AY64" s="944"/>
      <c r="AZ64" s="63"/>
      <c r="BA64" s="1215">
        <v>84.206000000000003</v>
      </c>
      <c r="BB64" s="106">
        <v>123.4</v>
      </c>
      <c r="BC64" s="106">
        <v>157.19999999999999</v>
      </c>
      <c r="BD64" s="106">
        <v>170.4</v>
      </c>
      <c r="BE64" s="106">
        <v>142</v>
      </c>
      <c r="BF64" s="106">
        <v>119.8</v>
      </c>
      <c r="BG64" s="348">
        <v>121.2</v>
      </c>
      <c r="BH64" s="579">
        <v>130</v>
      </c>
      <c r="BI64" s="106">
        <v>140.6</v>
      </c>
      <c r="BJ64" s="106">
        <v>152.19999999999999</v>
      </c>
      <c r="BK64" s="579">
        <v>150.5</v>
      </c>
      <c r="BL64" s="561">
        <v>194.2</v>
      </c>
      <c r="BN64" s="348"/>
      <c r="BO64" s="348"/>
      <c r="BP64" s="348"/>
      <c r="BR64" s="348"/>
      <c r="BS64" s="348"/>
      <c r="BT64" s="348"/>
    </row>
    <row r="65" spans="1:72" s="88" customFormat="1" outlineLevel="1">
      <c r="A65" s="94"/>
      <c r="B65" s="92" t="s">
        <v>84</v>
      </c>
      <c r="C65" s="93"/>
      <c r="D65" s="93"/>
      <c r="E65" s="92"/>
      <c r="F65" s="145">
        <v>2910.3</v>
      </c>
      <c r="G65" s="145">
        <v>3147</v>
      </c>
      <c r="H65" s="145">
        <v>3432.3</v>
      </c>
      <c r="I65" s="108">
        <v>3748</v>
      </c>
      <c r="J65" s="145">
        <v>3920</v>
      </c>
      <c r="K65" s="145">
        <v>4169.2</v>
      </c>
      <c r="L65" s="145">
        <v>4472</v>
      </c>
      <c r="M65" s="108">
        <v>4847.3</v>
      </c>
      <c r="N65" s="145">
        <v>4761.1000000000004</v>
      </c>
      <c r="O65" s="145">
        <v>4761.6000000000004</v>
      </c>
      <c r="P65" s="145">
        <v>4888.2</v>
      </c>
      <c r="Q65" s="339">
        <v>4965.6000000000004</v>
      </c>
      <c r="R65" s="339">
        <v>4954.6000000000004</v>
      </c>
      <c r="S65" s="339">
        <v>4969.6000000000004</v>
      </c>
      <c r="T65" s="339">
        <v>5034.2</v>
      </c>
      <c r="U65" s="339">
        <v>5031.7</v>
      </c>
      <c r="V65" s="339">
        <v>5045.5999999999995</v>
      </c>
      <c r="W65" s="339">
        <v>5203.4000000000005</v>
      </c>
      <c r="X65" s="339">
        <v>5423.9</v>
      </c>
      <c r="Y65" s="441">
        <v>5716.5999999999995</v>
      </c>
      <c r="Z65" s="339">
        <v>5752.7389999999996</v>
      </c>
      <c r="AA65" s="339">
        <v>5950.4000000000005</v>
      </c>
      <c r="AB65" s="498">
        <v>5397.8</v>
      </c>
      <c r="AC65" s="339"/>
      <c r="AD65" s="339">
        <v>6005.8</v>
      </c>
      <c r="AE65" s="339">
        <v>6415.5</v>
      </c>
      <c r="AF65" s="339">
        <v>6746.7999999999993</v>
      </c>
      <c r="AG65" s="339">
        <v>6961</v>
      </c>
      <c r="AH65" s="339">
        <v>7255.9</v>
      </c>
      <c r="AI65" s="339">
        <v>7597.8</v>
      </c>
      <c r="AJ65" s="339">
        <v>7857.4</v>
      </c>
      <c r="AK65" s="339">
        <v>8151.6999999999989</v>
      </c>
      <c r="AL65" s="339">
        <v>8212.4</v>
      </c>
      <c r="AM65" s="339">
        <v>8820</v>
      </c>
      <c r="AN65" s="339">
        <v>9255.2999999999993</v>
      </c>
      <c r="AO65" s="339">
        <v>9613.2000000000007</v>
      </c>
      <c r="AP65" s="339">
        <v>10286.5</v>
      </c>
      <c r="AQ65" s="339">
        <v>10943.6</v>
      </c>
      <c r="AR65" s="498">
        <v>9060.9</v>
      </c>
      <c r="AS65" s="339"/>
      <c r="AT65" s="339"/>
      <c r="AU65" s="339">
        <v>10756.7</v>
      </c>
      <c r="AV65" s="339">
        <v>11384.2</v>
      </c>
      <c r="AW65" s="1216"/>
      <c r="AX65" s="1216"/>
      <c r="AY65" s="948"/>
      <c r="AZ65" s="1216"/>
      <c r="BA65" s="111">
        <v>1805.527</v>
      </c>
      <c r="BB65" s="108">
        <v>2836.5</v>
      </c>
      <c r="BC65" s="108">
        <v>3748</v>
      </c>
      <c r="BD65" s="108">
        <v>4847.3</v>
      </c>
      <c r="BE65" s="108">
        <v>4965.6000000000004</v>
      </c>
      <c r="BF65" s="108">
        <v>5031.7</v>
      </c>
      <c r="BG65" s="339">
        <v>5716.5999999999995</v>
      </c>
      <c r="BH65" s="498">
        <v>6746.7999999999993</v>
      </c>
      <c r="BI65" s="108">
        <v>7857.4</v>
      </c>
      <c r="BJ65" s="108">
        <v>9255.2999999999993</v>
      </c>
      <c r="BK65" s="498">
        <v>9060.9</v>
      </c>
      <c r="BL65" s="339">
        <v>11384.2</v>
      </c>
      <c r="BN65" s="339"/>
      <c r="BO65" s="339"/>
      <c r="BP65" s="339"/>
      <c r="BR65" s="339"/>
      <c r="BS65" s="339"/>
      <c r="BT65" s="339"/>
    </row>
    <row r="66" spans="1:72" s="24" customFormat="1" outlineLevel="1">
      <c r="A66" s="31"/>
      <c r="B66" s="92" t="s">
        <v>369</v>
      </c>
      <c r="C66" s="93"/>
      <c r="D66" s="93"/>
      <c r="E66" s="92"/>
      <c r="F66" s="145">
        <v>11213</v>
      </c>
      <c r="G66" s="145">
        <v>11718.2</v>
      </c>
      <c r="H66" s="145">
        <v>12374.900000000001</v>
      </c>
      <c r="I66" s="108">
        <v>13544</v>
      </c>
      <c r="J66" s="145">
        <v>14437.3</v>
      </c>
      <c r="K66" s="145">
        <v>14831.099999999999</v>
      </c>
      <c r="L66" s="145">
        <v>15865</v>
      </c>
      <c r="M66" s="108">
        <v>18626.099999999999</v>
      </c>
      <c r="N66" s="145">
        <v>18312.3</v>
      </c>
      <c r="O66" s="145">
        <v>17781</v>
      </c>
      <c r="P66" s="145">
        <v>19092.900000000001</v>
      </c>
      <c r="Q66" s="339">
        <v>19924.300000000003</v>
      </c>
      <c r="R66" s="339">
        <v>19740.199999999997</v>
      </c>
      <c r="S66" s="339">
        <v>19220.5</v>
      </c>
      <c r="T66" s="339">
        <v>19096.600000000002</v>
      </c>
      <c r="U66" s="339">
        <v>18664.7</v>
      </c>
      <c r="V66" s="339">
        <v>18168.000000000004</v>
      </c>
      <c r="W66" s="339">
        <v>19030.7</v>
      </c>
      <c r="X66" s="339">
        <v>19498.000000000004</v>
      </c>
      <c r="Y66" s="441">
        <v>19891.2</v>
      </c>
      <c r="Z66" s="339">
        <v>19324.021999999997</v>
      </c>
      <c r="AA66" s="339">
        <v>19397.199999999997</v>
      </c>
      <c r="AB66" s="498">
        <v>17535</v>
      </c>
      <c r="AC66" s="339"/>
      <c r="AD66" s="339">
        <v>18798.099999999999</v>
      </c>
      <c r="AE66" s="339">
        <v>19424.600000000002</v>
      </c>
      <c r="AF66" s="339">
        <v>20396.400000000001</v>
      </c>
      <c r="AG66" s="339">
        <v>20146.3</v>
      </c>
      <c r="AH66" s="339">
        <v>19934.199999999997</v>
      </c>
      <c r="AI66" s="339">
        <v>20400.7</v>
      </c>
      <c r="AJ66" s="339">
        <v>20796.699999999997</v>
      </c>
      <c r="AK66" s="339">
        <v>22043</v>
      </c>
      <c r="AL66" s="339">
        <v>21829.599999999999</v>
      </c>
      <c r="AM66" s="339">
        <v>23412.800000000003</v>
      </c>
      <c r="AN66" s="339">
        <v>23885</v>
      </c>
      <c r="AO66" s="339">
        <v>24305.5</v>
      </c>
      <c r="AP66" s="339">
        <v>24958.800000000003</v>
      </c>
      <c r="AQ66" s="339">
        <v>26119.1</v>
      </c>
      <c r="AR66" s="498">
        <v>23345.599999999999</v>
      </c>
      <c r="AS66" s="339"/>
      <c r="AT66" s="339"/>
      <c r="AU66" s="339">
        <v>25628.800000000003</v>
      </c>
      <c r="AV66" s="339">
        <v>27115.5</v>
      </c>
      <c r="AW66" s="1216"/>
      <c r="AX66" s="1216"/>
      <c r="AY66" s="945"/>
      <c r="AZ66" s="1216"/>
      <c r="BA66" s="111">
        <v>8382.107</v>
      </c>
      <c r="BB66" s="108">
        <v>11064.3</v>
      </c>
      <c r="BC66" s="108">
        <v>13544</v>
      </c>
      <c r="BD66" s="108">
        <v>18626.099999999999</v>
      </c>
      <c r="BE66" s="108">
        <v>19924.3</v>
      </c>
      <c r="BF66" s="108">
        <v>18664.7</v>
      </c>
      <c r="BG66" s="339">
        <v>19891.2</v>
      </c>
      <c r="BH66" s="498">
        <v>20396.400000000001</v>
      </c>
      <c r="BI66" s="108">
        <v>20796.699999999997</v>
      </c>
      <c r="BJ66" s="108">
        <v>23885</v>
      </c>
      <c r="BK66" s="498">
        <v>23345.599999999999</v>
      </c>
      <c r="BL66" s="339">
        <v>27115.5</v>
      </c>
      <c r="BN66" s="339"/>
      <c r="BO66" s="339"/>
      <c r="BP66" s="339"/>
      <c r="BR66" s="339"/>
      <c r="BS66" s="339"/>
      <c r="BT66" s="339"/>
    </row>
    <row r="67" spans="1:72" s="24" customFormat="1" outlineLevel="1">
      <c r="A67" s="31"/>
      <c r="B67" s="31"/>
      <c r="C67" s="37"/>
      <c r="D67" s="37"/>
      <c r="E67" s="31"/>
      <c r="F67" s="219"/>
      <c r="G67" s="219"/>
      <c r="H67" s="219"/>
      <c r="I67" s="32"/>
      <c r="J67" s="219"/>
      <c r="K67" s="219"/>
      <c r="L67" s="219"/>
      <c r="M67" s="32"/>
      <c r="N67" s="219"/>
      <c r="O67" s="219"/>
      <c r="P67" s="219"/>
      <c r="Q67" s="357"/>
      <c r="R67" s="357"/>
      <c r="S67" s="357"/>
      <c r="T67" s="357"/>
      <c r="U67" s="357"/>
      <c r="V67" s="357"/>
      <c r="W67" s="357"/>
      <c r="X67" s="357"/>
      <c r="Y67" s="443"/>
      <c r="Z67" s="357"/>
      <c r="AA67" s="357"/>
      <c r="AB67" s="574"/>
      <c r="AC67" s="357"/>
      <c r="AD67" s="357"/>
      <c r="AE67" s="357"/>
      <c r="AF67" s="357"/>
      <c r="AG67" s="357"/>
      <c r="AH67" s="357"/>
      <c r="AI67" s="357"/>
      <c r="AJ67" s="357"/>
      <c r="AK67" s="357"/>
      <c r="AL67" s="357"/>
      <c r="AM67" s="357"/>
      <c r="AN67" s="357"/>
      <c r="AO67" s="357"/>
      <c r="AP67" s="357"/>
      <c r="AQ67" s="357"/>
      <c r="AR67" s="574"/>
      <c r="AS67" s="357"/>
      <c r="AT67" s="357"/>
      <c r="AU67" s="1419"/>
      <c r="AV67" s="1419"/>
      <c r="AW67" s="32"/>
      <c r="AX67" s="32"/>
      <c r="AY67" s="943"/>
      <c r="AZ67" s="32"/>
      <c r="BA67" s="1218"/>
      <c r="BB67" s="32"/>
      <c r="BC67" s="32"/>
      <c r="BD67" s="32"/>
      <c r="BE67" s="32"/>
      <c r="BF67" s="32"/>
      <c r="BG67" s="357"/>
      <c r="BH67" s="574"/>
      <c r="BI67" s="32"/>
      <c r="BJ67" s="32"/>
      <c r="BK67" s="574"/>
      <c r="BL67" s="1419"/>
      <c r="BN67" s="357"/>
      <c r="BO67" s="357"/>
      <c r="BP67" s="357"/>
      <c r="BR67" s="357"/>
      <c r="BS67" s="357"/>
      <c r="BT67" s="357"/>
    </row>
    <row r="68" spans="1:72" s="24" customFormat="1" outlineLevel="1">
      <c r="A68" s="95" t="s">
        <v>723</v>
      </c>
      <c r="B68" s="31"/>
      <c r="C68" s="31"/>
      <c r="D68" s="31"/>
      <c r="E68" s="31"/>
      <c r="F68" s="31"/>
      <c r="G68" s="31"/>
      <c r="H68" s="31"/>
      <c r="I68" s="31"/>
      <c r="J68" s="31"/>
      <c r="K68" s="31"/>
      <c r="L68" s="31"/>
      <c r="M68" s="31"/>
      <c r="N68" s="31"/>
      <c r="O68" s="31"/>
      <c r="P68" s="31"/>
      <c r="Q68" s="628"/>
      <c r="R68" s="628"/>
      <c r="S68" s="628"/>
      <c r="T68" s="628"/>
      <c r="U68" s="628"/>
      <c r="V68" s="628"/>
      <c r="W68" s="628"/>
      <c r="X68" s="628"/>
      <c r="Y68" s="633"/>
      <c r="Z68" s="628"/>
      <c r="AA68" s="628"/>
      <c r="AB68" s="631"/>
      <c r="AC68" s="628"/>
      <c r="AD68" s="628"/>
      <c r="AE68" s="628"/>
      <c r="AF68" s="628"/>
      <c r="AG68" s="628"/>
      <c r="AH68" s="628"/>
      <c r="AI68" s="628"/>
      <c r="AJ68" s="628"/>
      <c r="AK68" s="628"/>
      <c r="AL68" s="628"/>
      <c r="AM68" s="628"/>
      <c r="AN68" s="628"/>
      <c r="AO68" s="628"/>
      <c r="AP68" s="628"/>
      <c r="AQ68" s="628"/>
      <c r="AR68" s="631"/>
      <c r="AS68" s="628"/>
      <c r="AT68" s="628"/>
      <c r="AU68" s="629"/>
      <c r="AV68" s="629"/>
      <c r="AW68" s="31"/>
      <c r="AX68" s="31"/>
      <c r="AY68" s="949"/>
      <c r="AZ68" s="31"/>
      <c r="BA68" s="31"/>
      <c r="BB68" s="31"/>
      <c r="BC68" s="31"/>
      <c r="BD68" s="31"/>
      <c r="BE68" s="31"/>
      <c r="BF68" s="31"/>
      <c r="BG68" s="31"/>
      <c r="BH68" s="553"/>
      <c r="BI68" s="31"/>
      <c r="BJ68" s="31"/>
      <c r="BK68" s="553"/>
      <c r="BL68" s="97"/>
      <c r="BN68" s="95" t="s">
        <v>504</v>
      </c>
      <c r="BO68" s="95"/>
      <c r="BP68" s="95"/>
      <c r="BR68" s="95"/>
      <c r="BS68" s="95"/>
      <c r="BT68" s="95"/>
    </row>
    <row r="69" spans="1:72" s="24" customFormat="1" hidden="1" outlineLevel="2">
      <c r="A69" s="32"/>
      <c r="B69" s="31"/>
      <c r="C69" s="90" t="s">
        <v>374</v>
      </c>
      <c r="D69" s="90"/>
      <c r="E69" s="90"/>
      <c r="F69" s="225">
        <v>6.2860929660133458E-3</v>
      </c>
      <c r="G69" s="225">
        <v>2.6511374113308506E-2</v>
      </c>
      <c r="H69" s="225">
        <v>2.309553486325977E-2</v>
      </c>
      <c r="I69" s="113">
        <v>0.11507453060054451</v>
      </c>
      <c r="J69" s="225">
        <v>9.3863975963624169E-2</v>
      </c>
      <c r="K69" s="225">
        <v>9.9734140215330669E-3</v>
      </c>
      <c r="L69" s="225">
        <v>7.353112274578244E-2</v>
      </c>
      <c r="M69" s="113">
        <v>0.2228378671290776</v>
      </c>
      <c r="N69" s="225">
        <v>-6.1707195479976384E-3</v>
      </c>
      <c r="O69" s="225">
        <v>-6.1767066482364852E-2</v>
      </c>
      <c r="P69" s="225">
        <v>8.8668955766511681E-2</v>
      </c>
      <c r="Q69" s="352">
        <v>0.131507148313871</v>
      </c>
      <c r="R69" s="352">
        <v>-2.9610339506173089E-3</v>
      </c>
      <c r="S69" s="352">
        <v>-3.4148181826976098E-2</v>
      </c>
      <c r="T69" s="352">
        <v>-6.460142423605042E-3</v>
      </c>
      <c r="U69" s="352">
        <v>-3.8307223935962753E-4</v>
      </c>
      <c r="V69" s="352">
        <v>-3.8110125050423549E-2</v>
      </c>
      <c r="W69" s="352">
        <v>5.1645505918369583E-2</v>
      </c>
      <c r="X69" s="352">
        <v>2.3378228837468873E-2</v>
      </c>
      <c r="Y69" s="445">
        <v>1.9765810700229869E-2</v>
      </c>
      <c r="Z69" s="352"/>
      <c r="AA69" s="352"/>
      <c r="AB69" s="575"/>
      <c r="AC69" s="352"/>
      <c r="AD69" s="352"/>
      <c r="AE69" s="352"/>
      <c r="AF69" s="352"/>
      <c r="AG69" s="352"/>
      <c r="AH69" s="352"/>
      <c r="AI69" s="352"/>
      <c r="AJ69" s="352"/>
      <c r="AK69" s="352"/>
      <c r="AL69" s="352"/>
      <c r="AM69" s="352"/>
      <c r="AN69" s="352"/>
      <c r="AO69" s="352"/>
      <c r="AP69" s="352"/>
      <c r="AQ69" s="352"/>
      <c r="AR69" s="575"/>
      <c r="AS69" s="352"/>
      <c r="AT69" s="352"/>
      <c r="AU69" s="352"/>
      <c r="AV69" s="352"/>
      <c r="AW69" s="63"/>
      <c r="AX69" s="63"/>
      <c r="AY69" s="944"/>
      <c r="AZ69" s="63"/>
      <c r="BA69" s="114">
        <v>0.4814844212631042</v>
      </c>
      <c r="BB69" s="113">
        <v>0.31613539884646569</v>
      </c>
      <c r="BC69" s="113">
        <v>0.17843415696298393</v>
      </c>
      <c r="BD69" s="113">
        <v>0.45029643792477403</v>
      </c>
      <c r="BE69" s="113">
        <v>0.14861795823408852</v>
      </c>
      <c r="BF69" s="113">
        <v>-4.3595679012345734E-2</v>
      </c>
      <c r="BG69" s="113">
        <v>5.5677692617991159E-2</v>
      </c>
      <c r="BH69" s="923"/>
      <c r="BI69" s="113"/>
      <c r="BJ69" s="113"/>
      <c r="BK69" s="923"/>
      <c r="BL69" s="113"/>
      <c r="BN69" s="352"/>
      <c r="BO69" s="352"/>
      <c r="BP69" s="352"/>
      <c r="BR69" s="352"/>
      <c r="BS69" s="352"/>
      <c r="BT69" s="352"/>
    </row>
    <row r="70" spans="1:72" s="24" customFormat="1" hidden="1" outlineLevel="2">
      <c r="A70" s="32"/>
      <c r="B70" s="31"/>
      <c r="C70" s="90" t="s">
        <v>78</v>
      </c>
      <c r="D70" s="90"/>
      <c r="E70" s="90"/>
      <c r="F70" s="225">
        <v>1.4153344873230722E-2</v>
      </c>
      <c r="G70" s="225">
        <v>4.2704149933065594E-2</v>
      </c>
      <c r="H70" s="225">
        <v>7.8764924894081378E-2</v>
      </c>
      <c r="I70" s="113">
        <v>6.2808687890508752E-2</v>
      </c>
      <c r="J70" s="225">
        <v>3.8380784412530344E-2</v>
      </c>
      <c r="K70" s="225">
        <v>2.0678313382939795E-2</v>
      </c>
      <c r="L70" s="225">
        <v>5.9563115771679165E-2</v>
      </c>
      <c r="M70" s="113">
        <v>0.18469860896445134</v>
      </c>
      <c r="N70" s="225">
        <v>-3.6171958840982343E-2</v>
      </c>
      <c r="O70" s="225">
        <v>4.868570430530017E-3</v>
      </c>
      <c r="P70" s="225">
        <v>9.5378799400351877E-2</v>
      </c>
      <c r="Q70" s="352">
        <v>-8.9453954023444471E-2</v>
      </c>
      <c r="R70" s="352">
        <v>-3.1019234539394813E-2</v>
      </c>
      <c r="S70" s="352">
        <v>-4.0847065170964147E-2</v>
      </c>
      <c r="T70" s="352">
        <v>-2.906295410865789E-2</v>
      </c>
      <c r="U70" s="352">
        <v>-0.10273741128759728</v>
      </c>
      <c r="V70" s="352">
        <v>-3.5700834005918725E-2</v>
      </c>
      <c r="W70" s="352">
        <v>5.9230533158496801E-2</v>
      </c>
      <c r="X70" s="352">
        <v>3.2397408207343048E-3</v>
      </c>
      <c r="Y70" s="445">
        <v>-2.6884402320880074E-2</v>
      </c>
      <c r="Z70" s="352"/>
      <c r="AA70" s="352"/>
      <c r="AB70" s="575"/>
      <c r="AC70" s="352"/>
      <c r="AD70" s="352"/>
      <c r="AE70" s="352"/>
      <c r="AF70" s="352"/>
      <c r="AG70" s="352"/>
      <c r="AH70" s="352"/>
      <c r="AI70" s="352"/>
      <c r="AJ70" s="352"/>
      <c r="AK70" s="352"/>
      <c r="AL70" s="352"/>
      <c r="AM70" s="352"/>
      <c r="AN70" s="352"/>
      <c r="AO70" s="352"/>
      <c r="AP70" s="352"/>
      <c r="AQ70" s="352"/>
      <c r="AR70" s="575"/>
      <c r="AS70" s="352"/>
      <c r="AT70" s="352"/>
      <c r="AU70" s="352"/>
      <c r="AV70" s="352"/>
      <c r="AW70" s="63"/>
      <c r="AX70" s="63"/>
      <c r="AY70" s="944"/>
      <c r="AZ70" s="63"/>
      <c r="BA70" s="114">
        <v>0.18498340178767059</v>
      </c>
      <c r="BB70" s="113">
        <v>0.1492396716458082</v>
      </c>
      <c r="BC70" s="113">
        <v>0.21240199572344975</v>
      </c>
      <c r="BD70" s="113">
        <v>0.33039388594944152</v>
      </c>
      <c r="BE70" s="113">
        <v>-3.4004587252488339E-2</v>
      </c>
      <c r="BF70" s="113">
        <v>-0.19031955910863263</v>
      </c>
      <c r="BG70" s="113">
        <v>-2.8248587570621764E-3</v>
      </c>
      <c r="BH70" s="923"/>
      <c r="BI70" s="113"/>
      <c r="BJ70" s="113"/>
      <c r="BK70" s="923"/>
      <c r="BL70" s="113"/>
      <c r="BN70" s="352"/>
      <c r="BO70" s="352"/>
      <c r="BP70" s="352"/>
      <c r="BR70" s="352"/>
      <c r="BS70" s="352"/>
      <c r="BT70" s="352"/>
    </row>
    <row r="71" spans="1:72" s="24" customFormat="1" outlineLevel="1" collapsed="1">
      <c r="A71" s="32"/>
      <c r="B71" s="31"/>
      <c r="C71" s="90" t="s">
        <v>77</v>
      </c>
      <c r="D71" s="90"/>
      <c r="E71" s="90"/>
      <c r="F71" s="225"/>
      <c r="G71" s="225"/>
      <c r="H71" s="225"/>
      <c r="I71" s="113"/>
      <c r="J71" s="225"/>
      <c r="K71" s="225"/>
      <c r="L71" s="225"/>
      <c r="M71" s="113"/>
      <c r="N71" s="225"/>
      <c r="O71" s="225"/>
      <c r="P71" s="225"/>
      <c r="Q71" s="352"/>
      <c r="R71" s="352"/>
      <c r="S71" s="352"/>
      <c r="T71" s="352"/>
      <c r="U71" s="352"/>
      <c r="V71" s="352"/>
      <c r="W71" s="352"/>
      <c r="X71" s="352"/>
      <c r="Y71" s="445"/>
      <c r="Z71" s="352"/>
      <c r="AA71" s="352">
        <v>-6.8674668061913247E-3</v>
      </c>
      <c r="AB71" s="575"/>
      <c r="AC71" s="352"/>
      <c r="AD71" s="352"/>
      <c r="AE71" s="352">
        <v>2.4897092594999615E-2</v>
      </c>
      <c r="AF71" s="352">
        <v>5.0157269929313131E-2</v>
      </c>
      <c r="AG71" s="352">
        <v>-3.5394524959742379E-2</v>
      </c>
      <c r="AH71" s="352">
        <v>-5.2594237254181886E-2</v>
      </c>
      <c r="AI71" s="352">
        <v>4.2377734509220222E-3</v>
      </c>
      <c r="AJ71" s="352">
        <v>-1.789724873666465E-3</v>
      </c>
      <c r="AK71" s="352">
        <v>5.5449112322024874E-2</v>
      </c>
      <c r="AL71" s="352">
        <v>-3.13434202966133E-2</v>
      </c>
      <c r="AM71" s="352">
        <v>6.0838168923275315E-2</v>
      </c>
      <c r="AN71" s="352">
        <v>-2.0761413915495797E-2</v>
      </c>
      <c r="AO71" s="352">
        <v>-1.7593512082092033E-2</v>
      </c>
      <c r="AP71" s="352">
        <v>-2.474013174520262E-2</v>
      </c>
      <c r="AQ71" s="352">
        <v>-1.257590022197852E-2</v>
      </c>
      <c r="AR71" s="575"/>
      <c r="AS71" s="352"/>
      <c r="AT71" s="352"/>
      <c r="AU71" s="352"/>
      <c r="AV71" s="352">
        <v>2.8972004479283386E-2</v>
      </c>
      <c r="AW71" s="63"/>
      <c r="AX71" s="63"/>
      <c r="AY71" s="944"/>
      <c r="AZ71" s="63"/>
      <c r="BA71" s="114"/>
      <c r="BB71" s="113"/>
      <c r="BC71" s="113"/>
      <c r="BD71" s="113"/>
      <c r="BE71" s="113"/>
      <c r="BF71" s="113"/>
      <c r="BG71" s="113"/>
      <c r="BH71" s="923">
        <v>0.15245430082583278</v>
      </c>
      <c r="BI71" s="113">
        <v>-8.3896940418679566E-2</v>
      </c>
      <c r="BJ71" s="113">
        <v>6.2049569344348798E-2</v>
      </c>
      <c r="BK71" s="923"/>
      <c r="BL71" s="113">
        <v>-2.4750793893389078E-2</v>
      </c>
      <c r="BN71" s="352">
        <v>-8.6127214170692468E-2</v>
      </c>
      <c r="BO71" s="352">
        <v>2.2367727192828202E-2</v>
      </c>
      <c r="BP71" s="352">
        <v>-4.1898378020522986E-2</v>
      </c>
      <c r="BR71" s="352">
        <v>-8.2254428341384855E-2</v>
      </c>
      <c r="BS71" s="352">
        <v>8.456670768149066E-2</v>
      </c>
      <c r="BT71" s="352">
        <v>-5.3947368421052633E-2</v>
      </c>
    </row>
    <row r="72" spans="1:72" s="24" customFormat="1" outlineLevel="1">
      <c r="A72" s="32"/>
      <c r="B72" s="31"/>
      <c r="C72" s="90" t="s">
        <v>373</v>
      </c>
      <c r="D72" s="90"/>
      <c r="E72" s="90"/>
      <c r="F72" s="225"/>
      <c r="G72" s="225"/>
      <c r="H72" s="225"/>
      <c r="I72" s="113"/>
      <c r="J72" s="225"/>
      <c r="K72" s="225"/>
      <c r="L72" s="225"/>
      <c r="M72" s="113"/>
      <c r="N72" s="225"/>
      <c r="O72" s="225"/>
      <c r="P72" s="225"/>
      <c r="Q72" s="352"/>
      <c r="R72" s="352"/>
      <c r="S72" s="352"/>
      <c r="T72" s="352"/>
      <c r="U72" s="352"/>
      <c r="V72" s="352"/>
      <c r="W72" s="352"/>
      <c r="X72" s="352"/>
      <c r="Y72" s="445"/>
      <c r="Z72" s="352"/>
      <c r="AA72" s="352">
        <v>-2.7232034747013967E-2</v>
      </c>
      <c r="AB72" s="575"/>
      <c r="AC72" s="352"/>
      <c r="AD72" s="352"/>
      <c r="AE72" s="352">
        <v>-5.627394636015326E-2</v>
      </c>
      <c r="AF72" s="352">
        <v>4.0006766472130639E-2</v>
      </c>
      <c r="AG72" s="352">
        <v>-2.0087833441769565E-2</v>
      </c>
      <c r="AH72" s="352">
        <v>0.10216615486762382</v>
      </c>
      <c r="AI72" s="352">
        <v>5.7605421686746983E-2</v>
      </c>
      <c r="AJ72" s="352">
        <v>0.11164115343538628</v>
      </c>
      <c r="AK72" s="352">
        <v>0.2056619483763531</v>
      </c>
      <c r="AL72" s="352">
        <v>5.4345516362090951E-2</v>
      </c>
      <c r="AM72" s="352">
        <v>0.13498261702020442</v>
      </c>
      <c r="AN72" s="352">
        <v>0.13011631004172952</v>
      </c>
      <c r="AO72" s="352">
        <v>0.10810386141336381</v>
      </c>
      <c r="AP72" s="352">
        <v>9.7025771916763981E-2</v>
      </c>
      <c r="AQ72" s="352">
        <v>0.20965552898597561</v>
      </c>
      <c r="AR72" s="575"/>
      <c r="AS72" s="352"/>
      <c r="AT72" s="352"/>
      <c r="AU72" s="352"/>
      <c r="AV72" s="352">
        <v>0.14440520796829937</v>
      </c>
      <c r="AW72" s="63"/>
      <c r="AX72" s="63"/>
      <c r="AY72" s="944"/>
      <c r="AZ72" s="63"/>
      <c r="BA72" s="114"/>
      <c r="BB72" s="113"/>
      <c r="BC72" s="113"/>
      <c r="BD72" s="113"/>
      <c r="BE72" s="113"/>
      <c r="BF72" s="113"/>
      <c r="BG72" s="113"/>
      <c r="BH72" s="923">
        <v>-9.6015291868842945E-2</v>
      </c>
      <c r="BI72" s="113">
        <v>0.26976252439817827</v>
      </c>
      <c r="BJ72" s="113">
        <v>0.63050022417216423</v>
      </c>
      <c r="BK72" s="923"/>
      <c r="BL72" s="113">
        <v>0.69321580983528075</v>
      </c>
      <c r="BN72" s="352">
        <v>8.002602472348741E-2</v>
      </c>
      <c r="BO72" s="352">
        <v>0.27118426951899055</v>
      </c>
      <c r="BP72" s="352">
        <v>0.21561849393094246</v>
      </c>
      <c r="BR72" s="352">
        <v>0.14224137931034497</v>
      </c>
      <c r="BS72" s="352">
        <v>0.44277204893358091</v>
      </c>
      <c r="BT72" s="352">
        <v>0.47047963232116907</v>
      </c>
    </row>
    <row r="73" spans="1:72" s="88" customFormat="1" outlineLevel="1">
      <c r="A73" s="1219"/>
      <c r="B73" s="92" t="s">
        <v>79</v>
      </c>
      <c r="C73" s="93"/>
      <c r="D73" s="93"/>
      <c r="E73" s="92"/>
      <c r="F73" s="229">
        <v>9.1032839884297445E-3</v>
      </c>
      <c r="G73" s="229">
        <v>3.2338877714478409E-2</v>
      </c>
      <c r="H73" s="229">
        <v>4.333115549747979E-2</v>
      </c>
      <c r="I73" s="115">
        <v>9.5430859034285387E-2</v>
      </c>
      <c r="J73" s="229">
        <v>7.3632094732543729E-2</v>
      </c>
      <c r="K73" s="229">
        <v>1.3748775826495363E-2</v>
      </c>
      <c r="L73" s="229">
        <v>6.8571267785291656E-2</v>
      </c>
      <c r="M73" s="115">
        <v>0.20940928640393208</v>
      </c>
      <c r="N73" s="229">
        <v>-1.6518129300084228E-2</v>
      </c>
      <c r="O73" s="229">
        <v>-3.9243757010449021E-2</v>
      </c>
      <c r="P73" s="229">
        <v>9.1041061800082979E-2</v>
      </c>
      <c r="Q73" s="354">
        <v>5.3081022478475459E-2</v>
      </c>
      <c r="R73" s="354">
        <v>-1.1571861191146393E-2</v>
      </c>
      <c r="S73" s="354">
        <v>-3.6163564549291149E-2</v>
      </c>
      <c r="T73" s="354">
        <v>-1.3227234771137297E-2</v>
      </c>
      <c r="U73" s="354">
        <v>-3.0535328251223071E-2</v>
      </c>
      <c r="V73" s="354">
        <v>-3.7453238465488092E-2</v>
      </c>
      <c r="W73" s="354">
        <v>5.3717307809546977E-2</v>
      </c>
      <c r="X73" s="354">
        <v>1.7848748490305377E-2</v>
      </c>
      <c r="Y73" s="446">
        <v>7.1407763196225105E-3</v>
      </c>
      <c r="Z73" s="354"/>
      <c r="AA73" s="354">
        <v>-9.172529966400389E-3</v>
      </c>
      <c r="AB73" s="634"/>
      <c r="AC73" s="354"/>
      <c r="AD73" s="354"/>
      <c r="AE73" s="354">
        <v>1.6947695097832227E-2</v>
      </c>
      <c r="AF73" s="354">
        <v>4.923476643272795E-2</v>
      </c>
      <c r="AG73" s="354">
        <v>-3.4015648810221677E-2</v>
      </c>
      <c r="AH73" s="354">
        <v>-3.8451912356943008E-2</v>
      </c>
      <c r="AI73" s="354">
        <v>9.8278160321179087E-3</v>
      </c>
      <c r="AJ73" s="354">
        <v>1.0653836240226866E-2</v>
      </c>
      <c r="AK73" s="354">
        <v>7.3574304637808785E-2</v>
      </c>
      <c r="AL73" s="354">
        <v>-1.97317745639356E-2</v>
      </c>
      <c r="AM73" s="354">
        <v>7.1644684663513925E-2</v>
      </c>
      <c r="AN73" s="354">
        <v>2.5286442629242067E-3</v>
      </c>
      <c r="AO73" s="354">
        <v>4.2789667594003156E-3</v>
      </c>
      <c r="AP73" s="354">
        <v>-1.3612572572025972E-3</v>
      </c>
      <c r="AQ73" s="354">
        <v>3.429591815870725E-2</v>
      </c>
      <c r="AR73" s="634"/>
      <c r="AS73" s="354"/>
      <c r="AT73" s="354"/>
      <c r="AU73" s="354"/>
      <c r="AV73" s="354">
        <v>5.7772607768909578E-2</v>
      </c>
      <c r="AW73" s="1216"/>
      <c r="AX73" s="1216"/>
      <c r="AY73" s="945"/>
      <c r="AZ73" s="1216"/>
      <c r="BA73" s="116">
        <v>0.34982342599141503</v>
      </c>
      <c r="BB73" s="115">
        <v>0.25107578711123391</v>
      </c>
      <c r="BC73" s="115">
        <v>0.19059772964826571</v>
      </c>
      <c r="BD73" s="115">
        <v>0.40657411188240089</v>
      </c>
      <c r="BE73" s="115">
        <v>8.5631549917264405E-2</v>
      </c>
      <c r="BF73" s="115">
        <v>-8.8624011444844886E-2</v>
      </c>
      <c r="BG73" s="115">
        <v>3.9727132692730871E-2</v>
      </c>
      <c r="BH73" s="924">
        <v>0.12460864120225423</v>
      </c>
      <c r="BI73" s="115">
        <v>-5.2038154964248129E-2</v>
      </c>
      <c r="BJ73" s="115">
        <v>0.1306407610921767</v>
      </c>
      <c r="BK73" s="924"/>
      <c r="BL73" s="115">
        <v>0.1012691901124978</v>
      </c>
      <c r="BN73" s="354">
        <v>-7.1159594420349359E-2</v>
      </c>
      <c r="BO73" s="354">
        <v>5.2390778481061773E-2</v>
      </c>
      <c r="BP73" s="354">
        <v>2.9118847276430326E-3</v>
      </c>
      <c r="BR73" s="354">
        <v>-6.2031121791114807E-2</v>
      </c>
      <c r="BS73" s="354">
        <v>0.12778898394812721</v>
      </c>
      <c r="BT73" s="354">
        <v>3.7307668646657133E-2</v>
      </c>
    </row>
    <row r="74" spans="1:72" s="24" customFormat="1" outlineLevel="1">
      <c r="A74" s="32"/>
      <c r="B74" s="31"/>
      <c r="C74" s="90" t="s">
        <v>82</v>
      </c>
      <c r="D74" s="90"/>
      <c r="E74" s="90"/>
      <c r="F74" s="225">
        <v>3.7694595067342851E-2</v>
      </c>
      <c r="G74" s="225">
        <v>8.4450063211125137E-2</v>
      </c>
      <c r="H74" s="225">
        <v>9.652599673583584E-2</v>
      </c>
      <c r="I74" s="113">
        <v>0.11205613438230899</v>
      </c>
      <c r="J74" s="225">
        <v>7.2020395156150441E-2</v>
      </c>
      <c r="K74" s="225">
        <v>8.6682520808561314E-2</v>
      </c>
      <c r="L74" s="225">
        <v>0.10012036327825791</v>
      </c>
      <c r="M74" s="113">
        <v>0.12880445593793532</v>
      </c>
      <c r="N74" s="225">
        <v>2.3438188386641912E-2</v>
      </c>
      <c r="O74" s="225">
        <v>2.4321997417132923E-2</v>
      </c>
      <c r="P74" s="225">
        <v>4.4168943055263643E-2</v>
      </c>
      <c r="Q74" s="352">
        <v>2.8173549062223247E-2</v>
      </c>
      <c r="R74" s="352">
        <v>1.8398183668676182E-2</v>
      </c>
      <c r="S74" s="352">
        <v>1.3837638376383854E-2</v>
      </c>
      <c r="T74" s="352">
        <v>2.2710039429784779E-2</v>
      </c>
      <c r="U74" s="352">
        <v>1.9796107506950822E-2</v>
      </c>
      <c r="V74" s="352">
        <v>1.0178487040604978E-2</v>
      </c>
      <c r="W74" s="352">
        <v>2.3390550217712081E-2</v>
      </c>
      <c r="X74" s="352">
        <v>4.5360244734343746E-2</v>
      </c>
      <c r="Y74" s="445">
        <v>7.3228161054862184E-2</v>
      </c>
      <c r="Z74" s="352"/>
      <c r="AA74" s="352">
        <v>4.7690282844114806E-2</v>
      </c>
      <c r="AB74" s="575"/>
      <c r="AC74" s="352"/>
      <c r="AD74" s="352"/>
      <c r="AE74" s="352">
        <v>6.1917792268281424E-2</v>
      </c>
      <c r="AF74" s="352">
        <v>5.5566216179171457E-2</v>
      </c>
      <c r="AG74" s="352">
        <v>2.3217160961928052E-2</v>
      </c>
      <c r="AH74" s="352">
        <v>2.4771573604060793E-2</v>
      </c>
      <c r="AI74" s="352">
        <v>3.1157123043392021E-2</v>
      </c>
      <c r="AJ74" s="352">
        <v>3.0696065715521081E-2</v>
      </c>
      <c r="AK74" s="352">
        <v>2.4701715137956715E-2</v>
      </c>
      <c r="AL74" s="352">
        <v>1.9034840352951887E-2</v>
      </c>
      <c r="AM74" s="352">
        <v>8.5161463098931023E-2</v>
      </c>
      <c r="AN74" s="352">
        <v>7.3377892030848324E-2</v>
      </c>
      <c r="AO74" s="352">
        <v>4.5485026727722033E-2</v>
      </c>
      <c r="AP74" s="352">
        <v>7.7079553576337334E-2</v>
      </c>
      <c r="AQ74" s="352">
        <v>6.4315246796998515E-2</v>
      </c>
      <c r="AR74" s="575"/>
      <c r="AS74" s="352"/>
      <c r="AT74" s="352"/>
      <c r="AU74" s="352"/>
      <c r="AV74" s="352">
        <v>6.6230408789788253E-2</v>
      </c>
      <c r="AW74" s="63"/>
      <c r="AX74" s="63"/>
      <c r="AY74" s="944"/>
      <c r="AZ74" s="63"/>
      <c r="BA74" s="114">
        <v>0.28748811649314798</v>
      </c>
      <c r="BB74" s="113">
        <v>0.4708814611562</v>
      </c>
      <c r="BC74" s="113">
        <v>0.37222319398285797</v>
      </c>
      <c r="BD74" s="113">
        <v>0.44665391969407287</v>
      </c>
      <c r="BE74" s="113">
        <v>0.12547361000969226</v>
      </c>
      <c r="BF74" s="113">
        <v>7.684177562044936E-2</v>
      </c>
      <c r="BG74" s="113">
        <v>0.15983859827692748</v>
      </c>
      <c r="BH74" s="923">
        <v>0.22932030776106993</v>
      </c>
      <c r="BI74" s="113">
        <v>0.11442372617254448</v>
      </c>
      <c r="BJ74" s="113">
        <v>0.21627982848620442</v>
      </c>
      <c r="BK74" s="923"/>
      <c r="BL74" s="113">
        <v>0.28246040229326597</v>
      </c>
      <c r="BN74" s="352">
        <v>4.8563860177634588E-2</v>
      </c>
      <c r="BO74" s="352">
        <v>4.4206748695003739E-2</v>
      </c>
      <c r="BP74" s="352">
        <v>0.12607054585863997</v>
      </c>
      <c r="BR74" s="352">
        <v>8.1234093388043327E-2</v>
      </c>
      <c r="BS74" s="352">
        <v>0.13313292319164804</v>
      </c>
      <c r="BT74" s="352">
        <v>0.19849405092636951</v>
      </c>
    </row>
    <row r="75" spans="1:72" s="24" customFormat="1" outlineLevel="1">
      <c r="A75" s="32"/>
      <c r="B75" s="31"/>
      <c r="C75" s="90" t="s">
        <v>652</v>
      </c>
      <c r="D75" s="90"/>
      <c r="E75" s="90"/>
      <c r="F75" s="225">
        <v>1.7200738994712417E-2</v>
      </c>
      <c r="G75" s="225">
        <v>7.9601678461827419E-2</v>
      </c>
      <c r="H75" s="225">
        <v>8.7307112193990122E-2</v>
      </c>
      <c r="I75" s="113">
        <v>7.8696046524035612E-2</v>
      </c>
      <c r="J75" s="225">
        <v>2.898407359778421E-2</v>
      </c>
      <c r="K75" s="225">
        <v>4.9701980388386913E-2</v>
      </c>
      <c r="L75" s="225">
        <v>5.3210000915834721E-2</v>
      </c>
      <c r="M75" s="113">
        <v>4.6565217391304259E-2</v>
      </c>
      <c r="N75" s="225">
        <v>-5.2137426779111595E-2</v>
      </c>
      <c r="O75" s="225">
        <v>-2.2791023842917424E-2</v>
      </c>
      <c r="P75" s="225">
        <v>1.2378902045209861E-2</v>
      </c>
      <c r="Q75" s="352">
        <v>5.2277157540316921E-3</v>
      </c>
      <c r="R75" s="352">
        <v>-2.2432789775231443E-2</v>
      </c>
      <c r="S75" s="352">
        <v>-6.356791848879606E-3</v>
      </c>
      <c r="T75" s="352">
        <v>3.7658802177860107E-3</v>
      </c>
      <c r="U75" s="352">
        <v>-2.3188536816887484E-2</v>
      </c>
      <c r="V75" s="352">
        <v>-4.8588616381305405E-3</v>
      </c>
      <c r="W75" s="352">
        <v>4.2641246221808871E-2</v>
      </c>
      <c r="X75" s="352">
        <v>4.0540540540540571E-2</v>
      </c>
      <c r="Y75" s="445">
        <v>3.0731644593030794E-2</v>
      </c>
      <c r="Z75" s="352"/>
      <c r="AA75" s="352">
        <v>1.9168610558905286E-2</v>
      </c>
      <c r="AB75" s="575"/>
      <c r="AC75" s="352"/>
      <c r="AD75" s="352"/>
      <c r="AE75" s="352">
        <v>8.0555555555555491E-2</v>
      </c>
      <c r="AF75" s="352">
        <v>4.5743233025858254E-2</v>
      </c>
      <c r="AG75" s="352">
        <v>4.5441399754175604E-2</v>
      </c>
      <c r="AH75" s="352">
        <v>6.7153082748365955E-2</v>
      </c>
      <c r="AI75" s="352">
        <v>6.8759923528077582E-2</v>
      </c>
      <c r="AJ75" s="352">
        <v>3.859564017827366E-2</v>
      </c>
      <c r="AK75" s="352">
        <v>5.4355441382531566E-2</v>
      </c>
      <c r="AL75" s="352">
        <v>-5.3159089650589575E-3</v>
      </c>
      <c r="AM75" s="352">
        <v>5.9817402438345546E-2</v>
      </c>
      <c r="AN75" s="352">
        <v>2.0039395929087434E-2</v>
      </c>
      <c r="AO75" s="352">
        <v>2.9532931664864259E-2</v>
      </c>
      <c r="AP75" s="352">
        <v>6.0297611604351653E-2</v>
      </c>
      <c r="AQ75" s="352">
        <v>6.2883290876497577E-2</v>
      </c>
      <c r="AR75" s="575"/>
      <c r="AS75" s="352"/>
      <c r="AT75" s="352"/>
      <c r="AU75" s="352"/>
      <c r="AV75" s="352">
        <v>4.6595390612533372E-2</v>
      </c>
      <c r="AW75" s="63"/>
      <c r="AX75" s="63"/>
      <c r="AY75" s="944"/>
      <c r="AZ75" s="63"/>
      <c r="BA75" s="114">
        <v>0.48494625516565515</v>
      </c>
      <c r="BB75" s="113">
        <v>0.6628812115716276</v>
      </c>
      <c r="BC75" s="113">
        <v>0.28801681850035021</v>
      </c>
      <c r="BD75" s="113">
        <v>0.19057275694925302</v>
      </c>
      <c r="BE75" s="113">
        <v>-5.7371941340201849E-2</v>
      </c>
      <c r="BF75" s="113">
        <v>-4.7598060819744381E-2</v>
      </c>
      <c r="BG75" s="113">
        <v>0.11281813975011579</v>
      </c>
      <c r="BH75" s="923">
        <v>0.28936328889717555</v>
      </c>
      <c r="BI75" s="113">
        <v>0.2383775576603282</v>
      </c>
      <c r="BJ75" s="113">
        <v>0.13375758991125641</v>
      </c>
      <c r="BK75" s="923"/>
      <c r="BL75" s="113">
        <v>0.21944805970942127</v>
      </c>
      <c r="BN75" s="352">
        <v>0.11564601258043528</v>
      </c>
      <c r="BO75" s="352">
        <v>4.8750583839327399E-2</v>
      </c>
      <c r="BP75" s="352">
        <v>9.161130851228183E-2</v>
      </c>
      <c r="BR75" s="352">
        <v>0.19235774708987075</v>
      </c>
      <c r="BS75" s="352">
        <v>0.11148411957029425</v>
      </c>
      <c r="BT75" s="352">
        <v>0.16025541994953385</v>
      </c>
    </row>
    <row r="76" spans="1:72" s="24" customFormat="1" outlineLevel="1">
      <c r="A76" s="31"/>
      <c r="B76" s="31"/>
      <c r="C76" s="91"/>
      <c r="D76" s="90" t="s">
        <v>80</v>
      </c>
      <c r="E76" s="90"/>
      <c r="F76" s="225">
        <v>-8.0204156033536478E-4</v>
      </c>
      <c r="G76" s="225">
        <v>6.8884997081144039E-2</v>
      </c>
      <c r="H76" s="225">
        <v>6.0759148006553687E-2</v>
      </c>
      <c r="I76" s="113">
        <v>7.6586433260393827E-2</v>
      </c>
      <c r="J76" s="225">
        <v>1.1657101865136354E-2</v>
      </c>
      <c r="K76" s="225">
        <v>4.1422915558707141E-2</v>
      </c>
      <c r="L76" s="225">
        <v>3.6484339536994925E-2</v>
      </c>
      <c r="M76" s="113">
        <v>2.2773307056440428E-2</v>
      </c>
      <c r="N76" s="225">
        <v>-7.3275169940587581E-2</v>
      </c>
      <c r="O76" s="225">
        <v>-3.222825459166001E-2</v>
      </c>
      <c r="P76" s="225">
        <v>1.7307233229888475E-3</v>
      </c>
      <c r="Q76" s="352">
        <v>1.9660411081321438E-3</v>
      </c>
      <c r="R76" s="352">
        <v>-3.8946366987751224E-2</v>
      </c>
      <c r="S76" s="352">
        <v>-5.8776217286394816E-3</v>
      </c>
      <c r="T76" s="352">
        <v>1.4314164799600348E-3</v>
      </c>
      <c r="U76" s="352">
        <v>-2.1751289540737018E-2</v>
      </c>
      <c r="V76" s="352">
        <v>-1.1752747601804225E-2</v>
      </c>
      <c r="W76" s="352">
        <v>3.8956029827719396E-2</v>
      </c>
      <c r="X76" s="352">
        <v>3.1617374087365313E-2</v>
      </c>
      <c r="Y76" s="445">
        <v>3.5146644275175554E-2</v>
      </c>
      <c r="Z76" s="352"/>
      <c r="AA76" s="352">
        <v>3.5380154547142606E-2</v>
      </c>
      <c r="AB76" s="575"/>
      <c r="AC76" s="352"/>
      <c r="AD76" s="352"/>
      <c r="AE76" s="352">
        <v>8.7349069944523183E-2</v>
      </c>
      <c r="AF76" s="352">
        <v>5.4771908763505239E-2</v>
      </c>
      <c r="AG76" s="352">
        <v>3.7084459619671106E-2</v>
      </c>
      <c r="AH76" s="352">
        <v>6.7355617540810986E-2</v>
      </c>
      <c r="AI76" s="352">
        <v>7.2273155685031343E-2</v>
      </c>
      <c r="AJ76" s="352">
        <v>5.1420352391225999E-2</v>
      </c>
      <c r="AK76" s="352">
        <v>6.102751177990573E-2</v>
      </c>
      <c r="AL76" s="352">
        <v>-7.7716495953010778E-3</v>
      </c>
      <c r="AM76" s="352">
        <v>6.9048908139325071E-2</v>
      </c>
      <c r="AN76" s="352">
        <v>3.1501114187318491E-2</v>
      </c>
      <c r="AO76" s="352">
        <v>3.152106314032288E-2</v>
      </c>
      <c r="AP76" s="352">
        <v>7.2729580503902991E-2</v>
      </c>
      <c r="AQ76" s="352">
        <v>7.5134591492634462E-2</v>
      </c>
      <c r="AR76" s="575"/>
      <c r="AS76" s="352"/>
      <c r="AT76" s="352"/>
      <c r="AU76" s="352"/>
      <c r="AV76" s="352">
        <v>4.6062154108131192E-2</v>
      </c>
      <c r="AW76" s="63"/>
      <c r="AX76" s="63"/>
      <c r="AY76" s="944"/>
      <c r="AZ76" s="63"/>
      <c r="BA76" s="114" t="s">
        <v>203</v>
      </c>
      <c r="BB76" s="113" t="s">
        <v>203</v>
      </c>
      <c r="BC76" s="113">
        <v>0.21968647466277802</v>
      </c>
      <c r="BD76" s="113">
        <v>0.11686991869918706</v>
      </c>
      <c r="BE76" s="113">
        <v>-9.9823368837981041E-2</v>
      </c>
      <c r="BF76" s="113">
        <v>-6.4038530146271921E-2</v>
      </c>
      <c r="BG76" s="113">
        <v>9.643605870020977E-2</v>
      </c>
      <c r="BH76" s="923">
        <v>0.3404742228720361</v>
      </c>
      <c r="BI76" s="113">
        <v>0.24797268459240307</v>
      </c>
      <c r="BJ76" s="113">
        <v>0.16092871257029939</v>
      </c>
      <c r="BK76" s="923"/>
      <c r="BL76" s="113">
        <v>0.25175751400916968</v>
      </c>
      <c r="BN76" s="352">
        <v>0.10693792383933221</v>
      </c>
      <c r="BO76" s="352">
        <v>5.2781577747378128E-2</v>
      </c>
      <c r="BP76" s="352">
        <v>0.10654315734345854</v>
      </c>
      <c r="BR76" s="352">
        <v>0.18693982074263782</v>
      </c>
      <c r="BS76" s="352">
        <v>0.12547499620003055</v>
      </c>
      <c r="BT76" s="352">
        <v>0.18968282543942916</v>
      </c>
    </row>
    <row r="77" spans="1:72" s="24" customFormat="1" outlineLevel="1">
      <c r="A77" s="31"/>
      <c r="B77" s="31"/>
      <c r="C77" s="91"/>
      <c r="D77" s="90" t="s">
        <v>81</v>
      </c>
      <c r="E77" s="90"/>
      <c r="F77" s="225">
        <v>0.14177598385469237</v>
      </c>
      <c r="G77" s="225">
        <v>0.14449845338046829</v>
      </c>
      <c r="H77" s="225">
        <v>0.23745173745173753</v>
      </c>
      <c r="I77" s="113">
        <v>8.8923556942277715E-2</v>
      </c>
      <c r="J77" s="225">
        <v>0.11203438395415488</v>
      </c>
      <c r="K77" s="225">
        <v>8.5802628188611063E-2</v>
      </c>
      <c r="L77" s="225">
        <v>0.12316089226388249</v>
      </c>
      <c r="M77" s="113">
        <v>0.13839002746672291</v>
      </c>
      <c r="N77" s="225">
        <v>2.1158129175946616E-2</v>
      </c>
      <c r="O77" s="225">
        <v>6.9065794256633062E-3</v>
      </c>
      <c r="P77" s="225">
        <v>4.4584837545126543E-2</v>
      </c>
      <c r="Q77" s="352">
        <v>1.4688094003801666E-2</v>
      </c>
      <c r="R77" s="352">
        <v>2.4863760217983533E-2</v>
      </c>
      <c r="S77" s="352">
        <v>-7.6437354602856278E-3</v>
      </c>
      <c r="T77" s="352">
        <v>1.0046885465505584E-2</v>
      </c>
      <c r="U77" s="352">
        <v>-2.7022546419098292E-2</v>
      </c>
      <c r="V77" s="352">
        <v>1.3630942238882282E-2</v>
      </c>
      <c r="W77" s="352">
        <v>5.2277693730038655E-2</v>
      </c>
      <c r="X77" s="352">
        <v>6.3578274760383247E-2</v>
      </c>
      <c r="Y77" s="445">
        <v>1.9675578251727277E-2</v>
      </c>
      <c r="Z77" s="352"/>
      <c r="AA77" s="352">
        <v>-2.2168739993327691E-2</v>
      </c>
      <c r="AB77" s="575"/>
      <c r="AC77" s="352"/>
      <c r="AD77" s="352"/>
      <c r="AE77" s="352">
        <v>6.0059074499507759E-2</v>
      </c>
      <c r="AF77" s="352">
        <v>1.7801857585139302E-2</v>
      </c>
      <c r="AG77" s="352">
        <v>7.2243346007604625E-2</v>
      </c>
      <c r="AH77" s="352">
        <v>6.6524822695035457E-2</v>
      </c>
      <c r="AI77" s="352">
        <v>5.7853437957175124E-2</v>
      </c>
      <c r="AJ77" s="352">
        <v>-1.7601206939904523E-3</v>
      </c>
      <c r="AK77" s="352">
        <v>3.2241813602015057E-2</v>
      </c>
      <c r="AL77" s="352">
        <v>3.0502684236213273E-3</v>
      </c>
      <c r="AM77" s="352">
        <v>2.8706969954993333E-2</v>
      </c>
      <c r="AN77" s="352">
        <v>-2.0101690906941028E-2</v>
      </c>
      <c r="AO77" s="352">
        <v>2.2203451188608669E-2</v>
      </c>
      <c r="AP77" s="352">
        <v>1.4047928225711326E-2</v>
      </c>
      <c r="AQ77" s="352">
        <v>1.4668218859138493E-2</v>
      </c>
      <c r="AR77" s="575"/>
      <c r="AS77" s="352"/>
      <c r="AT77" s="352"/>
      <c r="AU77" s="352"/>
      <c r="AV77" s="352">
        <v>4.8772011121408498E-2</v>
      </c>
      <c r="AW77" s="63"/>
      <c r="AX77" s="63"/>
      <c r="AY77" s="944"/>
      <c r="AZ77" s="63"/>
      <c r="BA77" s="114" t="s">
        <v>203</v>
      </c>
      <c r="BB77" s="113" t="s">
        <v>203</v>
      </c>
      <c r="BC77" s="113">
        <v>0.76084762865792133</v>
      </c>
      <c r="BD77" s="113">
        <v>0.54383954154727787</v>
      </c>
      <c r="BE77" s="113">
        <v>8.9829250185597731E-2</v>
      </c>
      <c r="BF77" s="113">
        <v>-5.1089918256141953E-4</v>
      </c>
      <c r="BG77" s="113">
        <v>0.15675583574714613</v>
      </c>
      <c r="BH77" s="923">
        <v>0.14887296872269795</v>
      </c>
      <c r="BI77" s="113">
        <v>0.20760456273764261</v>
      </c>
      <c r="BJ77" s="113">
        <v>4.3702770780856381E-2</v>
      </c>
      <c r="BK77" s="923"/>
      <c r="BL77" s="113">
        <v>0.10348610433934669</v>
      </c>
      <c r="BN77" s="352">
        <v>0.14357414448669203</v>
      </c>
      <c r="BO77" s="352">
        <v>3.5390428211586888E-2</v>
      </c>
      <c r="BP77" s="352">
        <v>3.6563291902980577E-2</v>
      </c>
      <c r="BR77" s="352">
        <v>0.20973384030418241</v>
      </c>
      <c r="BS77" s="352">
        <v>6.5113350125944658E-2</v>
      </c>
      <c r="BT77" s="352">
        <v>5.1767829129962584E-2</v>
      </c>
    </row>
    <row r="78" spans="1:72" s="24" customFormat="1" outlineLevel="1">
      <c r="A78" s="31"/>
      <c r="B78" s="31"/>
      <c r="C78" s="90" t="s">
        <v>83</v>
      </c>
      <c r="D78" s="90"/>
      <c r="E78" s="90"/>
      <c r="F78" s="225">
        <v>2.9983792544570509E-2</v>
      </c>
      <c r="G78" s="225">
        <v>7.395751376868609E-2</v>
      </c>
      <c r="H78" s="225">
        <v>7.7655677655677602E-2</v>
      </c>
      <c r="I78" s="113">
        <v>6.8660774983004824E-2</v>
      </c>
      <c r="J78" s="225">
        <v>2.5445292620864812E-3</v>
      </c>
      <c r="K78" s="225">
        <v>0</v>
      </c>
      <c r="L78" s="225">
        <v>2.2842639593908531E-2</v>
      </c>
      <c r="M78" s="113">
        <v>5.7071960297766955E-2</v>
      </c>
      <c r="N78" s="225">
        <v>-8.1572769953051627E-2</v>
      </c>
      <c r="O78" s="225">
        <v>-2.5559105431309903E-2</v>
      </c>
      <c r="P78" s="225">
        <v>-3.9999999999999925E-2</v>
      </c>
      <c r="Q78" s="352">
        <v>-3.0054644808743203E-2</v>
      </c>
      <c r="R78" s="352">
        <v>-4.9999999999999933E-2</v>
      </c>
      <c r="S78" s="352">
        <v>-5.1148999258710193E-2</v>
      </c>
      <c r="T78" s="352">
        <v>-2.8124999999999956E-2</v>
      </c>
      <c r="U78" s="352">
        <v>-3.6977491961414866E-2</v>
      </c>
      <c r="V78" s="352">
        <v>-3.0050083472454081E-2</v>
      </c>
      <c r="W78" s="352">
        <v>9.4664371772805733E-3</v>
      </c>
      <c r="X78" s="352">
        <v>5.1150895140665842E-3</v>
      </c>
      <c r="Y78" s="445">
        <v>2.7989821882951738E-2</v>
      </c>
      <c r="Z78" s="352"/>
      <c r="AA78" s="352">
        <v>-1.0574936185730022E-2</v>
      </c>
      <c r="AB78" s="575"/>
      <c r="AC78" s="352"/>
      <c r="AD78" s="352"/>
      <c r="AE78" s="352">
        <v>-1.6313213703098572E-3</v>
      </c>
      <c r="AF78" s="352">
        <v>6.2091503267973858E-2</v>
      </c>
      <c r="AG78" s="352">
        <v>-6.9230769230769207E-3</v>
      </c>
      <c r="AH78" s="352">
        <v>2.4012393493415995E-2</v>
      </c>
      <c r="AI78" s="352">
        <v>2.9500756429652109E-2</v>
      </c>
      <c r="AJ78" s="352">
        <v>3.3063923585598731E-2</v>
      </c>
      <c r="AK78" s="352">
        <v>1.4935988620199181E-2</v>
      </c>
      <c r="AL78" s="352">
        <v>-2.6629292221443501E-2</v>
      </c>
      <c r="AM78" s="352">
        <v>7.9913606911446999E-2</v>
      </c>
      <c r="AN78" s="352">
        <v>1.4666666666666606E-2</v>
      </c>
      <c r="AO78" s="352">
        <v>3.8107752956636043E-2</v>
      </c>
      <c r="AP78" s="352">
        <v>7.3417721518987289E-2</v>
      </c>
      <c r="AQ78" s="352">
        <v>7.3702830188679291E-2</v>
      </c>
      <c r="AR78" s="575"/>
      <c r="AS78" s="352"/>
      <c r="AT78" s="352"/>
      <c r="AU78" s="352"/>
      <c r="AV78" s="352">
        <v>7.2928176795580058E-2</v>
      </c>
      <c r="AW78" s="63"/>
      <c r="AX78" s="63"/>
      <c r="AY78" s="944"/>
      <c r="AZ78" s="63"/>
      <c r="BA78" s="114">
        <v>4.9099856724599711E-2</v>
      </c>
      <c r="BB78" s="113">
        <v>0.46545376814003747</v>
      </c>
      <c r="BC78" s="113">
        <v>0.27390599675850869</v>
      </c>
      <c r="BD78" s="113">
        <v>8.3969465648854991E-2</v>
      </c>
      <c r="BE78" s="113">
        <v>-0.16666666666666674</v>
      </c>
      <c r="BF78" s="113">
        <v>-0.1563380281690141</v>
      </c>
      <c r="BG78" s="113">
        <v>1.1686143572620988E-2</v>
      </c>
      <c r="BH78" s="923">
        <v>8.2431307243963525E-2</v>
      </c>
      <c r="BI78" s="113">
        <v>8.153846153846156E-2</v>
      </c>
      <c r="BJ78" s="113">
        <v>8.2503556187766725E-2</v>
      </c>
      <c r="BK78" s="923"/>
      <c r="BL78" s="113">
        <v>0.29036544850498336</v>
      </c>
      <c r="BN78" s="352">
        <v>1.6923076923076819E-2</v>
      </c>
      <c r="BO78" s="352">
        <v>-1.2091038406827792E-2</v>
      </c>
      <c r="BP78" s="352">
        <v>0.11432325886990813</v>
      </c>
      <c r="BR78" s="352">
        <v>4.6923076923076845E-2</v>
      </c>
      <c r="BS78" s="352">
        <v>6.6856330014224863E-2</v>
      </c>
      <c r="BT78" s="352">
        <v>0.19645203679369261</v>
      </c>
    </row>
    <row r="79" spans="1:72" s="88" customFormat="1" outlineLevel="1">
      <c r="A79" s="94"/>
      <c r="B79" s="92" t="s">
        <v>84</v>
      </c>
      <c r="C79" s="93"/>
      <c r="D79" s="93"/>
      <c r="E79" s="92"/>
      <c r="F79" s="229">
        <v>2.6017979904812361E-2</v>
      </c>
      <c r="G79" s="229">
        <v>8.1331821461704923E-2</v>
      </c>
      <c r="H79" s="229">
        <v>9.06577693040993E-2</v>
      </c>
      <c r="I79" s="115">
        <v>9.1979139352620587E-2</v>
      </c>
      <c r="J79" s="229">
        <v>4.5891141942369318E-2</v>
      </c>
      <c r="K79" s="229">
        <v>6.3571428571428612E-2</v>
      </c>
      <c r="L79" s="229">
        <v>7.2627842271898668E-2</v>
      </c>
      <c r="M79" s="115">
        <v>8.3922182468694206E-2</v>
      </c>
      <c r="N79" s="229">
        <v>-1.778309574402237E-2</v>
      </c>
      <c r="O79" s="229">
        <v>1.0501774799931418E-4</v>
      </c>
      <c r="P79" s="229">
        <v>2.6587701612903025E-2</v>
      </c>
      <c r="Q79" s="354">
        <v>1.583404934331667E-2</v>
      </c>
      <c r="R79" s="354">
        <v>-2.2152408570967896E-3</v>
      </c>
      <c r="S79" s="354">
        <v>3.0274896056190492E-3</v>
      </c>
      <c r="T79" s="354">
        <v>1.2999034127495035E-2</v>
      </c>
      <c r="U79" s="354">
        <v>-4.9660323388023286E-4</v>
      </c>
      <c r="V79" s="354">
        <v>2.7624858397756746E-3</v>
      </c>
      <c r="W79" s="354">
        <v>3.1274774060567889E-2</v>
      </c>
      <c r="X79" s="354">
        <v>4.2376138678556163E-2</v>
      </c>
      <c r="Y79" s="446">
        <v>5.3964859234130413E-2</v>
      </c>
      <c r="Z79" s="354"/>
      <c r="AA79" s="354">
        <v>3.43594590333407E-2</v>
      </c>
      <c r="AB79" s="634"/>
      <c r="AC79" s="354"/>
      <c r="AD79" s="354"/>
      <c r="AE79" s="354">
        <v>6.8217389856471966E-2</v>
      </c>
      <c r="AF79" s="354">
        <v>5.164055802353662E-2</v>
      </c>
      <c r="AG79" s="354">
        <v>3.1748384419280296E-2</v>
      </c>
      <c r="AH79" s="354">
        <v>4.2364602786955752E-2</v>
      </c>
      <c r="AI79" s="354">
        <v>4.7120274535205953E-2</v>
      </c>
      <c r="AJ79" s="354">
        <v>3.4167785411566509E-2</v>
      </c>
      <c r="AK79" s="354">
        <v>3.7455137831852614E-2</v>
      </c>
      <c r="AL79" s="354">
        <v>7.4462995448802971E-3</v>
      </c>
      <c r="AM79" s="354">
        <v>7.398568019093088E-2</v>
      </c>
      <c r="AN79" s="354">
        <v>4.9353741496598547E-2</v>
      </c>
      <c r="AO79" s="354">
        <v>3.8669735178762599E-2</v>
      </c>
      <c r="AP79" s="354">
        <v>7.0039112886447707E-2</v>
      </c>
      <c r="AQ79" s="354">
        <v>6.3879842512030383E-2</v>
      </c>
      <c r="AR79" s="634"/>
      <c r="AS79" s="354"/>
      <c r="AT79" s="354"/>
      <c r="AU79" s="354"/>
      <c r="AV79" s="354">
        <v>5.8335734937294825E-2</v>
      </c>
      <c r="AW79" s="1216"/>
      <c r="AX79" s="1216"/>
      <c r="AY79" s="945"/>
      <c r="AZ79" s="1216"/>
      <c r="BA79" s="116">
        <v>0.36810125086002321</v>
      </c>
      <c r="BB79" s="115">
        <v>0.57100946150348353</v>
      </c>
      <c r="BC79" s="115">
        <v>0.32134673012515425</v>
      </c>
      <c r="BD79" s="115">
        <v>0.29330309498399143</v>
      </c>
      <c r="BE79" s="115">
        <v>2.4405339054731634E-2</v>
      </c>
      <c r="BF79" s="115">
        <v>1.3311583695827078E-2</v>
      </c>
      <c r="BG79" s="115">
        <v>0.13611701810521293</v>
      </c>
      <c r="BH79" s="924">
        <v>0.24991663270221176</v>
      </c>
      <c r="BI79" s="115">
        <v>0.1646113713167725</v>
      </c>
      <c r="BJ79" s="115">
        <v>0.17790872298724758</v>
      </c>
      <c r="BK79" s="924"/>
      <c r="BL79" s="115">
        <v>0.25640940745400576</v>
      </c>
      <c r="BN79" s="354">
        <v>7.5457994901286574E-2</v>
      </c>
      <c r="BO79" s="354">
        <v>4.5180339552523652E-2</v>
      </c>
      <c r="BP79" s="354">
        <v>0.11141724201268466</v>
      </c>
      <c r="BR79" s="354">
        <v>0.12613387087211736</v>
      </c>
      <c r="BS79" s="354">
        <v>0.12250871789650519</v>
      </c>
      <c r="BT79" s="354">
        <v>0.18241440039761025</v>
      </c>
    </row>
    <row r="80" spans="1:72" s="88" customFormat="1" outlineLevel="1">
      <c r="A80" s="94"/>
      <c r="B80" s="92" t="s">
        <v>85</v>
      </c>
      <c r="C80" s="93"/>
      <c r="D80" s="93"/>
      <c r="E80" s="92"/>
      <c r="F80" s="229">
        <v>1.3439621123794598E-2</v>
      </c>
      <c r="G80" s="229">
        <v>4.5054847052528491E-2</v>
      </c>
      <c r="H80" s="229">
        <v>5.6041030192350405E-2</v>
      </c>
      <c r="I80" s="115">
        <v>9.4473490694874096E-2</v>
      </c>
      <c r="J80" s="229">
        <v>6.5955404607206169E-2</v>
      </c>
      <c r="K80" s="229">
        <v>2.7276568333414186E-2</v>
      </c>
      <c r="L80" s="229">
        <v>6.9711619502262234E-2</v>
      </c>
      <c r="M80" s="115">
        <v>0.17403718878033403</v>
      </c>
      <c r="N80" s="229">
        <v>-1.6847327137726076E-2</v>
      </c>
      <c r="O80" s="229">
        <v>-2.9013286151930662E-2</v>
      </c>
      <c r="P80" s="229">
        <v>7.3781002193352485E-2</v>
      </c>
      <c r="Q80" s="354">
        <v>4.3544982689900591E-2</v>
      </c>
      <c r="R80" s="354">
        <v>-9.2399732989367767E-3</v>
      </c>
      <c r="S80" s="354">
        <v>-2.6326987568514815E-2</v>
      </c>
      <c r="T80" s="354">
        <v>-6.4462422933845298E-3</v>
      </c>
      <c r="U80" s="354">
        <v>-2.2616591435124622E-2</v>
      </c>
      <c r="V80" s="354">
        <v>-2.6611732307510794E-2</v>
      </c>
      <c r="W80" s="354">
        <v>4.7484588287098006E-2</v>
      </c>
      <c r="X80" s="354">
        <v>2.4555061032962788E-2</v>
      </c>
      <c r="Y80" s="446">
        <v>2.0166170889321933E-2</v>
      </c>
      <c r="Z80" s="354"/>
      <c r="AA80" s="354">
        <v>3.7868928114448419E-3</v>
      </c>
      <c r="AB80" s="634"/>
      <c r="AC80" s="354"/>
      <c r="AD80" s="354"/>
      <c r="AE80" s="354">
        <v>3.332783632388403E-2</v>
      </c>
      <c r="AF80" s="354">
        <v>5.0029344233600614E-2</v>
      </c>
      <c r="AG80" s="354">
        <v>-1.226196779823896E-2</v>
      </c>
      <c r="AH80" s="354">
        <v>-1.0527987769466507E-2</v>
      </c>
      <c r="AI80" s="354">
        <v>2.3401992555507789E-2</v>
      </c>
      <c r="AJ80" s="354">
        <v>1.9411098638772106E-2</v>
      </c>
      <c r="AK80" s="354">
        <v>5.9927777003082383E-2</v>
      </c>
      <c r="AL80" s="354">
        <v>-9.6810778932088226E-3</v>
      </c>
      <c r="AM80" s="354">
        <v>7.2525378385311923E-2</v>
      </c>
      <c r="AN80" s="354">
        <v>2.0168454862297347E-2</v>
      </c>
      <c r="AO80" s="354">
        <v>1.7605191542809262E-2</v>
      </c>
      <c r="AP80" s="354">
        <v>2.6878690008434347E-2</v>
      </c>
      <c r="AQ80" s="354">
        <v>4.648861323461051E-2</v>
      </c>
      <c r="AR80" s="634"/>
      <c r="AS80" s="354"/>
      <c r="AT80" s="354"/>
      <c r="AU80" s="354"/>
      <c r="AV80" s="354">
        <v>5.800895867149447E-2</v>
      </c>
      <c r="AW80" s="1216"/>
      <c r="AX80" s="1216"/>
      <c r="AY80" s="945"/>
      <c r="AZ80" s="1216"/>
      <c r="BA80" s="116">
        <v>0.35371912705449526</v>
      </c>
      <c r="BB80" s="115">
        <v>0.31999030792615746</v>
      </c>
      <c r="BC80" s="115">
        <v>0.22411720578798477</v>
      </c>
      <c r="BD80" s="115">
        <v>0.37522888363851137</v>
      </c>
      <c r="BE80" s="115">
        <v>6.9697897036953504E-2</v>
      </c>
      <c r="BF80" s="115">
        <v>-6.3219284993701108E-2</v>
      </c>
      <c r="BG80" s="115">
        <v>6.5712280400970879E-2</v>
      </c>
      <c r="BH80" s="924">
        <v>0.16318220701454234</v>
      </c>
      <c r="BI80" s="115">
        <v>1.9626012433566542E-2</v>
      </c>
      <c r="BJ80" s="115">
        <v>0.14849952155870905</v>
      </c>
      <c r="BK80" s="924"/>
      <c r="BL80" s="115">
        <v>0.16148224933178001</v>
      </c>
      <c r="BN80" s="354">
        <v>-2.2660861720696035E-2</v>
      </c>
      <c r="BO80" s="354">
        <v>4.9666533632739984E-2</v>
      </c>
      <c r="BP80" s="354">
        <v>4.4957086037261895E-2</v>
      </c>
      <c r="BR80" s="354">
        <v>2.1082151752271905E-4</v>
      </c>
      <c r="BS80" s="354">
        <v>0.12579399616285314</v>
      </c>
      <c r="BT80" s="354">
        <v>9.3535691856813763E-2</v>
      </c>
    </row>
    <row r="81" spans="1:72" s="24" customFormat="1" outlineLevel="1">
      <c r="A81" s="31"/>
      <c r="B81" s="31"/>
      <c r="C81" s="37"/>
      <c r="D81" s="37"/>
      <c r="E81" s="31"/>
      <c r="F81" s="219"/>
      <c r="G81" s="219"/>
      <c r="H81" s="219"/>
      <c r="I81" s="32"/>
      <c r="J81" s="219"/>
      <c r="K81" s="219"/>
      <c r="L81" s="219"/>
      <c r="M81" s="32"/>
      <c r="N81" s="219"/>
      <c r="O81" s="219"/>
      <c r="P81" s="219"/>
      <c r="Q81" s="357"/>
      <c r="R81" s="357"/>
      <c r="S81" s="357"/>
      <c r="T81" s="357"/>
      <c r="U81" s="357"/>
      <c r="V81" s="357"/>
      <c r="W81" s="357"/>
      <c r="X81" s="357"/>
      <c r="Y81" s="443"/>
      <c r="Z81" s="357"/>
      <c r="AA81" s="357"/>
      <c r="AB81" s="574"/>
      <c r="AC81" s="357"/>
      <c r="AD81" s="357"/>
      <c r="AE81" s="357"/>
      <c r="AF81" s="357"/>
      <c r="AG81" s="357"/>
      <c r="AH81" s="357"/>
      <c r="AI81" s="357"/>
      <c r="AJ81" s="357"/>
      <c r="AK81" s="357"/>
      <c r="AL81" s="357"/>
      <c r="AM81" s="357"/>
      <c r="AN81" s="357"/>
      <c r="AO81" s="357"/>
      <c r="AP81" s="357"/>
      <c r="AQ81" s="357"/>
      <c r="AR81" s="574"/>
      <c r="AS81" s="357"/>
      <c r="AT81" s="357"/>
      <c r="AU81" s="1419"/>
      <c r="AV81" s="1419"/>
      <c r="AW81" s="32"/>
      <c r="AX81" s="32"/>
      <c r="AY81" s="943"/>
      <c r="AZ81" s="32"/>
      <c r="BA81" s="1218"/>
      <c r="BB81" s="32"/>
      <c r="BC81" s="32"/>
      <c r="BD81" s="32"/>
      <c r="BE81" s="32"/>
      <c r="BF81" s="32"/>
      <c r="BG81" s="357"/>
      <c r="BH81" s="574"/>
      <c r="BI81" s="32"/>
      <c r="BJ81" s="32"/>
      <c r="BK81" s="574"/>
      <c r="BL81" s="1419"/>
      <c r="BN81" s="357"/>
      <c r="BO81" s="357"/>
      <c r="BP81" s="357"/>
      <c r="BR81" s="357"/>
      <c r="BS81" s="357"/>
      <c r="BT81" s="357"/>
    </row>
    <row r="82" spans="1:72" outlineLevel="1">
      <c r="A82" s="89" t="s">
        <v>724</v>
      </c>
      <c r="B82" s="90"/>
      <c r="C82" s="90"/>
      <c r="D82" s="90"/>
      <c r="E82" s="90"/>
      <c r="F82" s="91"/>
      <c r="G82" s="91"/>
      <c r="H82" s="91"/>
      <c r="I82" s="91"/>
      <c r="J82" s="91"/>
      <c r="K82" s="91"/>
      <c r="L82" s="91"/>
      <c r="M82" s="91"/>
      <c r="N82" s="91"/>
      <c r="O82" s="91"/>
      <c r="P82" s="91"/>
      <c r="Q82" s="358"/>
      <c r="R82" s="358"/>
      <c r="S82" s="358"/>
      <c r="T82" s="358"/>
      <c r="U82" s="358"/>
      <c r="V82" s="358"/>
      <c r="W82" s="358"/>
      <c r="X82" s="358"/>
      <c r="Y82" s="448"/>
      <c r="Z82" s="358"/>
      <c r="AA82" s="358"/>
      <c r="AB82" s="562"/>
      <c r="AC82" s="358"/>
      <c r="AD82" s="358"/>
      <c r="AE82" s="358"/>
      <c r="AF82" s="358"/>
      <c r="AG82" s="1051"/>
      <c r="AH82" s="1051"/>
      <c r="AI82" s="1051"/>
      <c r="AJ82" s="1051"/>
      <c r="AK82" s="1051"/>
      <c r="AL82" s="1051"/>
      <c r="AM82" s="1051"/>
      <c r="AN82" s="1051"/>
      <c r="AO82" s="1051"/>
      <c r="AP82" s="1051"/>
      <c r="AQ82" s="1051"/>
      <c r="AR82" s="562"/>
      <c r="AS82" s="1051"/>
      <c r="AT82" s="1051"/>
      <c r="AU82" s="1051"/>
      <c r="AV82" s="556"/>
      <c r="AW82" s="32"/>
      <c r="AX82" s="32"/>
      <c r="AY82" s="943"/>
      <c r="AZ82" s="32"/>
      <c r="BA82" s="91"/>
      <c r="BB82" s="91"/>
      <c r="BC82" s="91"/>
      <c r="BD82" s="91"/>
      <c r="BE82" s="91"/>
      <c r="BF82" s="91"/>
      <c r="BG82" s="91"/>
      <c r="BH82" s="496"/>
      <c r="BI82" s="91"/>
      <c r="BJ82" s="91"/>
      <c r="BK82" s="496"/>
      <c r="BL82" s="27"/>
      <c r="BN82" s="1051"/>
      <c r="BO82" s="1051"/>
      <c r="BP82" s="1051"/>
      <c r="BR82" s="1051"/>
      <c r="BS82" s="1051"/>
      <c r="BT82" s="1051"/>
    </row>
    <row r="83" spans="1:72" outlineLevel="1" collapsed="1">
      <c r="A83" s="31"/>
      <c r="B83" s="31"/>
      <c r="C83" s="90" t="s">
        <v>77</v>
      </c>
      <c r="D83" s="90"/>
      <c r="E83" s="90"/>
      <c r="F83" s="144"/>
      <c r="G83" s="144"/>
      <c r="H83" s="144"/>
      <c r="I83" s="106"/>
      <c r="J83" s="144"/>
      <c r="K83" s="144"/>
      <c r="L83" s="144"/>
      <c r="M83" s="106"/>
      <c r="N83" s="144"/>
      <c r="O83" s="144"/>
      <c r="P83" s="144"/>
      <c r="Q83" s="348"/>
      <c r="R83" s="348"/>
      <c r="S83" s="348"/>
      <c r="T83" s="348"/>
      <c r="U83" s="348"/>
      <c r="V83" s="348"/>
      <c r="W83" s="348"/>
      <c r="X83" s="348"/>
      <c r="Y83" s="440"/>
      <c r="Z83" s="348">
        <v>287.02121571001589</v>
      </c>
      <c r="AA83" s="348">
        <v>284.70000000000073</v>
      </c>
      <c r="AB83" s="579"/>
      <c r="AC83" s="348"/>
      <c r="AD83" s="348">
        <v>246</v>
      </c>
      <c r="AE83" s="348">
        <v>269.5</v>
      </c>
      <c r="AF83" s="348">
        <v>214.79999999999927</v>
      </c>
      <c r="AG83" s="348">
        <v>220.60000000000036</v>
      </c>
      <c r="AH83" s="348">
        <v>220.79999999999927</v>
      </c>
      <c r="AI83" s="348">
        <v>284.5</v>
      </c>
      <c r="AJ83" s="348">
        <v>186.79999999999927</v>
      </c>
      <c r="AK83" s="348">
        <v>207.79999999999927</v>
      </c>
      <c r="AL83" s="348">
        <v>142.70000000000073</v>
      </c>
      <c r="AM83" s="348">
        <v>142.20000000000073</v>
      </c>
      <c r="AN83" s="348">
        <v>155.70000000000073</v>
      </c>
      <c r="AO83" s="348">
        <v>160.5</v>
      </c>
      <c r="AP83" s="348">
        <v>145.9</v>
      </c>
      <c r="AQ83" s="348">
        <v>162</v>
      </c>
      <c r="AR83" s="579">
        <v>155.5</v>
      </c>
      <c r="AS83" s="348"/>
      <c r="AT83" s="348"/>
      <c r="AU83" s="561">
        <v>162</v>
      </c>
      <c r="AV83" s="561">
        <v>142.6</v>
      </c>
      <c r="AW83" s="63"/>
      <c r="AX83" s="63"/>
      <c r="AY83" s="944"/>
      <c r="AZ83" s="63"/>
      <c r="BA83" s="1215"/>
      <c r="BB83" s="106"/>
      <c r="BC83" s="106"/>
      <c r="BD83" s="106"/>
      <c r="BE83" s="106"/>
      <c r="BF83" s="106"/>
      <c r="BG83" s="348"/>
      <c r="BH83" s="579">
        <v>214.79999999999927</v>
      </c>
      <c r="BI83" s="106">
        <v>186.79999999999927</v>
      </c>
      <c r="BJ83" s="106">
        <v>155.70000000000073</v>
      </c>
      <c r="BK83" s="579">
        <v>155.5</v>
      </c>
      <c r="BL83" s="561">
        <v>142.6</v>
      </c>
      <c r="BM83" s="24"/>
      <c r="BN83" s="348"/>
      <c r="BO83" s="348"/>
      <c r="BP83" s="348"/>
      <c r="BQ83" s="24"/>
      <c r="BR83" s="348"/>
      <c r="BS83" s="348"/>
      <c r="BT83" s="348"/>
    </row>
    <row r="84" spans="1:72" outlineLevel="1">
      <c r="A84" s="31"/>
      <c r="B84" s="31"/>
      <c r="C84" s="90" t="s">
        <v>373</v>
      </c>
      <c r="D84" s="90"/>
      <c r="E84" s="90"/>
      <c r="F84" s="144"/>
      <c r="G84" s="144"/>
      <c r="H84" s="144"/>
      <c r="I84" s="106"/>
      <c r="J84" s="144"/>
      <c r="K84" s="144"/>
      <c r="L84" s="144"/>
      <c r="M84" s="106"/>
      <c r="N84" s="144"/>
      <c r="O84" s="144"/>
      <c r="P84" s="144"/>
      <c r="Q84" s="348"/>
      <c r="R84" s="348"/>
      <c r="S84" s="348"/>
      <c r="T84" s="348"/>
      <c r="U84" s="348"/>
      <c r="V84" s="348"/>
      <c r="W84" s="348"/>
      <c r="X84" s="348"/>
      <c r="Y84" s="440"/>
      <c r="Z84" s="348">
        <v>272.39058389481806</v>
      </c>
      <c r="AA84" s="348">
        <v>414.10000000000014</v>
      </c>
      <c r="AB84" s="579"/>
      <c r="AC84" s="348"/>
      <c r="AD84" s="348">
        <v>412.70000000000005</v>
      </c>
      <c r="AE84" s="348">
        <v>446.39999999999986</v>
      </c>
      <c r="AF84" s="348">
        <v>466.70000000000005</v>
      </c>
      <c r="AG84" s="348">
        <v>432.59999999999991</v>
      </c>
      <c r="AH84" s="348">
        <v>441.90000000000009</v>
      </c>
      <c r="AI84" s="348">
        <v>474.79999999999995</v>
      </c>
      <c r="AJ84" s="348">
        <v>739.3</v>
      </c>
      <c r="AK84" s="348">
        <v>872.90000000000009</v>
      </c>
      <c r="AL84" s="348">
        <v>822.2</v>
      </c>
      <c r="AM84" s="348">
        <v>929.29999999999973</v>
      </c>
      <c r="AN84" s="348">
        <v>915</v>
      </c>
      <c r="AO84" s="348">
        <v>971</v>
      </c>
      <c r="AP84" s="348">
        <v>1037.8</v>
      </c>
      <c r="AQ84" s="348">
        <v>1121.3</v>
      </c>
      <c r="AR84" s="579">
        <v>915</v>
      </c>
      <c r="AS84" s="348"/>
      <c r="AT84" s="348"/>
      <c r="AU84" s="561">
        <v>1121.3</v>
      </c>
      <c r="AV84" s="561">
        <v>1181.9000000000001</v>
      </c>
      <c r="AW84" s="63"/>
      <c r="AX84" s="63"/>
      <c r="AY84" s="944"/>
      <c r="AZ84" s="63"/>
      <c r="BA84" s="1215"/>
      <c r="BB84" s="106"/>
      <c r="BC84" s="106"/>
      <c r="BD84" s="106"/>
      <c r="BE84" s="106"/>
      <c r="BF84" s="106"/>
      <c r="BG84" s="348"/>
      <c r="BH84" s="579">
        <v>466.70000000000005</v>
      </c>
      <c r="BI84" s="106">
        <v>739.3</v>
      </c>
      <c r="BJ84" s="106">
        <v>915</v>
      </c>
      <c r="BK84" s="579">
        <v>915</v>
      </c>
      <c r="BL84" s="561">
        <v>1181.9000000000001</v>
      </c>
      <c r="BM84" s="24"/>
      <c r="BN84" s="348"/>
      <c r="BO84" s="348"/>
      <c r="BP84" s="348"/>
      <c r="BQ84" s="24"/>
      <c r="BR84" s="348"/>
      <c r="BS84" s="348"/>
      <c r="BT84" s="348"/>
    </row>
    <row r="85" spans="1:72" s="87" customFormat="1" outlineLevel="1">
      <c r="A85" s="94"/>
      <c r="B85" s="92" t="s">
        <v>79</v>
      </c>
      <c r="C85" s="93"/>
      <c r="D85" s="93"/>
      <c r="E85" s="92"/>
      <c r="F85" s="145"/>
      <c r="G85" s="145"/>
      <c r="H85" s="145"/>
      <c r="I85" s="108"/>
      <c r="J85" s="145"/>
      <c r="K85" s="145"/>
      <c r="L85" s="145"/>
      <c r="M85" s="108"/>
      <c r="N85" s="145"/>
      <c r="O85" s="145"/>
      <c r="P85" s="145"/>
      <c r="Q85" s="339"/>
      <c r="R85" s="339"/>
      <c r="S85" s="339"/>
      <c r="T85" s="339"/>
      <c r="U85" s="339"/>
      <c r="V85" s="339"/>
      <c r="W85" s="339"/>
      <c r="X85" s="339"/>
      <c r="Y85" s="441"/>
      <c r="Z85" s="339">
        <v>559.41179960483396</v>
      </c>
      <c r="AA85" s="339">
        <v>698.80000000000086</v>
      </c>
      <c r="AB85" s="498">
        <v>559.29999999999927</v>
      </c>
      <c r="AC85" s="339"/>
      <c r="AD85" s="339">
        <v>658.7</v>
      </c>
      <c r="AE85" s="339">
        <v>715.89999999999986</v>
      </c>
      <c r="AF85" s="339">
        <v>681.49999999999932</v>
      </c>
      <c r="AG85" s="339">
        <v>653.20000000000027</v>
      </c>
      <c r="AH85" s="339">
        <v>662.69999999999936</v>
      </c>
      <c r="AI85" s="339">
        <v>759.3</v>
      </c>
      <c r="AJ85" s="339">
        <v>926.09999999999923</v>
      </c>
      <c r="AK85" s="339">
        <v>1080.6999999999994</v>
      </c>
      <c r="AL85" s="339">
        <v>964.90000000000077</v>
      </c>
      <c r="AM85" s="339">
        <v>1071.5000000000005</v>
      </c>
      <c r="AN85" s="339">
        <v>1070.7000000000007</v>
      </c>
      <c r="AO85" s="339">
        <v>1131.5</v>
      </c>
      <c r="AP85" s="339">
        <v>1183.7</v>
      </c>
      <c r="AQ85" s="339">
        <v>1283.3</v>
      </c>
      <c r="AR85" s="498">
        <v>1070.5</v>
      </c>
      <c r="AS85" s="339"/>
      <c r="AT85" s="339"/>
      <c r="AU85" s="339">
        <v>1283.3</v>
      </c>
      <c r="AV85" s="339">
        <v>1324.5</v>
      </c>
      <c r="AW85" s="1216"/>
      <c r="AX85" s="1216"/>
      <c r="AY85" s="945"/>
      <c r="AZ85" s="1216"/>
      <c r="BA85" s="111"/>
      <c r="BB85" s="108"/>
      <c r="BC85" s="108"/>
      <c r="BD85" s="108"/>
      <c r="BE85" s="108"/>
      <c r="BF85" s="108"/>
      <c r="BG85" s="339"/>
      <c r="BH85" s="498">
        <v>681.49999999999932</v>
      </c>
      <c r="BI85" s="108">
        <v>926.09999999999923</v>
      </c>
      <c r="BJ85" s="108">
        <v>1070.7000000000007</v>
      </c>
      <c r="BK85" s="498">
        <v>1070.5</v>
      </c>
      <c r="BL85" s="339">
        <v>1324.5</v>
      </c>
      <c r="BM85" s="88"/>
      <c r="BN85" s="339"/>
      <c r="BO85" s="339"/>
      <c r="BP85" s="339"/>
      <c r="BQ85" s="88"/>
      <c r="BR85" s="339"/>
      <c r="BS85" s="339"/>
      <c r="BT85" s="339"/>
    </row>
    <row r="86" spans="1:72" outlineLevel="1">
      <c r="A86" s="31"/>
      <c r="B86" s="31"/>
      <c r="C86" s="90" t="s">
        <v>82</v>
      </c>
      <c r="D86" s="90"/>
      <c r="E86" s="90"/>
      <c r="F86" s="144"/>
      <c r="G86" s="144"/>
      <c r="H86" s="144"/>
      <c r="I86" s="106"/>
      <c r="J86" s="144"/>
      <c r="K86" s="144"/>
      <c r="L86" s="144"/>
      <c r="M86" s="106"/>
      <c r="N86" s="144"/>
      <c r="O86" s="144"/>
      <c r="P86" s="144"/>
      <c r="Q86" s="348"/>
      <c r="R86" s="348"/>
      <c r="S86" s="348"/>
      <c r="T86" s="348"/>
      <c r="U86" s="348"/>
      <c r="V86" s="348"/>
      <c r="W86" s="348"/>
      <c r="X86" s="348"/>
      <c r="Y86" s="440"/>
      <c r="Z86" s="348">
        <v>0</v>
      </c>
      <c r="AA86" s="348">
        <v>0</v>
      </c>
      <c r="AB86" s="579"/>
      <c r="AC86" s="348"/>
      <c r="AD86" s="348">
        <v>0</v>
      </c>
      <c r="AE86" s="348">
        <v>0</v>
      </c>
      <c r="AF86" s="348">
        <v>0</v>
      </c>
      <c r="AG86" s="348">
        <v>0</v>
      </c>
      <c r="AH86" s="348">
        <v>0</v>
      </c>
      <c r="AI86" s="348">
        <v>0</v>
      </c>
      <c r="AJ86" s="348">
        <v>0</v>
      </c>
      <c r="AK86" s="348">
        <v>0</v>
      </c>
      <c r="AL86" s="348">
        <v>0</v>
      </c>
      <c r="AM86" s="348">
        <v>0</v>
      </c>
      <c r="AN86" s="348">
        <v>0</v>
      </c>
      <c r="AO86" s="348">
        <v>0</v>
      </c>
      <c r="AP86" s="348">
        <v>0</v>
      </c>
      <c r="AQ86" s="348">
        <v>0</v>
      </c>
      <c r="AR86" s="579">
        <v>0</v>
      </c>
      <c r="AS86" s="348"/>
      <c r="AT86" s="348"/>
      <c r="AU86" s="561">
        <v>0</v>
      </c>
      <c r="AV86" s="561">
        <v>0</v>
      </c>
      <c r="AW86" s="63"/>
      <c r="AX86" s="63"/>
      <c r="AY86" s="944"/>
      <c r="AZ86" s="63"/>
      <c r="BA86" s="1215"/>
      <c r="BB86" s="106"/>
      <c r="BC86" s="106"/>
      <c r="BD86" s="106"/>
      <c r="BE86" s="106"/>
      <c r="BF86" s="106"/>
      <c r="BG86" s="348"/>
      <c r="BH86" s="579">
        <v>0</v>
      </c>
      <c r="BI86" s="106">
        <v>0</v>
      </c>
      <c r="BJ86" s="106">
        <v>0</v>
      </c>
      <c r="BK86" s="579">
        <v>0</v>
      </c>
      <c r="BL86" s="561">
        <v>0</v>
      </c>
      <c r="BN86" s="348"/>
      <c r="BO86" s="348"/>
      <c r="BP86" s="348"/>
      <c r="BR86" s="348"/>
      <c r="BS86" s="348"/>
      <c r="BT86" s="348"/>
    </row>
    <row r="87" spans="1:72" outlineLevel="1">
      <c r="A87" s="31"/>
      <c r="B87" s="31"/>
      <c r="C87" s="90" t="s">
        <v>652</v>
      </c>
      <c r="D87" s="90"/>
      <c r="E87" s="90"/>
      <c r="F87" s="146"/>
      <c r="G87" s="146"/>
      <c r="H87" s="146"/>
      <c r="I87" s="112"/>
      <c r="J87" s="146"/>
      <c r="K87" s="146"/>
      <c r="L87" s="146"/>
      <c r="M87" s="112"/>
      <c r="N87" s="146"/>
      <c r="O87" s="146"/>
      <c r="P87" s="146"/>
      <c r="Q87" s="355"/>
      <c r="R87" s="355"/>
      <c r="S87" s="355"/>
      <c r="T87" s="355"/>
      <c r="U87" s="355"/>
      <c r="V87" s="355"/>
      <c r="W87" s="355"/>
      <c r="X87" s="355"/>
      <c r="Y87" s="442"/>
      <c r="Z87" s="355">
        <v>1.8051759573399977</v>
      </c>
      <c r="AA87" s="355">
        <v>3.5</v>
      </c>
      <c r="AB87" s="551"/>
      <c r="AC87" s="355"/>
      <c r="AD87" s="355">
        <v>3.2000000000000455</v>
      </c>
      <c r="AE87" s="355">
        <v>4.2000000000000455</v>
      </c>
      <c r="AF87" s="355">
        <v>4.4000000000000909</v>
      </c>
      <c r="AG87" s="355">
        <v>24.400000000000091</v>
      </c>
      <c r="AH87" s="355">
        <v>20.699999999999818</v>
      </c>
      <c r="AI87" s="355">
        <v>40.400000000000091</v>
      </c>
      <c r="AJ87" s="355">
        <v>26.599999999999909</v>
      </c>
      <c r="AK87" s="355">
        <v>42.300000000000182</v>
      </c>
      <c r="AL87" s="355">
        <v>57.599999999999909</v>
      </c>
      <c r="AM87" s="355">
        <v>61.900000000000091</v>
      </c>
      <c r="AN87" s="355">
        <v>52.900000000000091</v>
      </c>
      <c r="AO87" s="355">
        <v>61.599999999999909</v>
      </c>
      <c r="AP87" s="355">
        <v>67.5</v>
      </c>
      <c r="AQ87" s="355">
        <v>88.5</v>
      </c>
      <c r="AR87" s="551">
        <v>41.4</v>
      </c>
      <c r="AS87" s="355"/>
      <c r="AT87" s="355"/>
      <c r="AU87" s="1420">
        <v>72.900000000000006</v>
      </c>
      <c r="AV87" s="1420">
        <v>77.5</v>
      </c>
      <c r="AW87" s="63"/>
      <c r="AX87" s="63"/>
      <c r="AY87" s="944"/>
      <c r="AZ87" s="63"/>
      <c r="BA87" s="1217"/>
      <c r="BB87" s="112"/>
      <c r="BC87" s="112"/>
      <c r="BD87" s="112"/>
      <c r="BE87" s="112"/>
      <c r="BF87" s="112"/>
      <c r="BG87" s="355"/>
      <c r="BH87" s="551">
        <v>4.4000000000000909</v>
      </c>
      <c r="BI87" s="112">
        <v>26.599999999999909</v>
      </c>
      <c r="BJ87" s="112">
        <v>52.900000000000091</v>
      </c>
      <c r="BK87" s="551">
        <v>41.4</v>
      </c>
      <c r="BL87" s="1420">
        <v>77.5</v>
      </c>
      <c r="BN87" s="355"/>
      <c r="BO87" s="355"/>
      <c r="BP87" s="355"/>
      <c r="BR87" s="355"/>
      <c r="BS87" s="355"/>
      <c r="BT87" s="355"/>
    </row>
    <row r="88" spans="1:72" outlineLevel="1">
      <c r="A88" s="31"/>
      <c r="B88" s="31"/>
      <c r="C88" s="90"/>
      <c r="D88" s="90" t="s">
        <v>80</v>
      </c>
      <c r="E88" s="90"/>
      <c r="F88" s="144"/>
      <c r="G88" s="144"/>
      <c r="H88" s="144"/>
      <c r="I88" s="106"/>
      <c r="J88" s="144"/>
      <c r="K88" s="144"/>
      <c r="L88" s="144"/>
      <c r="M88" s="106"/>
      <c r="N88" s="144"/>
      <c r="O88" s="144"/>
      <c r="P88" s="144"/>
      <c r="Q88" s="348"/>
      <c r="R88" s="348"/>
      <c r="S88" s="348"/>
      <c r="T88" s="348"/>
      <c r="U88" s="348"/>
      <c r="V88" s="348"/>
      <c r="W88" s="348"/>
      <c r="X88" s="348"/>
      <c r="Y88" s="440"/>
      <c r="Z88" s="348">
        <v>1.8051759573399977</v>
      </c>
      <c r="AA88" s="348">
        <v>3.5</v>
      </c>
      <c r="AB88" s="579"/>
      <c r="AC88" s="348"/>
      <c r="AD88" s="348">
        <v>3.2000000000000455</v>
      </c>
      <c r="AE88" s="348">
        <v>4.2000000000000455</v>
      </c>
      <c r="AF88" s="348">
        <v>4.4000000000000909</v>
      </c>
      <c r="AG88" s="348">
        <v>24.400000000000091</v>
      </c>
      <c r="AH88" s="348">
        <v>20.699999999999818</v>
      </c>
      <c r="AI88" s="348">
        <v>40.400000000000091</v>
      </c>
      <c r="AJ88" s="348">
        <v>26.599999999999909</v>
      </c>
      <c r="AK88" s="348">
        <v>42.300000000000182</v>
      </c>
      <c r="AL88" s="348">
        <v>57.599999999999909</v>
      </c>
      <c r="AM88" s="348">
        <v>61.900000000000091</v>
      </c>
      <c r="AN88" s="348">
        <v>52.900000000000091</v>
      </c>
      <c r="AO88" s="348">
        <v>61.599999999999909</v>
      </c>
      <c r="AP88" s="348">
        <v>67.5</v>
      </c>
      <c r="AQ88" s="348">
        <v>88.5</v>
      </c>
      <c r="AR88" s="579">
        <v>41.4</v>
      </c>
      <c r="AS88" s="348"/>
      <c r="AT88" s="348"/>
      <c r="AU88" s="561">
        <v>72.900000000000006</v>
      </c>
      <c r="AV88" s="561">
        <v>77.5</v>
      </c>
      <c r="AW88" s="63"/>
      <c r="AX88" s="63"/>
      <c r="AY88" s="944"/>
      <c r="AZ88" s="63"/>
      <c r="BA88" s="1215"/>
      <c r="BB88" s="106"/>
      <c r="BC88" s="106"/>
      <c r="BD88" s="106"/>
      <c r="BE88" s="106"/>
      <c r="BF88" s="106"/>
      <c r="BG88" s="348"/>
      <c r="BH88" s="579">
        <v>4.4000000000000909</v>
      </c>
      <c r="BI88" s="106">
        <v>26.599999999999909</v>
      </c>
      <c r="BJ88" s="106">
        <v>52.900000000000091</v>
      </c>
      <c r="BK88" s="579">
        <v>41.4</v>
      </c>
      <c r="BL88" s="561">
        <v>77.5</v>
      </c>
      <c r="BN88" s="348"/>
      <c r="BO88" s="348"/>
      <c r="BP88" s="348"/>
      <c r="BR88" s="348"/>
      <c r="BS88" s="348"/>
      <c r="BT88" s="348"/>
    </row>
    <row r="89" spans="1:72" outlineLevel="1">
      <c r="A89" s="31"/>
      <c r="B89" s="31"/>
      <c r="C89" s="90"/>
      <c r="D89" s="90" t="s">
        <v>81</v>
      </c>
      <c r="E89" s="90"/>
      <c r="F89" s="144"/>
      <c r="G89" s="144"/>
      <c r="H89" s="144"/>
      <c r="I89" s="106"/>
      <c r="J89" s="144"/>
      <c r="K89" s="144"/>
      <c r="L89" s="144"/>
      <c r="M89" s="106"/>
      <c r="N89" s="144"/>
      <c r="O89" s="144"/>
      <c r="P89" s="144"/>
      <c r="Q89" s="348"/>
      <c r="R89" s="348"/>
      <c r="S89" s="348"/>
      <c r="T89" s="348"/>
      <c r="U89" s="348"/>
      <c r="V89" s="348"/>
      <c r="W89" s="348"/>
      <c r="X89" s="348"/>
      <c r="Y89" s="440"/>
      <c r="Z89" s="348">
        <v>0</v>
      </c>
      <c r="AA89" s="348">
        <v>0</v>
      </c>
      <c r="AB89" s="579"/>
      <c r="AC89" s="348"/>
      <c r="AD89" s="348">
        <v>0</v>
      </c>
      <c r="AE89" s="348">
        <v>0</v>
      </c>
      <c r="AF89" s="348">
        <v>0</v>
      </c>
      <c r="AG89" s="348">
        <v>0</v>
      </c>
      <c r="AH89" s="348">
        <v>0</v>
      </c>
      <c r="AI89" s="348">
        <v>0</v>
      </c>
      <c r="AJ89" s="348">
        <v>0</v>
      </c>
      <c r="AK89" s="348">
        <v>0</v>
      </c>
      <c r="AL89" s="348">
        <v>0</v>
      </c>
      <c r="AM89" s="348">
        <v>0</v>
      </c>
      <c r="AN89" s="348">
        <v>0</v>
      </c>
      <c r="AO89" s="348">
        <v>0</v>
      </c>
      <c r="AP89" s="348">
        <v>0</v>
      </c>
      <c r="AQ89" s="348">
        <v>0</v>
      </c>
      <c r="AR89" s="579">
        <v>0</v>
      </c>
      <c r="AS89" s="348"/>
      <c r="AT89" s="348"/>
      <c r="AU89" s="561">
        <v>0</v>
      </c>
      <c r="AV89" s="561">
        <v>0</v>
      </c>
      <c r="AW89" s="63"/>
      <c r="AX89" s="63"/>
      <c r="AY89" s="944"/>
      <c r="AZ89" s="63"/>
      <c r="BA89" s="1215"/>
      <c r="BB89" s="106"/>
      <c r="BC89" s="106"/>
      <c r="BD89" s="106"/>
      <c r="BE89" s="106"/>
      <c r="BF89" s="106"/>
      <c r="BG89" s="348"/>
      <c r="BH89" s="579">
        <v>0</v>
      </c>
      <c r="BI89" s="106">
        <v>0</v>
      </c>
      <c r="BJ89" s="106">
        <v>0</v>
      </c>
      <c r="BK89" s="579">
        <v>0</v>
      </c>
      <c r="BL89" s="561">
        <v>0</v>
      </c>
      <c r="BN89" s="348"/>
      <c r="BO89" s="348"/>
      <c r="BP89" s="348"/>
      <c r="BR89" s="348"/>
      <c r="BS89" s="348"/>
      <c r="BT89" s="348"/>
    </row>
    <row r="90" spans="1:72" s="24" customFormat="1" outlineLevel="1">
      <c r="A90" s="31"/>
      <c r="B90" s="31"/>
      <c r="C90" s="90" t="s">
        <v>83</v>
      </c>
      <c r="D90" s="90"/>
      <c r="E90" s="90"/>
      <c r="F90" s="144"/>
      <c r="G90" s="144"/>
      <c r="H90" s="144"/>
      <c r="I90" s="106"/>
      <c r="J90" s="144"/>
      <c r="K90" s="144"/>
      <c r="L90" s="144"/>
      <c r="M90" s="106"/>
      <c r="N90" s="144"/>
      <c r="O90" s="144"/>
      <c r="P90" s="144"/>
      <c r="Q90" s="348"/>
      <c r="R90" s="348"/>
      <c r="S90" s="348"/>
      <c r="T90" s="348"/>
      <c r="U90" s="348"/>
      <c r="V90" s="348"/>
      <c r="W90" s="348"/>
      <c r="X90" s="348"/>
      <c r="Y90" s="440"/>
      <c r="Z90" s="348">
        <v>0</v>
      </c>
      <c r="AA90" s="348">
        <v>0</v>
      </c>
      <c r="AB90" s="579"/>
      <c r="AC90" s="348"/>
      <c r="AD90" s="348">
        <v>0</v>
      </c>
      <c r="AE90" s="348">
        <v>0</v>
      </c>
      <c r="AF90" s="348">
        <v>0</v>
      </c>
      <c r="AG90" s="348">
        <v>0</v>
      </c>
      <c r="AH90" s="348">
        <v>0</v>
      </c>
      <c r="AI90" s="348">
        <v>0</v>
      </c>
      <c r="AJ90" s="348">
        <v>0</v>
      </c>
      <c r="AK90" s="348">
        <v>0</v>
      </c>
      <c r="AL90" s="348">
        <v>0</v>
      </c>
      <c r="AM90" s="348">
        <v>0</v>
      </c>
      <c r="AN90" s="348">
        <v>0</v>
      </c>
      <c r="AO90" s="348">
        <v>0</v>
      </c>
      <c r="AP90" s="348">
        <v>0</v>
      </c>
      <c r="AQ90" s="348">
        <v>0</v>
      </c>
      <c r="AR90" s="579">
        <v>0</v>
      </c>
      <c r="AS90" s="348"/>
      <c r="AT90" s="348"/>
      <c r="AU90" s="561">
        <v>0</v>
      </c>
      <c r="AV90" s="561">
        <v>0</v>
      </c>
      <c r="AW90" s="63"/>
      <c r="AX90" s="63"/>
      <c r="AY90" s="944"/>
      <c r="AZ90" s="63"/>
      <c r="BA90" s="1215"/>
      <c r="BB90" s="106"/>
      <c r="BC90" s="106"/>
      <c r="BD90" s="106"/>
      <c r="BE90" s="106"/>
      <c r="BF90" s="106"/>
      <c r="BG90" s="348"/>
      <c r="BH90" s="579">
        <v>0</v>
      </c>
      <c r="BI90" s="106">
        <v>0</v>
      </c>
      <c r="BJ90" s="106">
        <v>0</v>
      </c>
      <c r="BK90" s="579">
        <v>0</v>
      </c>
      <c r="BL90" s="561">
        <v>0</v>
      </c>
      <c r="BN90" s="348"/>
      <c r="BO90" s="348"/>
      <c r="BP90" s="348"/>
      <c r="BR90" s="348"/>
      <c r="BS90" s="348"/>
      <c r="BT90" s="348"/>
    </row>
    <row r="91" spans="1:72" s="88" customFormat="1" outlineLevel="1">
      <c r="A91" s="94"/>
      <c r="B91" s="92" t="s">
        <v>84</v>
      </c>
      <c r="C91" s="93"/>
      <c r="D91" s="93"/>
      <c r="E91" s="92"/>
      <c r="F91" s="145"/>
      <c r="G91" s="145"/>
      <c r="H91" s="145"/>
      <c r="I91" s="108"/>
      <c r="J91" s="145"/>
      <c r="K91" s="145"/>
      <c r="L91" s="145"/>
      <c r="M91" s="108"/>
      <c r="N91" s="145"/>
      <c r="O91" s="145"/>
      <c r="P91" s="145"/>
      <c r="Q91" s="339"/>
      <c r="R91" s="339"/>
      <c r="S91" s="339"/>
      <c r="T91" s="339"/>
      <c r="U91" s="339"/>
      <c r="V91" s="339"/>
      <c r="W91" s="339"/>
      <c r="X91" s="339"/>
      <c r="Y91" s="441"/>
      <c r="Z91" s="339">
        <v>1.8051759573399977</v>
      </c>
      <c r="AA91" s="339">
        <v>3.5</v>
      </c>
      <c r="AB91" s="498">
        <v>1.8000000000001819</v>
      </c>
      <c r="AC91" s="339"/>
      <c r="AD91" s="339">
        <v>3.2000000000000455</v>
      </c>
      <c r="AE91" s="339">
        <v>4.2000000000000455</v>
      </c>
      <c r="AF91" s="339">
        <v>4.4000000000000909</v>
      </c>
      <c r="AG91" s="339">
        <v>24.400000000000091</v>
      </c>
      <c r="AH91" s="339">
        <v>20.699999999999818</v>
      </c>
      <c r="AI91" s="339">
        <v>40.400000000000091</v>
      </c>
      <c r="AJ91" s="339">
        <v>26.599999999999909</v>
      </c>
      <c r="AK91" s="339">
        <v>42.300000000000182</v>
      </c>
      <c r="AL91" s="339">
        <v>57.599999999999909</v>
      </c>
      <c r="AM91" s="339">
        <v>61.900000000000091</v>
      </c>
      <c r="AN91" s="339">
        <v>52.900000000000091</v>
      </c>
      <c r="AO91" s="339">
        <v>61.599999999999909</v>
      </c>
      <c r="AP91" s="339">
        <v>67.5</v>
      </c>
      <c r="AQ91" s="339">
        <v>88.5</v>
      </c>
      <c r="AR91" s="498">
        <v>41.4</v>
      </c>
      <c r="AS91" s="339"/>
      <c r="AT91" s="339"/>
      <c r="AU91" s="339">
        <v>72.900000000000006</v>
      </c>
      <c r="AV91" s="339">
        <v>77.5</v>
      </c>
      <c r="AW91" s="1216"/>
      <c r="AX91" s="1216"/>
      <c r="AY91" s="948"/>
      <c r="AZ91" s="1216"/>
      <c r="BA91" s="111"/>
      <c r="BB91" s="108"/>
      <c r="BC91" s="108"/>
      <c r="BD91" s="108"/>
      <c r="BE91" s="108"/>
      <c r="BF91" s="108"/>
      <c r="BG91" s="339"/>
      <c r="BH91" s="498">
        <v>4.4000000000000909</v>
      </c>
      <c r="BI91" s="108">
        <v>26.599999999999909</v>
      </c>
      <c r="BJ91" s="108">
        <v>52.900000000000091</v>
      </c>
      <c r="BK91" s="498">
        <v>41.4</v>
      </c>
      <c r="BL91" s="339">
        <v>77.5</v>
      </c>
      <c r="BN91" s="339"/>
      <c r="BO91" s="339"/>
      <c r="BP91" s="339"/>
      <c r="BR91" s="339"/>
      <c r="BS91" s="339"/>
      <c r="BT91" s="339"/>
    </row>
    <row r="92" spans="1:72" s="24" customFormat="1" outlineLevel="1">
      <c r="A92" s="31"/>
      <c r="B92" s="92" t="s">
        <v>85</v>
      </c>
      <c r="C92" s="93"/>
      <c r="D92" s="93"/>
      <c r="E92" s="92"/>
      <c r="F92" s="145"/>
      <c r="G92" s="145"/>
      <c r="H92" s="145"/>
      <c r="I92" s="108"/>
      <c r="J92" s="145"/>
      <c r="K92" s="145"/>
      <c r="L92" s="145"/>
      <c r="M92" s="108"/>
      <c r="N92" s="145"/>
      <c r="O92" s="145"/>
      <c r="P92" s="145"/>
      <c r="Q92" s="339"/>
      <c r="R92" s="339"/>
      <c r="S92" s="339"/>
      <c r="T92" s="339"/>
      <c r="U92" s="339"/>
      <c r="V92" s="339"/>
      <c r="W92" s="339"/>
      <c r="X92" s="339"/>
      <c r="Y92" s="441"/>
      <c r="Z92" s="339">
        <v>561.21697556217396</v>
      </c>
      <c r="AA92" s="339">
        <v>702.30000000000086</v>
      </c>
      <c r="AB92" s="498">
        <v>561.09999999999854</v>
      </c>
      <c r="AC92" s="339"/>
      <c r="AD92" s="339">
        <v>661.90000000000009</v>
      </c>
      <c r="AE92" s="339">
        <v>720.09999999999991</v>
      </c>
      <c r="AF92" s="339">
        <v>685.89999999999941</v>
      </c>
      <c r="AG92" s="339">
        <v>677.60000000000036</v>
      </c>
      <c r="AH92" s="339">
        <v>683.39999999999918</v>
      </c>
      <c r="AI92" s="339">
        <v>799.7</v>
      </c>
      <c r="AJ92" s="339">
        <v>952.69999999999914</v>
      </c>
      <c r="AK92" s="339">
        <v>1122.9999999999995</v>
      </c>
      <c r="AL92" s="339">
        <v>1022.5000000000007</v>
      </c>
      <c r="AM92" s="339">
        <v>1133.4000000000005</v>
      </c>
      <c r="AN92" s="339">
        <v>1123.6000000000008</v>
      </c>
      <c r="AO92" s="339">
        <v>1193.0999999999999</v>
      </c>
      <c r="AP92" s="339">
        <v>1251.2</v>
      </c>
      <c r="AQ92" s="339">
        <v>1371.8</v>
      </c>
      <c r="AR92" s="498">
        <v>1111.9000000000001</v>
      </c>
      <c r="AS92" s="339"/>
      <c r="AT92" s="339"/>
      <c r="AU92" s="339">
        <v>1356.2</v>
      </c>
      <c r="AV92" s="339">
        <v>1402</v>
      </c>
      <c r="AW92" s="1216"/>
      <c r="AX92" s="1216"/>
      <c r="AY92" s="945"/>
      <c r="AZ92" s="1216"/>
      <c r="BA92" s="111"/>
      <c r="BB92" s="108"/>
      <c r="BC92" s="108"/>
      <c r="BD92" s="108"/>
      <c r="BE92" s="108"/>
      <c r="BF92" s="108"/>
      <c r="BG92" s="339"/>
      <c r="BH92" s="498">
        <v>685.89999999999941</v>
      </c>
      <c r="BI92" s="108">
        <v>952.69999999999914</v>
      </c>
      <c r="BJ92" s="108">
        <v>1123.6000000000008</v>
      </c>
      <c r="BK92" s="498">
        <v>1111.9000000000001</v>
      </c>
      <c r="BL92" s="339">
        <v>1402</v>
      </c>
      <c r="BN92" s="339"/>
      <c r="BO92" s="339"/>
      <c r="BP92" s="339"/>
      <c r="BR92" s="339"/>
      <c r="BS92" s="339"/>
      <c r="BT92" s="339"/>
    </row>
    <row r="93" spans="1:72" s="24" customFormat="1">
      <c r="A93" s="31"/>
      <c r="B93" s="31"/>
      <c r="C93" s="37"/>
      <c r="D93" s="37"/>
      <c r="E93" s="31"/>
      <c r="F93" s="219"/>
      <c r="G93" s="219"/>
      <c r="H93" s="219"/>
      <c r="I93" s="32"/>
      <c r="J93" s="219"/>
      <c r="K93" s="219"/>
      <c r="L93" s="219"/>
      <c r="M93" s="32"/>
      <c r="N93" s="219"/>
      <c r="O93" s="219"/>
      <c r="P93" s="219"/>
      <c r="Q93" s="357"/>
      <c r="R93" s="357"/>
      <c r="S93" s="357"/>
      <c r="T93" s="357"/>
      <c r="U93" s="357"/>
      <c r="V93" s="357"/>
      <c r="W93" s="357"/>
      <c r="X93" s="357"/>
      <c r="Y93" s="443"/>
      <c r="Z93" s="357"/>
      <c r="AA93" s="357"/>
      <c r="AB93" s="574"/>
      <c r="AC93" s="357"/>
      <c r="AD93" s="357"/>
      <c r="AE93" s="357"/>
      <c r="AF93" s="357"/>
      <c r="AG93" s="357"/>
      <c r="AH93" s="357"/>
      <c r="AI93" s="357"/>
      <c r="AJ93" s="357"/>
      <c r="AK93" s="357"/>
      <c r="AL93" s="357"/>
      <c r="AM93" s="357"/>
      <c r="AN93" s="357"/>
      <c r="AO93" s="357"/>
      <c r="AP93" s="357"/>
      <c r="AQ93" s="357"/>
      <c r="AR93" s="574"/>
      <c r="AS93" s="357"/>
      <c r="AT93" s="357"/>
      <c r="AU93" s="1419"/>
      <c r="AV93" s="1419"/>
      <c r="AW93" s="32"/>
      <c r="AX93" s="32"/>
      <c r="AY93" s="943"/>
      <c r="AZ93" s="32"/>
      <c r="BA93" s="1218"/>
      <c r="BB93" s="32"/>
      <c r="BC93" s="32"/>
      <c r="BD93" s="32"/>
      <c r="BE93" s="32"/>
      <c r="BF93" s="32"/>
      <c r="BG93" s="357"/>
      <c r="BH93" s="574"/>
      <c r="BI93" s="32"/>
      <c r="BJ93" s="32"/>
      <c r="BK93" s="574"/>
      <c r="BL93" s="1419"/>
      <c r="BN93" s="357"/>
      <c r="BO93" s="357"/>
      <c r="BP93" s="357"/>
      <c r="BR93" s="357"/>
      <c r="BS93" s="357"/>
      <c r="BT93" s="357"/>
    </row>
    <row r="94" spans="1:72" s="24" customFormat="1" ht="21">
      <c r="A94" s="885" t="s">
        <v>444</v>
      </c>
      <c r="B94" s="23"/>
      <c r="C94" s="23"/>
      <c r="D94" s="23"/>
      <c r="E94" s="31"/>
      <c r="F94" s="219"/>
      <c r="G94" s="219"/>
      <c r="H94" s="219"/>
      <c r="I94" s="32"/>
      <c r="J94" s="219"/>
      <c r="K94" s="219"/>
      <c r="L94" s="219"/>
      <c r="M94" s="32"/>
      <c r="N94" s="219"/>
      <c r="O94" s="219"/>
      <c r="P94" s="219"/>
      <c r="Q94" s="357"/>
      <c r="R94" s="357"/>
      <c r="S94" s="357"/>
      <c r="T94" s="357"/>
      <c r="U94" s="357"/>
      <c r="V94" s="357"/>
      <c r="W94" s="357"/>
      <c r="X94" s="357"/>
      <c r="AB94" s="527" t="s">
        <v>398</v>
      </c>
      <c r="AR94" s="527"/>
      <c r="AU94" s="26"/>
      <c r="AV94" s="1421"/>
      <c r="AY94" s="951" t="s">
        <v>461</v>
      </c>
      <c r="BH94" s="527" t="s">
        <v>398</v>
      </c>
      <c r="BK94" s="527"/>
      <c r="BL94" s="1421"/>
    </row>
    <row r="95" spans="1:72" s="24" customFormat="1" ht="18">
      <c r="A95" s="23"/>
      <c r="B95" s="23"/>
      <c r="C95" s="23"/>
      <c r="D95" s="23"/>
      <c r="E95" s="31"/>
      <c r="F95" s="219"/>
      <c r="G95" s="219"/>
      <c r="H95" s="219"/>
      <c r="I95" s="32"/>
      <c r="J95" s="219"/>
      <c r="K95" s="219"/>
      <c r="L95" s="219"/>
      <c r="M95" s="32"/>
      <c r="N95" s="219"/>
      <c r="O95" s="219"/>
      <c r="P95" s="219"/>
      <c r="Q95" s="357"/>
      <c r="R95" s="357"/>
      <c r="S95" s="357"/>
      <c r="T95" s="357"/>
      <c r="U95" s="357"/>
      <c r="V95" s="357"/>
      <c r="W95" s="357"/>
      <c r="X95" s="357"/>
      <c r="Y95" s="436" t="s">
        <v>394</v>
      </c>
      <c r="Z95" s="435" t="s">
        <v>366</v>
      </c>
      <c r="AB95" s="493"/>
      <c r="AR95" s="493"/>
      <c r="AU95" s="26"/>
      <c r="AV95" s="26"/>
      <c r="AY95" s="951" t="s">
        <v>462</v>
      </c>
      <c r="BG95" s="436" t="s">
        <v>394</v>
      </c>
      <c r="BH95" s="927" t="s">
        <v>366</v>
      </c>
      <c r="BK95" s="927"/>
      <c r="BL95" s="455"/>
    </row>
    <row r="96" spans="1:72">
      <c r="A96" s="28"/>
      <c r="B96" s="28"/>
      <c r="C96" s="28"/>
      <c r="D96" s="28"/>
      <c r="E96" s="28"/>
      <c r="F96" s="28" t="s">
        <v>231</v>
      </c>
      <c r="G96" s="28" t="s">
        <v>232</v>
      </c>
      <c r="H96" s="28" t="s">
        <v>233</v>
      </c>
      <c r="I96" s="28" t="s">
        <v>234</v>
      </c>
      <c r="J96" s="28" t="s">
        <v>235</v>
      </c>
      <c r="K96" s="28" t="s">
        <v>236</v>
      </c>
      <c r="L96" s="28" t="s">
        <v>237</v>
      </c>
      <c r="M96" s="28" t="s">
        <v>238</v>
      </c>
      <c r="N96" s="28" t="s">
        <v>239</v>
      </c>
      <c r="O96" s="28" t="s">
        <v>240</v>
      </c>
      <c r="P96" s="28" t="s">
        <v>241</v>
      </c>
      <c r="Q96" s="28" t="s">
        <v>242</v>
      </c>
      <c r="R96" s="28" t="s">
        <v>243</v>
      </c>
      <c r="S96" s="28" t="s">
        <v>244</v>
      </c>
      <c r="T96" s="28" t="s">
        <v>245</v>
      </c>
      <c r="U96" s="28" t="s">
        <v>246</v>
      </c>
      <c r="V96" s="28" t="s">
        <v>307</v>
      </c>
      <c r="W96" s="28" t="s">
        <v>315</v>
      </c>
      <c r="X96" s="28" t="s">
        <v>321</v>
      </c>
      <c r="Y96" s="437" t="s">
        <v>340</v>
      </c>
      <c r="Z96" s="28" t="s">
        <v>365</v>
      </c>
      <c r="AA96" s="28" t="s">
        <v>343</v>
      </c>
      <c r="AB96" s="494" t="s">
        <v>365</v>
      </c>
      <c r="AC96" s="28" t="s">
        <v>343</v>
      </c>
      <c r="AD96" s="28" t="s">
        <v>344</v>
      </c>
      <c r="AE96" s="28" t="s">
        <v>345</v>
      </c>
      <c r="AF96" s="28" t="s">
        <v>459</v>
      </c>
      <c r="AG96" s="28" t="s">
        <v>483</v>
      </c>
      <c r="AH96" s="28" t="s">
        <v>484</v>
      </c>
      <c r="AI96" s="28" t="s">
        <v>485</v>
      </c>
      <c r="AJ96" s="28" t="s">
        <v>486</v>
      </c>
      <c r="AK96" s="28" t="s">
        <v>530</v>
      </c>
      <c r="AL96" s="28" t="s">
        <v>538</v>
      </c>
      <c r="AM96" s="28" t="s">
        <v>539</v>
      </c>
      <c r="AN96" s="28" t="s">
        <v>540</v>
      </c>
      <c r="AO96" s="28" t="s">
        <v>649</v>
      </c>
      <c r="AP96" s="28" t="s">
        <v>653</v>
      </c>
      <c r="AQ96" s="28" t="s">
        <v>654</v>
      </c>
      <c r="AR96" s="494" t="s">
        <v>540</v>
      </c>
      <c r="AS96" s="28" t="s">
        <v>649</v>
      </c>
      <c r="AT96" s="28" t="s">
        <v>653</v>
      </c>
      <c r="AU96" s="516" t="s">
        <v>654</v>
      </c>
      <c r="AV96" s="516" t="s">
        <v>648</v>
      </c>
      <c r="AW96" s="28"/>
      <c r="AX96" s="28"/>
      <c r="AY96" s="947"/>
      <c r="AZ96" s="28"/>
      <c r="BA96" s="28" t="s">
        <v>266</v>
      </c>
      <c r="BB96" s="28" t="s">
        <v>267</v>
      </c>
      <c r="BC96" s="28" t="s">
        <v>251</v>
      </c>
      <c r="BD96" s="28" t="s">
        <v>253</v>
      </c>
      <c r="BE96" s="28" t="s">
        <v>259</v>
      </c>
      <c r="BF96" s="28" t="s">
        <v>291</v>
      </c>
      <c r="BG96" s="28" t="s">
        <v>341</v>
      </c>
      <c r="BH96" s="494" t="s">
        <v>456</v>
      </c>
      <c r="BI96" s="28" t="s">
        <v>522</v>
      </c>
      <c r="BJ96" s="28" t="s">
        <v>576</v>
      </c>
      <c r="BK96" s="494" t="s">
        <v>576</v>
      </c>
      <c r="BL96" s="516" t="s">
        <v>699</v>
      </c>
      <c r="BN96" s="28" t="s">
        <v>501</v>
      </c>
      <c r="BO96" s="28" t="s">
        <v>548</v>
      </c>
      <c r="BP96" s="28" t="s">
        <v>670</v>
      </c>
      <c r="BR96" s="28" t="s">
        <v>515</v>
      </c>
      <c r="BS96" s="28" t="s">
        <v>562</v>
      </c>
      <c r="BT96" s="28" t="s">
        <v>684</v>
      </c>
    </row>
    <row r="97" spans="1:72">
      <c r="A97" s="95" t="s">
        <v>2</v>
      </c>
      <c r="B97" s="31"/>
      <c r="C97" s="31"/>
      <c r="D97" s="31"/>
      <c r="E97" s="31"/>
      <c r="F97" s="219"/>
      <c r="G97" s="219"/>
      <c r="H97" s="219"/>
      <c r="I97" s="32"/>
      <c r="J97" s="219"/>
      <c r="K97" s="219"/>
      <c r="L97" s="219"/>
      <c r="M97" s="32"/>
      <c r="N97" s="219"/>
      <c r="O97" s="219"/>
      <c r="P97" s="219"/>
      <c r="Q97" s="357"/>
      <c r="R97" s="357"/>
      <c r="S97" s="357"/>
      <c r="T97" s="357"/>
      <c r="U97" s="357"/>
      <c r="V97" s="357"/>
      <c r="W97" s="357"/>
      <c r="X97" s="357"/>
      <c r="Y97" s="443"/>
      <c r="Z97" s="357"/>
      <c r="AA97" s="357"/>
      <c r="AB97" s="574"/>
      <c r="AC97" s="357"/>
      <c r="AD97" s="357"/>
      <c r="AE97" s="357"/>
      <c r="AF97" s="357"/>
      <c r="AG97" s="357"/>
      <c r="AH97" s="357"/>
      <c r="AI97" s="357"/>
      <c r="AJ97" s="357"/>
      <c r="AK97" s="357"/>
      <c r="AL97" s="357"/>
      <c r="AM97" s="357"/>
      <c r="AN97" s="357"/>
      <c r="AO97" s="357"/>
      <c r="AP97" s="357"/>
      <c r="AQ97" s="357"/>
      <c r="AR97" s="574"/>
      <c r="AS97" s="357"/>
      <c r="AT97" s="357"/>
      <c r="AU97" s="1419"/>
      <c r="AV97" s="1419"/>
      <c r="AW97" s="32"/>
      <c r="AX97" s="32"/>
      <c r="AY97" s="943"/>
      <c r="AZ97" s="32"/>
      <c r="BA97" s="32"/>
      <c r="BB97" s="32"/>
      <c r="BC97" s="32"/>
      <c r="BD97" s="32"/>
      <c r="BE97" s="32"/>
      <c r="BF97" s="32"/>
      <c r="BG97" s="357"/>
      <c r="BH97" s="574"/>
      <c r="BI97" s="32"/>
      <c r="BJ97" s="32"/>
      <c r="BK97" s="574"/>
      <c r="BL97" s="1419"/>
      <c r="BN97" s="357"/>
      <c r="BO97" s="357"/>
      <c r="BP97" s="357"/>
      <c r="BR97" s="357"/>
      <c r="BS97" s="357"/>
      <c r="BT97" s="357"/>
    </row>
    <row r="98" spans="1:72">
      <c r="A98" s="89" t="s">
        <v>86</v>
      </c>
      <c r="B98" s="90"/>
      <c r="C98" s="90"/>
      <c r="D98" s="90"/>
      <c r="E98" s="90"/>
      <c r="F98" s="223"/>
      <c r="G98" s="223"/>
      <c r="H98" s="223"/>
      <c r="I98" s="91"/>
      <c r="J98" s="223"/>
      <c r="K98" s="223"/>
      <c r="L98" s="223"/>
      <c r="M98" s="91"/>
      <c r="N98" s="223"/>
      <c r="O98" s="223"/>
      <c r="P98" s="223"/>
      <c r="Q98" s="358"/>
      <c r="R98" s="358"/>
      <c r="S98" s="358"/>
      <c r="T98" s="358"/>
      <c r="U98" s="358"/>
      <c r="V98" s="358"/>
      <c r="W98" s="358"/>
      <c r="X98" s="358"/>
      <c r="Y98" s="448"/>
      <c r="Z98" s="358"/>
      <c r="AA98" s="358"/>
      <c r="AB98" s="562"/>
      <c r="AC98" s="358"/>
      <c r="AD98" s="358"/>
      <c r="AE98" s="358"/>
      <c r="AF98" s="358"/>
      <c r="AG98" s="358"/>
      <c r="AH98" s="358"/>
      <c r="AI98" s="358"/>
      <c r="AJ98" s="358"/>
      <c r="AK98" s="358"/>
      <c r="AL98" s="358"/>
      <c r="AM98" s="358"/>
      <c r="AN98" s="358"/>
      <c r="AO98" s="358"/>
      <c r="AP98" s="358"/>
      <c r="AQ98" s="358"/>
      <c r="AR98" s="562"/>
      <c r="AS98" s="358"/>
      <c r="AT98" s="358"/>
      <c r="AU98" s="556"/>
      <c r="AV98" s="556"/>
      <c r="AW98" s="32"/>
      <c r="AX98" s="32"/>
      <c r="AY98" s="943"/>
      <c r="AZ98" s="32"/>
      <c r="BA98" s="91"/>
      <c r="BB98" s="91"/>
      <c r="BC98" s="91"/>
      <c r="BD98" s="91"/>
      <c r="BE98" s="91"/>
      <c r="BF98" s="91"/>
      <c r="BG98" s="358"/>
      <c r="BH98" s="562"/>
      <c r="BI98" s="91"/>
      <c r="BJ98" s="91"/>
      <c r="BK98" s="562"/>
      <c r="BL98" s="556"/>
      <c r="BN98" s="358"/>
      <c r="BO98" s="358"/>
      <c r="BP98" s="358"/>
      <c r="BR98" s="358"/>
      <c r="BS98" s="358"/>
      <c r="BT98" s="358"/>
    </row>
    <row r="99" spans="1:72" hidden="1" outlineLevel="1">
      <c r="A99" s="31"/>
      <c r="B99" s="31"/>
      <c r="C99" s="90" t="s">
        <v>374</v>
      </c>
      <c r="D99" s="90"/>
      <c r="E99" s="90"/>
      <c r="F99" s="144">
        <v>313.39999999999998</v>
      </c>
      <c r="G99" s="144">
        <v>309</v>
      </c>
      <c r="H99" s="144">
        <v>320</v>
      </c>
      <c r="I99" s="106">
        <v>293.39999999999998</v>
      </c>
      <c r="J99" s="144">
        <v>331.4</v>
      </c>
      <c r="K99" s="144">
        <v>360.6</v>
      </c>
      <c r="L99" s="144">
        <v>408.8</v>
      </c>
      <c r="M99" s="106">
        <v>456.4</v>
      </c>
      <c r="N99" s="144">
        <v>516</v>
      </c>
      <c r="O99" s="144">
        <v>569.70000000000005</v>
      </c>
      <c r="P99" s="144">
        <v>651.4</v>
      </c>
      <c r="Q99" s="348">
        <v>696.2</v>
      </c>
      <c r="R99" s="348">
        <v>694.7</v>
      </c>
      <c r="S99" s="348">
        <v>717.6</v>
      </c>
      <c r="T99" s="348">
        <v>744.9</v>
      </c>
      <c r="U99" s="348">
        <v>748.9</v>
      </c>
      <c r="V99" s="348">
        <v>779.6</v>
      </c>
      <c r="W99" s="348">
        <v>852.5</v>
      </c>
      <c r="X99" s="348">
        <v>843.8</v>
      </c>
      <c r="Y99" s="440">
        <v>853.3</v>
      </c>
      <c r="Z99" s="348"/>
      <c r="AA99" s="348"/>
      <c r="AB99" s="579"/>
      <c r="AC99" s="348"/>
      <c r="AD99" s="348"/>
      <c r="AE99" s="348"/>
      <c r="AF99" s="348"/>
      <c r="AG99" s="348"/>
      <c r="AH99" s="348"/>
      <c r="AI99" s="348"/>
      <c r="AJ99" s="348"/>
      <c r="AK99" s="348"/>
      <c r="AL99" s="348"/>
      <c r="AM99" s="348"/>
      <c r="AN99" s="348"/>
      <c r="AO99" s="348"/>
      <c r="AP99" s="348"/>
      <c r="AQ99" s="348"/>
      <c r="AR99" s="579"/>
      <c r="AS99" s="348"/>
      <c r="AT99" s="348"/>
      <c r="AU99" s="561"/>
      <c r="AV99" s="561"/>
      <c r="AW99" s="63"/>
      <c r="AX99" s="63"/>
      <c r="AY99" s="944"/>
      <c r="AZ99" s="63"/>
      <c r="BA99" s="1215">
        <v>299.40100000000001</v>
      </c>
      <c r="BB99" s="106">
        <v>309.89999999999998</v>
      </c>
      <c r="BC99" s="106">
        <v>293.39999999999998</v>
      </c>
      <c r="BD99" s="106">
        <v>456.4</v>
      </c>
      <c r="BE99" s="106">
        <v>696.2</v>
      </c>
      <c r="BF99" s="106">
        <v>748.9</v>
      </c>
      <c r="BG99" s="348">
        <v>853.3</v>
      </c>
      <c r="BH99" s="579"/>
      <c r="BI99" s="106"/>
      <c r="BJ99" s="106"/>
      <c r="BK99" s="579"/>
      <c r="BL99" s="561"/>
      <c r="BM99" s="24"/>
      <c r="BN99" s="348"/>
      <c r="BO99" s="348"/>
      <c r="BP99" s="348"/>
      <c r="BQ99" s="24"/>
      <c r="BR99" s="348"/>
      <c r="BS99" s="348"/>
      <c r="BT99" s="348"/>
    </row>
    <row r="100" spans="1:72" hidden="1" outlineLevel="1">
      <c r="A100" s="31"/>
      <c r="B100" s="31"/>
      <c r="C100" s="90" t="s">
        <v>78</v>
      </c>
      <c r="D100" s="90"/>
      <c r="E100" s="90"/>
      <c r="F100" s="144">
        <v>182.6</v>
      </c>
      <c r="G100" s="144">
        <v>180.1</v>
      </c>
      <c r="H100" s="144">
        <v>189.8</v>
      </c>
      <c r="I100" s="106">
        <v>206.1</v>
      </c>
      <c r="J100" s="144">
        <v>209.4</v>
      </c>
      <c r="K100" s="144">
        <v>203.3</v>
      </c>
      <c r="L100" s="144">
        <v>220.8</v>
      </c>
      <c r="M100" s="106">
        <v>221.4</v>
      </c>
      <c r="N100" s="144">
        <v>216.1</v>
      </c>
      <c r="O100" s="144">
        <v>213.3</v>
      </c>
      <c r="P100" s="144">
        <v>230.6</v>
      </c>
      <c r="Q100" s="348">
        <v>236.9</v>
      </c>
      <c r="R100" s="348">
        <v>264.2</v>
      </c>
      <c r="S100" s="348">
        <v>284.2</v>
      </c>
      <c r="T100" s="348">
        <v>308.39999999999998</v>
      </c>
      <c r="U100" s="348">
        <v>310.39999999999998</v>
      </c>
      <c r="V100" s="348">
        <v>310.89999999999998</v>
      </c>
      <c r="W100" s="348">
        <v>311.3</v>
      </c>
      <c r="X100" s="348">
        <v>310.2</v>
      </c>
      <c r="Y100" s="440">
        <v>316.10000000000002</v>
      </c>
      <c r="Z100" s="348"/>
      <c r="AA100" s="348"/>
      <c r="AB100" s="579"/>
      <c r="AC100" s="348"/>
      <c r="AD100" s="348"/>
      <c r="AE100" s="348"/>
      <c r="AF100" s="348"/>
      <c r="AG100" s="348"/>
      <c r="AH100" s="348"/>
      <c r="AI100" s="348"/>
      <c r="AJ100" s="348"/>
      <c r="AK100" s="348"/>
      <c r="AL100" s="348"/>
      <c r="AM100" s="348"/>
      <c r="AN100" s="348"/>
      <c r="AO100" s="348"/>
      <c r="AP100" s="348"/>
      <c r="AQ100" s="348"/>
      <c r="AR100" s="579"/>
      <c r="AS100" s="348"/>
      <c r="AT100" s="348"/>
      <c r="AU100" s="561"/>
      <c r="AV100" s="561"/>
      <c r="AW100" s="63"/>
      <c r="AX100" s="63"/>
      <c r="AY100" s="944"/>
      <c r="AZ100" s="63"/>
      <c r="BA100" s="1215">
        <v>293.77300000000002</v>
      </c>
      <c r="BB100" s="106">
        <v>180.6</v>
      </c>
      <c r="BC100" s="106">
        <v>206.1</v>
      </c>
      <c r="BD100" s="106">
        <v>221.4</v>
      </c>
      <c r="BE100" s="106">
        <v>236.9</v>
      </c>
      <c r="BF100" s="106">
        <v>310.39999999999998</v>
      </c>
      <c r="BG100" s="348">
        <v>316.10000000000002</v>
      </c>
      <c r="BH100" s="579"/>
      <c r="BI100" s="106"/>
      <c r="BJ100" s="106"/>
      <c r="BK100" s="579"/>
      <c r="BL100" s="561"/>
      <c r="BM100" s="24"/>
      <c r="BN100" s="348"/>
      <c r="BO100" s="348"/>
      <c r="BP100" s="348"/>
      <c r="BQ100" s="24"/>
      <c r="BR100" s="348"/>
      <c r="BS100" s="348"/>
      <c r="BT100" s="348"/>
    </row>
    <row r="101" spans="1:72" collapsed="1">
      <c r="A101" s="31"/>
      <c r="B101" s="31"/>
      <c r="C101" s="90" t="s">
        <v>77</v>
      </c>
      <c r="D101" s="90"/>
      <c r="E101" s="90"/>
      <c r="F101" s="144"/>
      <c r="G101" s="144"/>
      <c r="H101" s="144"/>
      <c r="I101" s="106"/>
      <c r="J101" s="144"/>
      <c r="K101" s="144"/>
      <c r="L101" s="144"/>
      <c r="M101" s="106"/>
      <c r="N101" s="144"/>
      <c r="O101" s="144"/>
      <c r="P101" s="144"/>
      <c r="Q101" s="348"/>
      <c r="R101" s="348"/>
      <c r="S101" s="348"/>
      <c r="T101" s="348"/>
      <c r="U101" s="348"/>
      <c r="V101" s="348"/>
      <c r="W101" s="348"/>
      <c r="X101" s="348"/>
      <c r="Y101" s="440"/>
      <c r="Z101" s="348">
        <v>1001.9690000000001</v>
      </c>
      <c r="AA101" s="348">
        <v>1027.8</v>
      </c>
      <c r="AB101" s="579"/>
      <c r="AC101" s="348"/>
      <c r="AD101" s="348">
        <v>986.5</v>
      </c>
      <c r="AE101" s="348">
        <v>1020.8</v>
      </c>
      <c r="AF101" s="348">
        <v>1017.2</v>
      </c>
      <c r="AG101" s="348">
        <v>970.7</v>
      </c>
      <c r="AH101" s="348">
        <v>881.7</v>
      </c>
      <c r="AI101" s="348">
        <v>867.6</v>
      </c>
      <c r="AJ101" s="348">
        <v>834.2</v>
      </c>
      <c r="AK101" s="348">
        <v>944.5</v>
      </c>
      <c r="AL101" s="348">
        <v>944.3</v>
      </c>
      <c r="AM101" s="348">
        <v>851</v>
      </c>
      <c r="AN101" s="348">
        <v>859.5</v>
      </c>
      <c r="AO101" s="348">
        <v>850.4</v>
      </c>
      <c r="AP101" s="348">
        <v>755.2</v>
      </c>
      <c r="AQ101" s="348">
        <v>698.8</v>
      </c>
      <c r="AR101" s="579">
        <v>736</v>
      </c>
      <c r="AS101" s="348"/>
      <c r="AT101" s="348"/>
      <c r="AU101" s="561">
        <v>604.6</v>
      </c>
      <c r="AV101" s="561">
        <v>583</v>
      </c>
      <c r="AW101" s="63"/>
      <c r="AX101" s="63"/>
      <c r="AY101" s="944"/>
      <c r="AZ101" s="63"/>
      <c r="BA101" s="1215"/>
      <c r="BB101" s="106"/>
      <c r="BC101" s="106"/>
      <c r="BD101" s="106"/>
      <c r="BE101" s="106"/>
      <c r="BF101" s="106"/>
      <c r="BG101" s="348"/>
      <c r="BH101" s="579">
        <v>1017.2</v>
      </c>
      <c r="BI101" s="106">
        <v>834.2</v>
      </c>
      <c r="BJ101" s="106">
        <v>859.5</v>
      </c>
      <c r="BK101" s="579">
        <v>736</v>
      </c>
      <c r="BL101" s="561">
        <v>583</v>
      </c>
      <c r="BM101" s="24"/>
      <c r="BN101" s="348"/>
      <c r="BO101" s="348"/>
      <c r="BP101" s="348"/>
      <c r="BQ101" s="24"/>
      <c r="BR101" s="348"/>
      <c r="BS101" s="348"/>
      <c r="BT101" s="348"/>
    </row>
    <row r="102" spans="1:72">
      <c r="A102" s="31"/>
      <c r="B102" s="31"/>
      <c r="C102" s="90" t="s">
        <v>373</v>
      </c>
      <c r="D102" s="90"/>
      <c r="E102" s="90"/>
      <c r="F102" s="144"/>
      <c r="G102" s="144"/>
      <c r="H102" s="144"/>
      <c r="I102" s="106"/>
      <c r="J102" s="144"/>
      <c r="K102" s="144"/>
      <c r="L102" s="144"/>
      <c r="M102" s="106"/>
      <c r="N102" s="144"/>
      <c r="O102" s="144"/>
      <c r="P102" s="144"/>
      <c r="Q102" s="348"/>
      <c r="R102" s="348"/>
      <c r="S102" s="348"/>
      <c r="T102" s="348"/>
      <c r="U102" s="348"/>
      <c r="V102" s="348"/>
      <c r="W102" s="348"/>
      <c r="X102" s="348"/>
      <c r="Y102" s="440"/>
      <c r="Z102" s="348">
        <v>225.76400000000001</v>
      </c>
      <c r="AA102" s="348">
        <v>200.6</v>
      </c>
      <c r="AB102" s="579"/>
      <c r="AC102" s="348"/>
      <c r="AD102" s="348">
        <v>178.6</v>
      </c>
      <c r="AE102" s="348">
        <v>178</v>
      </c>
      <c r="AF102" s="348">
        <v>183</v>
      </c>
      <c r="AG102" s="348">
        <v>181.5</v>
      </c>
      <c r="AH102" s="348">
        <v>186.5</v>
      </c>
      <c r="AI102" s="348">
        <v>181.8</v>
      </c>
      <c r="AJ102" s="348">
        <v>183.6</v>
      </c>
      <c r="AK102" s="348">
        <v>248</v>
      </c>
      <c r="AL102" s="348">
        <v>243.6</v>
      </c>
      <c r="AM102" s="348">
        <v>245.1</v>
      </c>
      <c r="AN102" s="348">
        <v>257.3</v>
      </c>
      <c r="AO102" s="348">
        <v>254.2</v>
      </c>
      <c r="AP102" s="348">
        <v>268.8</v>
      </c>
      <c r="AQ102" s="348">
        <v>312.5</v>
      </c>
      <c r="AR102" s="579">
        <v>247.7</v>
      </c>
      <c r="AS102" s="348"/>
      <c r="AT102" s="348"/>
      <c r="AU102" s="561">
        <v>303.8</v>
      </c>
      <c r="AV102" s="561">
        <v>298.89999999999998</v>
      </c>
      <c r="AW102" s="63"/>
      <c r="AX102" s="63"/>
      <c r="AY102" s="944"/>
      <c r="AZ102" s="63"/>
      <c r="BA102" s="1215"/>
      <c r="BB102" s="106"/>
      <c r="BC102" s="106"/>
      <c r="BD102" s="106"/>
      <c r="BE102" s="106"/>
      <c r="BF102" s="106"/>
      <c r="BG102" s="348"/>
      <c r="BH102" s="579">
        <v>183</v>
      </c>
      <c r="BI102" s="106">
        <v>183.6</v>
      </c>
      <c r="BJ102" s="106">
        <v>257.3</v>
      </c>
      <c r="BK102" s="579">
        <v>247.7</v>
      </c>
      <c r="BL102" s="561">
        <v>298.89999999999998</v>
      </c>
      <c r="BM102" s="24"/>
      <c r="BN102" s="348"/>
      <c r="BO102" s="348"/>
      <c r="BP102" s="348"/>
      <c r="BQ102" s="24"/>
      <c r="BR102" s="348"/>
      <c r="BS102" s="348"/>
      <c r="BT102" s="348"/>
    </row>
    <row r="103" spans="1:72" s="87" customFormat="1">
      <c r="A103" s="94"/>
      <c r="B103" s="92" t="s">
        <v>79</v>
      </c>
      <c r="C103" s="93"/>
      <c r="D103" s="93"/>
      <c r="E103" s="92"/>
      <c r="F103" s="145">
        <v>496</v>
      </c>
      <c r="G103" s="145">
        <v>489.1</v>
      </c>
      <c r="H103" s="145">
        <v>509.8</v>
      </c>
      <c r="I103" s="108">
        <v>499.5</v>
      </c>
      <c r="J103" s="145">
        <v>540.79999999999995</v>
      </c>
      <c r="K103" s="145">
        <v>563.90000000000009</v>
      </c>
      <c r="L103" s="145">
        <v>629.6</v>
      </c>
      <c r="M103" s="108">
        <v>677.8</v>
      </c>
      <c r="N103" s="145">
        <v>732.1</v>
      </c>
      <c r="O103" s="145">
        <v>783</v>
      </c>
      <c r="P103" s="145">
        <v>882</v>
      </c>
      <c r="Q103" s="339">
        <v>933.1</v>
      </c>
      <c r="R103" s="339">
        <v>958.90000000000009</v>
      </c>
      <c r="S103" s="339">
        <v>1001.8</v>
      </c>
      <c r="T103" s="339">
        <v>1053.3</v>
      </c>
      <c r="U103" s="339">
        <v>1059.3</v>
      </c>
      <c r="V103" s="339">
        <v>1090.5</v>
      </c>
      <c r="W103" s="339">
        <v>1163.8</v>
      </c>
      <c r="X103" s="339">
        <v>1154</v>
      </c>
      <c r="Y103" s="441">
        <v>1169.4000000000001</v>
      </c>
      <c r="Z103" s="339">
        <v>1227.7330000000002</v>
      </c>
      <c r="AA103" s="339">
        <v>1228.3999999999999</v>
      </c>
      <c r="AB103" s="498"/>
      <c r="AC103" s="339"/>
      <c r="AD103" s="339">
        <v>1165.0999999999999</v>
      </c>
      <c r="AE103" s="339">
        <v>1198.8</v>
      </c>
      <c r="AF103" s="339">
        <v>1200.2</v>
      </c>
      <c r="AG103" s="339">
        <v>1152.2</v>
      </c>
      <c r="AH103" s="339">
        <v>1068.2</v>
      </c>
      <c r="AI103" s="339">
        <v>1049.4000000000001</v>
      </c>
      <c r="AJ103" s="339">
        <v>1017.8000000000001</v>
      </c>
      <c r="AK103" s="339">
        <v>1192.5</v>
      </c>
      <c r="AL103" s="339">
        <v>1187.8999999999999</v>
      </c>
      <c r="AM103" s="339">
        <v>1096.0999999999999</v>
      </c>
      <c r="AN103" s="339">
        <v>1116.8</v>
      </c>
      <c r="AO103" s="339">
        <v>1104.5999999999999</v>
      </c>
      <c r="AP103" s="339">
        <v>1024</v>
      </c>
      <c r="AQ103" s="339">
        <v>1011.3</v>
      </c>
      <c r="AR103" s="498">
        <v>983.7</v>
      </c>
      <c r="AS103" s="339"/>
      <c r="AT103" s="339"/>
      <c r="AU103" s="339">
        <v>908.40000000000009</v>
      </c>
      <c r="AV103" s="339">
        <v>881.9</v>
      </c>
      <c r="AW103" s="1216"/>
      <c r="AX103" s="1216"/>
      <c r="AY103" s="945"/>
      <c r="AZ103" s="1216"/>
      <c r="BA103" s="111">
        <v>593.17399999999998</v>
      </c>
      <c r="BB103" s="108">
        <v>490.5</v>
      </c>
      <c r="BC103" s="108">
        <v>499.5</v>
      </c>
      <c r="BD103" s="108">
        <v>677.8</v>
      </c>
      <c r="BE103" s="108">
        <v>933.1</v>
      </c>
      <c r="BF103" s="108">
        <v>1059.3</v>
      </c>
      <c r="BG103" s="339">
        <v>1169.4000000000001</v>
      </c>
      <c r="BH103" s="498">
        <v>1200.2</v>
      </c>
      <c r="BI103" s="108">
        <v>1017.8000000000001</v>
      </c>
      <c r="BJ103" s="108">
        <v>1116.8</v>
      </c>
      <c r="BK103" s="498">
        <v>983.7</v>
      </c>
      <c r="BL103" s="339">
        <v>881.9</v>
      </c>
      <c r="BM103" s="88"/>
      <c r="BN103" s="339"/>
      <c r="BO103" s="339"/>
      <c r="BP103" s="339"/>
      <c r="BQ103" s="88"/>
      <c r="BR103" s="339"/>
      <c r="BS103" s="339"/>
      <c r="BT103" s="339"/>
    </row>
    <row r="104" spans="1:72">
      <c r="A104" s="31"/>
      <c r="B104" s="31"/>
      <c r="C104" s="90" t="s">
        <v>82</v>
      </c>
      <c r="D104" s="90"/>
      <c r="E104" s="90"/>
      <c r="F104" s="144">
        <v>26</v>
      </c>
      <c r="G104" s="144">
        <v>26.2</v>
      </c>
      <c r="H104" s="144">
        <v>26.2</v>
      </c>
      <c r="I104" s="106">
        <v>26.2</v>
      </c>
      <c r="J104" s="144">
        <v>29.1</v>
      </c>
      <c r="K104" s="144">
        <v>30.3</v>
      </c>
      <c r="L104" s="144">
        <v>34.799999999999997</v>
      </c>
      <c r="M104" s="106">
        <v>39.6</v>
      </c>
      <c r="N104" s="144">
        <v>40.700000000000003</v>
      </c>
      <c r="O104" s="144">
        <v>49.4</v>
      </c>
      <c r="P104" s="144">
        <v>55.6</v>
      </c>
      <c r="Q104" s="348">
        <v>57.3</v>
      </c>
      <c r="R104" s="348">
        <v>50.1</v>
      </c>
      <c r="S104" s="348">
        <v>48.7</v>
      </c>
      <c r="T104" s="348">
        <v>50.1</v>
      </c>
      <c r="U104" s="348">
        <v>46.6</v>
      </c>
      <c r="V104" s="348">
        <v>68.2</v>
      </c>
      <c r="W104" s="348">
        <v>69.599999999999994</v>
      </c>
      <c r="X104" s="348">
        <v>64.099999999999994</v>
      </c>
      <c r="Y104" s="440">
        <v>59.7</v>
      </c>
      <c r="Z104" s="348">
        <v>77.825999999999993</v>
      </c>
      <c r="AA104" s="348">
        <v>78.400000000000006</v>
      </c>
      <c r="AB104" s="579"/>
      <c r="AC104" s="348"/>
      <c r="AD104" s="348">
        <v>73.8</v>
      </c>
      <c r="AE104" s="348">
        <v>78.400000000000006</v>
      </c>
      <c r="AF104" s="348">
        <v>79.2</v>
      </c>
      <c r="AG104" s="348">
        <v>79.099999999999994</v>
      </c>
      <c r="AH104" s="348">
        <v>81.8</v>
      </c>
      <c r="AI104" s="348">
        <v>83.1</v>
      </c>
      <c r="AJ104" s="348">
        <v>79.599999999999994</v>
      </c>
      <c r="AK104" s="348">
        <v>65.400000000000006</v>
      </c>
      <c r="AL104" s="348">
        <v>72.400000000000006</v>
      </c>
      <c r="AM104" s="348">
        <v>77</v>
      </c>
      <c r="AN104" s="348">
        <v>70.8</v>
      </c>
      <c r="AO104" s="348">
        <v>69.2</v>
      </c>
      <c r="AP104" s="348">
        <v>68.3</v>
      </c>
      <c r="AQ104" s="348">
        <v>64.900000000000006</v>
      </c>
      <c r="AR104" s="579">
        <v>64.7</v>
      </c>
      <c r="AS104" s="348"/>
      <c r="AT104" s="348"/>
      <c r="AU104" s="561">
        <v>59.7</v>
      </c>
      <c r="AV104" s="561">
        <v>57.9</v>
      </c>
      <c r="AW104" s="63"/>
      <c r="AX104" s="63"/>
      <c r="AY104" s="944"/>
      <c r="AZ104" s="63"/>
      <c r="BA104" s="1215">
        <v>28.850999999999999</v>
      </c>
      <c r="BB104" s="106">
        <v>26.5</v>
      </c>
      <c r="BC104" s="106">
        <v>26.2</v>
      </c>
      <c r="BD104" s="106">
        <v>39.6</v>
      </c>
      <c r="BE104" s="106">
        <v>57.3</v>
      </c>
      <c r="BF104" s="106">
        <v>46.6</v>
      </c>
      <c r="BG104" s="348">
        <v>59.7</v>
      </c>
      <c r="BH104" s="579">
        <v>79.2</v>
      </c>
      <c r="BI104" s="106">
        <v>79.599999999999994</v>
      </c>
      <c r="BJ104" s="106">
        <v>70.8</v>
      </c>
      <c r="BK104" s="579">
        <v>64.7</v>
      </c>
      <c r="BL104" s="561">
        <v>57.9</v>
      </c>
      <c r="BN104" s="348"/>
      <c r="BO104" s="348"/>
      <c r="BP104" s="348"/>
      <c r="BR104" s="348"/>
      <c r="BS104" s="348"/>
      <c r="BT104" s="348"/>
    </row>
    <row r="105" spans="1:72">
      <c r="A105" s="31"/>
      <c r="B105" s="31"/>
      <c r="C105" s="90" t="s">
        <v>652</v>
      </c>
      <c r="D105" s="90"/>
      <c r="E105" s="90"/>
      <c r="F105" s="144">
        <v>57.8</v>
      </c>
      <c r="G105" s="144">
        <v>65.3</v>
      </c>
      <c r="H105" s="144">
        <v>74.7</v>
      </c>
      <c r="I105" s="106">
        <v>80.7</v>
      </c>
      <c r="J105" s="144">
        <v>102.10000000000001</v>
      </c>
      <c r="K105" s="144">
        <v>117.7</v>
      </c>
      <c r="L105" s="144">
        <v>133.1</v>
      </c>
      <c r="M105" s="106">
        <v>143.80000000000001</v>
      </c>
      <c r="N105" s="144">
        <v>165.8</v>
      </c>
      <c r="O105" s="144">
        <v>181.60000000000002</v>
      </c>
      <c r="P105" s="144">
        <v>194.4</v>
      </c>
      <c r="Q105" s="348">
        <v>193.9</v>
      </c>
      <c r="R105" s="355">
        <v>217.3</v>
      </c>
      <c r="S105" s="355">
        <v>211.10000000000002</v>
      </c>
      <c r="T105" s="355">
        <v>200.3</v>
      </c>
      <c r="U105" s="355">
        <v>186.8</v>
      </c>
      <c r="V105" s="355">
        <v>163.80000000000001</v>
      </c>
      <c r="W105" s="355">
        <v>168.7</v>
      </c>
      <c r="X105" s="355">
        <v>168.10000000000002</v>
      </c>
      <c r="Y105" s="442">
        <v>166</v>
      </c>
      <c r="Z105" s="355">
        <v>200.47399999999999</v>
      </c>
      <c r="AA105" s="355">
        <v>203</v>
      </c>
      <c r="AB105" s="551"/>
      <c r="AC105" s="355"/>
      <c r="AD105" s="355">
        <v>197.89999999999998</v>
      </c>
      <c r="AE105" s="355">
        <v>204.5</v>
      </c>
      <c r="AF105" s="355">
        <v>209.7</v>
      </c>
      <c r="AG105" s="355">
        <v>231.20000000000002</v>
      </c>
      <c r="AH105" s="355">
        <v>252</v>
      </c>
      <c r="AI105" s="355">
        <v>272</v>
      </c>
      <c r="AJ105" s="355">
        <v>280.10000000000002</v>
      </c>
      <c r="AK105" s="355">
        <v>343.70000000000005</v>
      </c>
      <c r="AL105" s="355">
        <v>388.20000000000005</v>
      </c>
      <c r="AM105" s="355">
        <v>414.8</v>
      </c>
      <c r="AN105" s="355">
        <v>423.90000000000003</v>
      </c>
      <c r="AO105" s="355">
        <v>440</v>
      </c>
      <c r="AP105" s="355">
        <v>454.6</v>
      </c>
      <c r="AQ105" s="355">
        <v>464.59999999999997</v>
      </c>
      <c r="AR105" s="551">
        <v>412.3</v>
      </c>
      <c r="AS105" s="355"/>
      <c r="AT105" s="355"/>
      <c r="AU105" s="1420">
        <v>452.3</v>
      </c>
      <c r="AV105" s="1420">
        <v>471.40000000000003</v>
      </c>
      <c r="AW105" s="63"/>
      <c r="AX105" s="63"/>
      <c r="AY105" s="944"/>
      <c r="AZ105" s="63"/>
      <c r="BA105" s="1215">
        <v>37.308999999999997</v>
      </c>
      <c r="BB105" s="106">
        <v>45.5</v>
      </c>
      <c r="BC105" s="106">
        <v>80.7</v>
      </c>
      <c r="BD105" s="106">
        <v>143.80000000000001</v>
      </c>
      <c r="BE105" s="106">
        <v>193.9</v>
      </c>
      <c r="BF105" s="106">
        <v>186.8</v>
      </c>
      <c r="BG105" s="355">
        <v>166</v>
      </c>
      <c r="BH105" s="551">
        <v>209.7</v>
      </c>
      <c r="BI105" s="128">
        <v>280.10000000000002</v>
      </c>
      <c r="BJ105" s="128">
        <v>423.90000000000003</v>
      </c>
      <c r="BK105" s="551">
        <v>412.3</v>
      </c>
      <c r="BL105" s="1420">
        <v>471.40000000000003</v>
      </c>
      <c r="BN105" s="355"/>
      <c r="BO105" s="355"/>
      <c r="BP105" s="355"/>
      <c r="BR105" s="355"/>
      <c r="BS105" s="355"/>
      <c r="BT105" s="355"/>
    </row>
    <row r="106" spans="1:72">
      <c r="A106" s="31"/>
      <c r="B106" s="31"/>
      <c r="C106" s="90"/>
      <c r="D106" s="90" t="s">
        <v>80</v>
      </c>
      <c r="E106" s="90"/>
      <c r="F106" s="144" t="s">
        <v>203</v>
      </c>
      <c r="G106" s="144" t="s">
        <v>203</v>
      </c>
      <c r="H106" s="144" t="s">
        <v>203</v>
      </c>
      <c r="I106" s="106">
        <v>60.1</v>
      </c>
      <c r="J106" s="144">
        <v>76.400000000000006</v>
      </c>
      <c r="K106" s="144">
        <v>87.9</v>
      </c>
      <c r="L106" s="144">
        <v>98.1</v>
      </c>
      <c r="M106" s="106">
        <v>105.6</v>
      </c>
      <c r="N106" s="144">
        <v>121.7</v>
      </c>
      <c r="O106" s="144">
        <v>132.4</v>
      </c>
      <c r="P106" s="144">
        <v>139.30000000000001</v>
      </c>
      <c r="Q106" s="348">
        <v>135.30000000000001</v>
      </c>
      <c r="R106" s="348">
        <v>157.80000000000001</v>
      </c>
      <c r="S106" s="348">
        <v>151.30000000000001</v>
      </c>
      <c r="T106" s="348">
        <v>141.6</v>
      </c>
      <c r="U106" s="348">
        <v>130.30000000000001</v>
      </c>
      <c r="V106" s="348">
        <v>105.8</v>
      </c>
      <c r="W106" s="348">
        <v>110.8</v>
      </c>
      <c r="X106" s="348">
        <v>109.4</v>
      </c>
      <c r="Y106" s="440">
        <v>108.9</v>
      </c>
      <c r="Z106" s="348">
        <v>132.565</v>
      </c>
      <c r="AA106" s="348">
        <v>133.1</v>
      </c>
      <c r="AB106" s="579"/>
      <c r="AC106" s="348"/>
      <c r="AD106" s="348">
        <v>132.6</v>
      </c>
      <c r="AE106" s="348">
        <v>140.5</v>
      </c>
      <c r="AF106" s="348">
        <v>145.9</v>
      </c>
      <c r="AG106" s="348">
        <v>157.80000000000001</v>
      </c>
      <c r="AH106" s="348">
        <v>169</v>
      </c>
      <c r="AI106" s="348">
        <v>181.2</v>
      </c>
      <c r="AJ106" s="348">
        <v>186</v>
      </c>
      <c r="AK106" s="348">
        <v>236.3</v>
      </c>
      <c r="AL106" s="348">
        <v>265.10000000000002</v>
      </c>
      <c r="AM106" s="348">
        <v>284.5</v>
      </c>
      <c r="AN106" s="348">
        <v>287.60000000000002</v>
      </c>
      <c r="AO106" s="348">
        <v>300.2</v>
      </c>
      <c r="AP106" s="348">
        <v>314.2</v>
      </c>
      <c r="AQ106" s="348">
        <v>323.89999999999998</v>
      </c>
      <c r="AR106" s="579">
        <v>276.60000000000002</v>
      </c>
      <c r="AS106" s="348"/>
      <c r="AT106" s="348"/>
      <c r="AU106" s="561">
        <v>312.3</v>
      </c>
      <c r="AV106" s="561">
        <v>332.1</v>
      </c>
      <c r="AW106" s="63"/>
      <c r="AX106" s="63"/>
      <c r="AY106" s="944"/>
      <c r="AZ106" s="63"/>
      <c r="BA106" s="1215" t="s">
        <v>203</v>
      </c>
      <c r="BB106" s="106" t="s">
        <v>203</v>
      </c>
      <c r="BC106" s="106">
        <v>60.1</v>
      </c>
      <c r="BD106" s="106">
        <v>105.6</v>
      </c>
      <c r="BE106" s="106">
        <v>135.30000000000001</v>
      </c>
      <c r="BF106" s="106">
        <v>130.30000000000001</v>
      </c>
      <c r="BG106" s="348">
        <v>108.9</v>
      </c>
      <c r="BH106" s="579">
        <v>145.9</v>
      </c>
      <c r="BI106" s="106">
        <v>186</v>
      </c>
      <c r="BJ106" s="106">
        <v>287.60000000000002</v>
      </c>
      <c r="BK106" s="579">
        <v>276.60000000000002</v>
      </c>
      <c r="BL106" s="561">
        <v>332.1</v>
      </c>
      <c r="BN106" s="348"/>
      <c r="BO106" s="348"/>
      <c r="BP106" s="348"/>
      <c r="BR106" s="348"/>
      <c r="BS106" s="348"/>
      <c r="BT106" s="348"/>
    </row>
    <row r="107" spans="1:72">
      <c r="A107" s="31"/>
      <c r="B107" s="31"/>
      <c r="C107" s="90"/>
      <c r="D107" s="90" t="s">
        <v>81</v>
      </c>
      <c r="E107" s="90"/>
      <c r="F107" s="144" t="s">
        <v>203</v>
      </c>
      <c r="G107" s="144" t="s">
        <v>203</v>
      </c>
      <c r="H107" s="144" t="s">
        <v>203</v>
      </c>
      <c r="I107" s="106">
        <v>20.6</v>
      </c>
      <c r="J107" s="144">
        <v>25.7</v>
      </c>
      <c r="K107" s="144">
        <v>29.8</v>
      </c>
      <c r="L107" s="144">
        <v>35</v>
      </c>
      <c r="M107" s="106">
        <v>38.200000000000003</v>
      </c>
      <c r="N107" s="144">
        <v>44.1</v>
      </c>
      <c r="O107" s="144">
        <v>49.2</v>
      </c>
      <c r="P107" s="144">
        <v>55.1</v>
      </c>
      <c r="Q107" s="348">
        <v>58.6</v>
      </c>
      <c r="R107" s="348">
        <v>59.5</v>
      </c>
      <c r="S107" s="348">
        <v>59.8</v>
      </c>
      <c r="T107" s="348">
        <v>58.7</v>
      </c>
      <c r="U107" s="348">
        <v>56.5</v>
      </c>
      <c r="V107" s="348">
        <v>58</v>
      </c>
      <c r="W107" s="348">
        <v>57.9</v>
      </c>
      <c r="X107" s="348">
        <v>58.7</v>
      </c>
      <c r="Y107" s="440">
        <v>57.1</v>
      </c>
      <c r="Z107" s="348">
        <v>67.909000000000006</v>
      </c>
      <c r="AA107" s="348">
        <v>69.900000000000006</v>
      </c>
      <c r="AB107" s="579"/>
      <c r="AC107" s="348"/>
      <c r="AD107" s="348">
        <v>65.3</v>
      </c>
      <c r="AE107" s="348">
        <v>64</v>
      </c>
      <c r="AF107" s="348">
        <v>63.8</v>
      </c>
      <c r="AG107" s="348">
        <v>73.400000000000006</v>
      </c>
      <c r="AH107" s="348">
        <v>83</v>
      </c>
      <c r="AI107" s="348">
        <v>90.8</v>
      </c>
      <c r="AJ107" s="348">
        <v>94.1</v>
      </c>
      <c r="AK107" s="348">
        <v>107.4</v>
      </c>
      <c r="AL107" s="348">
        <v>123.1</v>
      </c>
      <c r="AM107" s="348">
        <v>130.30000000000001</v>
      </c>
      <c r="AN107" s="348">
        <v>136.30000000000001</v>
      </c>
      <c r="AO107" s="348">
        <v>139.80000000000001</v>
      </c>
      <c r="AP107" s="348">
        <v>140.4</v>
      </c>
      <c r="AQ107" s="348">
        <v>140.69999999999999</v>
      </c>
      <c r="AR107" s="579">
        <v>135.69999999999999</v>
      </c>
      <c r="AS107" s="348"/>
      <c r="AT107" s="348"/>
      <c r="AU107" s="561">
        <v>140</v>
      </c>
      <c r="AV107" s="561">
        <v>139.30000000000001</v>
      </c>
      <c r="AW107" s="63"/>
      <c r="AX107" s="63"/>
      <c r="AY107" s="944"/>
      <c r="AZ107" s="63"/>
      <c r="BA107" s="1215" t="s">
        <v>203</v>
      </c>
      <c r="BB107" s="106" t="s">
        <v>203</v>
      </c>
      <c r="BC107" s="106">
        <v>20.6</v>
      </c>
      <c r="BD107" s="106">
        <v>38.200000000000003</v>
      </c>
      <c r="BE107" s="106">
        <v>58.6</v>
      </c>
      <c r="BF107" s="106">
        <v>56.5</v>
      </c>
      <c r="BG107" s="348">
        <v>57.1</v>
      </c>
      <c r="BH107" s="579">
        <v>63.8</v>
      </c>
      <c r="BI107" s="106">
        <v>94.1</v>
      </c>
      <c r="BJ107" s="106">
        <v>136.30000000000001</v>
      </c>
      <c r="BK107" s="579">
        <v>135.69999999999999</v>
      </c>
      <c r="BL107" s="561">
        <v>139.30000000000001</v>
      </c>
      <c r="BN107" s="348"/>
      <c r="BO107" s="348"/>
      <c r="BP107" s="348"/>
      <c r="BR107" s="348"/>
      <c r="BS107" s="348"/>
      <c r="BT107" s="348"/>
    </row>
    <row r="108" spans="1:72" s="24" customFormat="1">
      <c r="A108" s="31"/>
      <c r="B108" s="31"/>
      <c r="C108" s="90" t="s">
        <v>83</v>
      </c>
      <c r="D108" s="90"/>
      <c r="E108" s="90"/>
      <c r="F108" s="144">
        <v>2.8</v>
      </c>
      <c r="G108" s="144">
        <v>3.1</v>
      </c>
      <c r="H108" s="144">
        <v>3.6</v>
      </c>
      <c r="I108" s="106">
        <v>3.9</v>
      </c>
      <c r="J108" s="144">
        <v>5.0999999999999996</v>
      </c>
      <c r="K108" s="144">
        <v>6.1</v>
      </c>
      <c r="L108" s="144">
        <v>7.1</v>
      </c>
      <c r="M108" s="106">
        <v>8.3000000000000007</v>
      </c>
      <c r="N108" s="144">
        <v>10</v>
      </c>
      <c r="O108" s="144">
        <v>11.1</v>
      </c>
      <c r="P108" s="144">
        <v>12.2</v>
      </c>
      <c r="Q108" s="348">
        <v>12.2</v>
      </c>
      <c r="R108" s="348">
        <v>12</v>
      </c>
      <c r="S108" s="348">
        <v>12</v>
      </c>
      <c r="T108" s="348">
        <v>11.6</v>
      </c>
      <c r="U108" s="348">
        <v>10.7</v>
      </c>
      <c r="V108" s="348">
        <v>10.199999999999999</v>
      </c>
      <c r="W108" s="348">
        <v>9.5</v>
      </c>
      <c r="X108" s="348">
        <v>8.9</v>
      </c>
      <c r="Y108" s="440">
        <v>8</v>
      </c>
      <c r="Z108" s="348">
        <v>10.701000000000001</v>
      </c>
      <c r="AA108" s="348">
        <v>10.4</v>
      </c>
      <c r="AB108" s="579"/>
      <c r="AC108" s="348"/>
      <c r="AD108" s="348">
        <v>8.5</v>
      </c>
      <c r="AE108" s="348">
        <v>8.4</v>
      </c>
      <c r="AF108" s="348">
        <v>8.1999999999999993</v>
      </c>
      <c r="AG108" s="348">
        <v>8.4</v>
      </c>
      <c r="AH108" s="348">
        <v>8.4</v>
      </c>
      <c r="AI108" s="348">
        <v>8.4</v>
      </c>
      <c r="AJ108" s="348">
        <v>8.4</v>
      </c>
      <c r="AK108" s="348">
        <v>9</v>
      </c>
      <c r="AL108" s="348">
        <v>11.1</v>
      </c>
      <c r="AM108" s="348">
        <v>11.5</v>
      </c>
      <c r="AN108" s="348">
        <v>10.7</v>
      </c>
      <c r="AO108" s="348">
        <v>10.9</v>
      </c>
      <c r="AP108" s="348">
        <v>10.5</v>
      </c>
      <c r="AQ108" s="348">
        <v>10.5</v>
      </c>
      <c r="AR108" s="579">
        <v>10.6</v>
      </c>
      <c r="AS108" s="348"/>
      <c r="AT108" s="348"/>
      <c r="AU108" s="561">
        <v>10.4</v>
      </c>
      <c r="AV108" s="561">
        <v>10.8</v>
      </c>
      <c r="AW108" s="63"/>
      <c r="AX108" s="63"/>
      <c r="AY108" s="944"/>
      <c r="AZ108" s="63"/>
      <c r="BA108" s="1215">
        <v>3.073</v>
      </c>
      <c r="BB108" s="106">
        <v>2.5</v>
      </c>
      <c r="BC108" s="106">
        <v>3.9</v>
      </c>
      <c r="BD108" s="106">
        <v>8.3000000000000007</v>
      </c>
      <c r="BE108" s="106">
        <v>12.2</v>
      </c>
      <c r="BF108" s="106">
        <v>10.7</v>
      </c>
      <c r="BG108" s="348">
        <v>8</v>
      </c>
      <c r="BH108" s="579">
        <v>8.1999999999999993</v>
      </c>
      <c r="BI108" s="106">
        <v>8.4</v>
      </c>
      <c r="BJ108" s="106">
        <v>10.7</v>
      </c>
      <c r="BK108" s="579">
        <v>10.6</v>
      </c>
      <c r="BL108" s="561">
        <v>10.8</v>
      </c>
      <c r="BN108" s="348"/>
      <c r="BO108" s="348"/>
      <c r="BP108" s="348"/>
      <c r="BR108" s="348"/>
      <c r="BS108" s="348"/>
      <c r="BT108" s="348"/>
    </row>
    <row r="109" spans="1:72" s="88" customFormat="1">
      <c r="A109" s="94"/>
      <c r="B109" s="92" t="s">
        <v>84</v>
      </c>
      <c r="C109" s="93"/>
      <c r="D109" s="93"/>
      <c r="E109" s="92"/>
      <c r="F109" s="145">
        <v>86.6</v>
      </c>
      <c r="G109" s="145">
        <v>94.6</v>
      </c>
      <c r="H109" s="145">
        <v>104.5</v>
      </c>
      <c r="I109" s="108">
        <v>110.80000000000001</v>
      </c>
      <c r="J109" s="145">
        <v>136.29999999999998</v>
      </c>
      <c r="K109" s="145">
        <v>154.1</v>
      </c>
      <c r="L109" s="145">
        <v>174.99999999999997</v>
      </c>
      <c r="M109" s="108">
        <v>191.7</v>
      </c>
      <c r="N109" s="145">
        <v>216.5</v>
      </c>
      <c r="O109" s="145">
        <v>242.1</v>
      </c>
      <c r="P109" s="145">
        <v>262.2</v>
      </c>
      <c r="Q109" s="339">
        <v>263.40000000000003</v>
      </c>
      <c r="R109" s="339">
        <v>279.40000000000003</v>
      </c>
      <c r="S109" s="339">
        <v>271.8</v>
      </c>
      <c r="T109" s="339">
        <v>262</v>
      </c>
      <c r="U109" s="339">
        <v>244.1</v>
      </c>
      <c r="V109" s="339">
        <v>242.2</v>
      </c>
      <c r="W109" s="339">
        <v>247.79999999999998</v>
      </c>
      <c r="X109" s="339">
        <v>241.1</v>
      </c>
      <c r="Y109" s="441">
        <v>233.7</v>
      </c>
      <c r="Z109" s="339">
        <v>289.00099999999998</v>
      </c>
      <c r="AA109" s="339">
        <v>291.8</v>
      </c>
      <c r="AB109" s="498"/>
      <c r="AC109" s="339"/>
      <c r="AD109" s="339">
        <v>280.2</v>
      </c>
      <c r="AE109" s="339">
        <v>291.3</v>
      </c>
      <c r="AF109" s="339">
        <v>297.10000000000002</v>
      </c>
      <c r="AG109" s="339">
        <v>318.70000000000005</v>
      </c>
      <c r="AH109" s="339">
        <v>342.2</v>
      </c>
      <c r="AI109" s="339">
        <v>363.5</v>
      </c>
      <c r="AJ109" s="339">
        <v>368.1</v>
      </c>
      <c r="AK109" s="339">
        <v>418.1</v>
      </c>
      <c r="AL109" s="339">
        <v>471.70000000000005</v>
      </c>
      <c r="AM109" s="339">
        <v>503.3</v>
      </c>
      <c r="AN109" s="339">
        <v>505.40000000000003</v>
      </c>
      <c r="AO109" s="339">
        <v>520.1</v>
      </c>
      <c r="AP109" s="339">
        <v>533.4</v>
      </c>
      <c r="AQ109" s="339">
        <v>540</v>
      </c>
      <c r="AR109" s="498">
        <v>487.59999999999997</v>
      </c>
      <c r="AS109" s="339"/>
      <c r="AT109" s="339"/>
      <c r="AU109" s="339">
        <v>522.40000000000009</v>
      </c>
      <c r="AV109" s="339">
        <v>540.1</v>
      </c>
      <c r="AW109" s="1216"/>
      <c r="AX109" s="1216"/>
      <c r="AY109" s="945"/>
      <c r="AZ109" s="1216"/>
      <c r="BA109" s="111">
        <v>69.23299999999999</v>
      </c>
      <c r="BB109" s="108">
        <v>74.5</v>
      </c>
      <c r="BC109" s="108">
        <v>110.80000000000001</v>
      </c>
      <c r="BD109" s="108">
        <v>191.7</v>
      </c>
      <c r="BE109" s="108">
        <v>263.40000000000003</v>
      </c>
      <c r="BF109" s="108">
        <v>244.1</v>
      </c>
      <c r="BG109" s="339">
        <v>233.7</v>
      </c>
      <c r="BH109" s="498">
        <v>297.10000000000002</v>
      </c>
      <c r="BI109" s="108">
        <v>368.1</v>
      </c>
      <c r="BJ109" s="108">
        <v>505.40000000000003</v>
      </c>
      <c r="BK109" s="498">
        <v>487.59999999999997</v>
      </c>
      <c r="BL109" s="339">
        <v>540.1</v>
      </c>
      <c r="BN109" s="339"/>
      <c r="BO109" s="339"/>
      <c r="BP109" s="339"/>
      <c r="BR109" s="339"/>
      <c r="BS109" s="339"/>
      <c r="BT109" s="339"/>
    </row>
    <row r="110" spans="1:72" s="24" customFormat="1">
      <c r="A110" s="31"/>
      <c r="B110" s="92" t="s">
        <v>87</v>
      </c>
      <c r="C110" s="93"/>
      <c r="D110" s="93"/>
      <c r="E110" s="92"/>
      <c r="F110" s="145">
        <v>582.6</v>
      </c>
      <c r="G110" s="145">
        <v>583.70000000000005</v>
      </c>
      <c r="H110" s="145">
        <v>614.29999999999995</v>
      </c>
      <c r="I110" s="108">
        <v>610.29999999999995</v>
      </c>
      <c r="J110" s="145">
        <v>677.09999999999991</v>
      </c>
      <c r="K110" s="145">
        <v>718.00000000000011</v>
      </c>
      <c r="L110" s="145">
        <v>804.6</v>
      </c>
      <c r="M110" s="108">
        <v>869.5</v>
      </c>
      <c r="N110" s="145">
        <v>948.6</v>
      </c>
      <c r="O110" s="145">
        <v>1025.0999999999999</v>
      </c>
      <c r="P110" s="145">
        <v>1144.2</v>
      </c>
      <c r="Q110" s="339">
        <v>1196.5</v>
      </c>
      <c r="R110" s="339">
        <v>1238.3000000000002</v>
      </c>
      <c r="S110" s="339">
        <v>1273.5999999999999</v>
      </c>
      <c r="T110" s="339">
        <v>1315.2999999999997</v>
      </c>
      <c r="U110" s="339">
        <v>1303.3999999999999</v>
      </c>
      <c r="V110" s="339">
        <v>1332.7</v>
      </c>
      <c r="W110" s="339">
        <v>1411.6</v>
      </c>
      <c r="X110" s="339">
        <v>1395.1</v>
      </c>
      <c r="Y110" s="441">
        <v>1403.1000000000001</v>
      </c>
      <c r="Z110" s="339">
        <v>1516.7340000000002</v>
      </c>
      <c r="AA110" s="339">
        <v>1520.2</v>
      </c>
      <c r="AB110" s="498"/>
      <c r="AC110" s="339"/>
      <c r="AD110" s="339">
        <v>1445.3</v>
      </c>
      <c r="AE110" s="339">
        <v>1490.1000000000001</v>
      </c>
      <c r="AF110" s="339">
        <v>1497.3000000000002</v>
      </c>
      <c r="AG110" s="339">
        <v>1470.9</v>
      </c>
      <c r="AH110" s="339">
        <v>1410.4</v>
      </c>
      <c r="AI110" s="339">
        <v>1412.9</v>
      </c>
      <c r="AJ110" s="339">
        <v>1385.9</v>
      </c>
      <c r="AK110" s="339">
        <v>1610.6000000000001</v>
      </c>
      <c r="AL110" s="339">
        <v>1659.6</v>
      </c>
      <c r="AM110" s="339">
        <v>1599.3999999999999</v>
      </c>
      <c r="AN110" s="339">
        <v>1622.2</v>
      </c>
      <c r="AO110" s="339">
        <v>1624.7</v>
      </c>
      <c r="AP110" s="339">
        <v>1557.3999999999999</v>
      </c>
      <c r="AQ110" s="339">
        <v>1551.3</v>
      </c>
      <c r="AR110" s="498">
        <v>1471.3999999999999</v>
      </c>
      <c r="AS110" s="339"/>
      <c r="AT110" s="339"/>
      <c r="AU110" s="339">
        <v>1430.9</v>
      </c>
      <c r="AV110" s="339">
        <v>1422</v>
      </c>
      <c r="AW110" s="1216"/>
      <c r="AX110" s="1216"/>
      <c r="AY110" s="945"/>
      <c r="AZ110" s="1216"/>
      <c r="BA110" s="111">
        <v>662.40699999999993</v>
      </c>
      <c r="BB110" s="108">
        <v>565</v>
      </c>
      <c r="BC110" s="108">
        <v>610.29999999999995</v>
      </c>
      <c r="BD110" s="108">
        <v>869.5</v>
      </c>
      <c r="BE110" s="108">
        <v>1196.5</v>
      </c>
      <c r="BF110" s="108">
        <v>1303.3999999999999</v>
      </c>
      <c r="BG110" s="339">
        <v>1403.1000000000001</v>
      </c>
      <c r="BH110" s="498">
        <v>1497.3000000000002</v>
      </c>
      <c r="BI110" s="108">
        <v>1385.9</v>
      </c>
      <c r="BJ110" s="108">
        <v>1622.2</v>
      </c>
      <c r="BK110" s="498">
        <v>1471.3999999999999</v>
      </c>
      <c r="BL110" s="339">
        <v>1422</v>
      </c>
      <c r="BN110" s="339"/>
      <c r="BO110" s="339"/>
      <c r="BP110" s="339"/>
      <c r="BR110" s="339"/>
      <c r="BS110" s="339"/>
      <c r="BT110" s="339"/>
    </row>
    <row r="111" spans="1:72" s="24" customFormat="1">
      <c r="A111" s="32"/>
      <c r="B111" s="1220"/>
      <c r="C111" s="1220"/>
      <c r="D111" s="1220"/>
      <c r="E111" s="31"/>
      <c r="F111" s="219"/>
      <c r="G111" s="219"/>
      <c r="H111" s="219"/>
      <c r="I111" s="32"/>
      <c r="J111" s="219"/>
      <c r="K111" s="219"/>
      <c r="L111" s="219"/>
      <c r="M111" s="32"/>
      <c r="N111" s="219"/>
      <c r="O111" s="219"/>
      <c r="P111" s="219"/>
      <c r="Q111" s="357"/>
      <c r="R111" s="357"/>
      <c r="S111" s="357"/>
      <c r="T111" s="357"/>
      <c r="U111" s="357"/>
      <c r="V111" s="357"/>
      <c r="W111" s="357"/>
      <c r="X111" s="357"/>
      <c r="Y111" s="443"/>
      <c r="Z111" s="357"/>
      <c r="AA111" s="357"/>
      <c r="AB111" s="574"/>
      <c r="AC111" s="357"/>
      <c r="AD111" s="357"/>
      <c r="AE111" s="357"/>
      <c r="AF111" s="357"/>
      <c r="AG111" s="357"/>
      <c r="AH111" s="357"/>
      <c r="AI111" s="357"/>
      <c r="AJ111" s="357"/>
      <c r="AK111" s="357"/>
      <c r="AL111" s="357"/>
      <c r="AM111" s="357"/>
      <c r="AN111" s="357"/>
      <c r="AO111" s="357"/>
      <c r="AP111" s="357"/>
      <c r="AQ111" s="357"/>
      <c r="AR111" s="574"/>
      <c r="AS111" s="357"/>
      <c r="AT111" s="357"/>
      <c r="AU111" s="1419"/>
      <c r="AV111" s="1419"/>
      <c r="AW111" s="32"/>
      <c r="AX111" s="32"/>
      <c r="AY111" s="943"/>
      <c r="AZ111" s="32"/>
      <c r="BA111" s="1218"/>
      <c r="BB111" s="32"/>
      <c r="BC111" s="32"/>
      <c r="BD111" s="32"/>
      <c r="BE111" s="32"/>
      <c r="BF111" s="32"/>
      <c r="BG111" s="357"/>
      <c r="BH111" s="574"/>
      <c r="BI111" s="32"/>
      <c r="BJ111" s="32"/>
      <c r="BK111" s="574"/>
      <c r="BL111" s="1419"/>
      <c r="BN111" s="357"/>
      <c r="BO111" s="357"/>
      <c r="BP111" s="357"/>
      <c r="BR111" s="357"/>
      <c r="BS111" s="357"/>
      <c r="BT111" s="357"/>
    </row>
    <row r="112" spans="1:72">
      <c r="A112" s="95" t="s">
        <v>2</v>
      </c>
      <c r="B112" s="31"/>
      <c r="C112" s="31"/>
      <c r="D112" s="31"/>
      <c r="E112" s="31"/>
      <c r="F112" s="219"/>
      <c r="G112" s="219"/>
      <c r="H112" s="219"/>
      <c r="I112" s="32"/>
      <c r="J112" s="219"/>
      <c r="K112" s="219"/>
      <c r="L112" s="219"/>
      <c r="M112" s="32"/>
      <c r="N112" s="219"/>
      <c r="O112" s="219"/>
      <c r="P112" s="219"/>
      <c r="Q112" s="357"/>
      <c r="R112" s="357"/>
      <c r="S112" s="357"/>
      <c r="T112" s="357"/>
      <c r="U112" s="357"/>
      <c r="V112" s="357"/>
      <c r="W112" s="357"/>
      <c r="X112" s="357"/>
      <c r="Y112" s="443"/>
      <c r="Z112" s="357"/>
      <c r="AA112" s="357"/>
      <c r="AB112" s="574"/>
      <c r="AC112" s="357"/>
      <c r="AD112" s="357"/>
      <c r="AE112" s="357"/>
      <c r="AF112" s="357"/>
      <c r="AG112" s="357"/>
      <c r="AH112" s="357"/>
      <c r="AI112" s="357"/>
      <c r="AJ112" s="357"/>
      <c r="AK112" s="357"/>
      <c r="AL112" s="357"/>
      <c r="AM112" s="357"/>
      <c r="AN112" s="357"/>
      <c r="AO112" s="357"/>
      <c r="AP112" s="357"/>
      <c r="AQ112" s="357"/>
      <c r="AR112" s="574"/>
      <c r="AS112" s="357"/>
      <c r="AT112" s="357"/>
      <c r="AU112" s="1419"/>
      <c r="AV112" s="1419"/>
      <c r="AW112" s="32"/>
      <c r="AX112" s="32"/>
      <c r="AY112" s="943"/>
      <c r="AZ112" s="32"/>
      <c r="BA112" s="32"/>
      <c r="BB112" s="32"/>
      <c r="BC112" s="32"/>
      <c r="BD112" s="32"/>
      <c r="BE112" s="32"/>
      <c r="BF112" s="32"/>
      <c r="BG112" s="357"/>
      <c r="BH112" s="574"/>
      <c r="BI112" s="32"/>
      <c r="BJ112" s="32"/>
      <c r="BK112" s="574"/>
      <c r="BL112" s="1419"/>
      <c r="BN112" s="357"/>
      <c r="BO112" s="357"/>
      <c r="BP112" s="357"/>
      <c r="BR112" s="357"/>
      <c r="BS112" s="357"/>
      <c r="BT112" s="357"/>
    </row>
    <row r="113" spans="1:72">
      <c r="A113" s="89" t="s">
        <v>725</v>
      </c>
      <c r="B113" s="90"/>
      <c r="C113" s="90"/>
      <c r="D113" s="90"/>
      <c r="E113" s="90"/>
      <c r="F113" s="223"/>
      <c r="G113" s="223"/>
      <c r="H113" s="223"/>
      <c r="I113" s="91"/>
      <c r="J113" s="223"/>
      <c r="K113" s="223"/>
      <c r="L113" s="223"/>
      <c r="M113" s="91"/>
      <c r="N113" s="223"/>
      <c r="O113" s="223"/>
      <c r="P113" s="223"/>
      <c r="Q113" s="358"/>
      <c r="R113" s="358"/>
      <c r="S113" s="358"/>
      <c r="T113" s="358"/>
      <c r="U113" s="358"/>
      <c r="V113" s="358"/>
      <c r="W113" s="358"/>
      <c r="X113" s="358"/>
      <c r="Y113" s="448"/>
      <c r="Z113" s="358"/>
      <c r="AA113" s="358"/>
      <c r="AB113" s="562"/>
      <c r="AC113" s="358"/>
      <c r="AD113" s="358"/>
      <c r="AE113" s="358"/>
      <c r="AF113" s="358"/>
      <c r="AG113" s="358"/>
      <c r="AH113" s="358"/>
      <c r="AI113" s="358"/>
      <c r="AJ113" s="358"/>
      <c r="AK113" s="358"/>
      <c r="AL113" s="358"/>
      <c r="AM113" s="358"/>
      <c r="AN113" s="358"/>
      <c r="AO113" s="358"/>
      <c r="AP113" s="358"/>
      <c r="AQ113" s="358"/>
      <c r="AR113" s="562"/>
      <c r="AS113" s="358"/>
      <c r="AT113" s="358"/>
      <c r="AU113" s="556"/>
      <c r="AV113" s="556"/>
      <c r="AW113" s="32"/>
      <c r="AX113" s="32"/>
      <c r="AY113" s="943"/>
      <c r="AZ113" s="32"/>
      <c r="BA113" s="91"/>
      <c r="BB113" s="91"/>
      <c r="BC113" s="91"/>
      <c r="BD113" s="91"/>
      <c r="BE113" s="91"/>
      <c r="BF113" s="91"/>
      <c r="BG113" s="358"/>
      <c r="BH113" s="562"/>
      <c r="BI113" s="91"/>
      <c r="BJ113" s="91"/>
      <c r="BK113" s="562"/>
      <c r="BL113" s="556"/>
      <c r="BN113" s="358"/>
      <c r="BO113" s="358"/>
      <c r="BP113" s="358"/>
      <c r="BR113" s="358"/>
      <c r="BS113" s="358"/>
      <c r="BT113" s="358"/>
    </row>
    <row r="114" spans="1:72" hidden="1" outlineLevel="1">
      <c r="A114" s="31"/>
      <c r="B114" s="31"/>
      <c r="C114" s="90" t="s">
        <v>374</v>
      </c>
      <c r="D114" s="90"/>
      <c r="E114" s="90"/>
      <c r="F114" s="144">
        <v>5001.3</v>
      </c>
      <c r="G114" s="144">
        <v>5146.6000000000004</v>
      </c>
      <c r="H114" s="144">
        <v>5261.6</v>
      </c>
      <c r="I114" s="106">
        <v>5930.5</v>
      </c>
      <c r="J114" s="144">
        <v>6476.7000000000007</v>
      </c>
      <c r="K114" s="144">
        <v>6515.4</v>
      </c>
      <c r="L114" s="144">
        <v>6972.8</v>
      </c>
      <c r="M114" s="106">
        <v>8570.1</v>
      </c>
      <c r="N114" s="144">
        <v>8454.7999999999993</v>
      </c>
      <c r="O114" s="144">
        <v>7847.0000000000009</v>
      </c>
      <c r="P114" s="144">
        <v>8511.6</v>
      </c>
      <c r="Q114" s="348">
        <v>9671.7999999999993</v>
      </c>
      <c r="R114" s="348">
        <v>9642.5999999999985</v>
      </c>
      <c r="S114" s="348">
        <v>9266.6999999999989</v>
      </c>
      <c r="T114" s="348">
        <v>9174.9</v>
      </c>
      <c r="U114" s="348">
        <v>9167.1</v>
      </c>
      <c r="V114" s="348">
        <v>8758.5</v>
      </c>
      <c r="W114" s="348">
        <v>9178.2000000000007</v>
      </c>
      <c r="X114" s="348">
        <v>9421.4000000000015</v>
      </c>
      <c r="Y114" s="440">
        <v>9614.8000000000011</v>
      </c>
      <c r="Z114" s="348"/>
      <c r="AA114" s="348"/>
      <c r="AB114" s="579"/>
      <c r="AC114" s="348"/>
      <c r="AD114" s="348"/>
      <c r="AE114" s="348"/>
      <c r="AF114" s="348"/>
      <c r="AG114" s="348"/>
      <c r="AH114" s="348"/>
      <c r="AI114" s="348"/>
      <c r="AJ114" s="348"/>
      <c r="AK114" s="348"/>
      <c r="AL114" s="348"/>
      <c r="AM114" s="348"/>
      <c r="AN114" s="348"/>
      <c r="AO114" s="348"/>
      <c r="AP114" s="348"/>
      <c r="AQ114" s="348"/>
      <c r="AR114" s="579"/>
      <c r="AS114" s="348"/>
      <c r="AT114" s="348"/>
      <c r="AU114" s="561"/>
      <c r="AV114" s="561"/>
      <c r="AW114" s="63"/>
      <c r="AX114" s="63"/>
      <c r="AY114" s="944"/>
      <c r="AZ114" s="63"/>
      <c r="BA114" s="1215">
        <v>3713.4840000000004</v>
      </c>
      <c r="BB114" s="1215">
        <v>4971.6000000000004</v>
      </c>
      <c r="BC114" s="106">
        <v>5930.5</v>
      </c>
      <c r="BD114" s="106">
        <v>8570.1</v>
      </c>
      <c r="BE114" s="106">
        <v>9671.7999999999993</v>
      </c>
      <c r="BF114" s="106">
        <v>9167.1</v>
      </c>
      <c r="BG114" s="348">
        <v>9614.8000000000011</v>
      </c>
      <c r="BH114" s="579"/>
      <c r="BI114" s="106"/>
      <c r="BJ114" s="106"/>
      <c r="BK114" s="579"/>
      <c r="BL114" s="561"/>
      <c r="BM114" s="24"/>
      <c r="BN114" s="348"/>
      <c r="BO114" s="348"/>
      <c r="BP114" s="348"/>
      <c r="BQ114" s="24"/>
      <c r="BR114" s="348"/>
      <c r="BS114" s="348"/>
      <c r="BT114" s="348"/>
    </row>
    <row r="115" spans="1:72" hidden="1" outlineLevel="1">
      <c r="A115" s="31"/>
      <c r="B115" s="31"/>
      <c r="C115" s="90" t="s">
        <v>78</v>
      </c>
      <c r="D115" s="90"/>
      <c r="E115" s="90"/>
      <c r="F115" s="144">
        <v>2805.4</v>
      </c>
      <c r="G115" s="144">
        <v>2935.5</v>
      </c>
      <c r="H115" s="144">
        <v>3171.2</v>
      </c>
      <c r="I115" s="106">
        <v>3366</v>
      </c>
      <c r="J115" s="144">
        <v>3499.7999999999997</v>
      </c>
      <c r="K115" s="144">
        <v>3582.6</v>
      </c>
      <c r="L115" s="144">
        <v>3790.6</v>
      </c>
      <c r="M115" s="106">
        <v>4530.9000000000005</v>
      </c>
      <c r="N115" s="144">
        <v>4364.2999999999993</v>
      </c>
      <c r="O115" s="144">
        <v>4389.3999999999996</v>
      </c>
      <c r="P115" s="144">
        <v>4811.0999999999995</v>
      </c>
      <c r="Q115" s="348">
        <v>4353.8</v>
      </c>
      <c r="R115" s="348">
        <v>4184.1000000000004</v>
      </c>
      <c r="S115" s="348">
        <v>3982.4000000000005</v>
      </c>
      <c r="T115" s="348">
        <v>3834.2000000000003</v>
      </c>
      <c r="U115" s="348">
        <v>3406.6</v>
      </c>
      <c r="V115" s="348">
        <v>3273.4</v>
      </c>
      <c r="W115" s="348">
        <v>3485.2999999999997</v>
      </c>
      <c r="X115" s="348">
        <v>3498.7000000000003</v>
      </c>
      <c r="Y115" s="440">
        <v>3390.4</v>
      </c>
      <c r="Z115" s="348"/>
      <c r="AA115" s="348"/>
      <c r="AB115" s="579"/>
      <c r="AC115" s="348"/>
      <c r="AD115" s="348"/>
      <c r="AE115" s="348"/>
      <c r="AF115" s="348"/>
      <c r="AG115" s="348"/>
      <c r="AH115" s="348"/>
      <c r="AI115" s="348"/>
      <c r="AJ115" s="348"/>
      <c r="AK115" s="348"/>
      <c r="AL115" s="348"/>
      <c r="AM115" s="348"/>
      <c r="AN115" s="348"/>
      <c r="AO115" s="348"/>
      <c r="AP115" s="348"/>
      <c r="AQ115" s="348"/>
      <c r="AR115" s="579"/>
      <c r="AS115" s="348"/>
      <c r="AT115" s="348"/>
      <c r="AU115" s="561"/>
      <c r="AV115" s="561"/>
      <c r="AW115" s="63"/>
      <c r="AX115" s="63"/>
      <c r="AY115" s="944"/>
      <c r="AZ115" s="63"/>
      <c r="BA115" s="1215">
        <v>2269.922</v>
      </c>
      <c r="BB115" s="1215">
        <v>2765.7000000000003</v>
      </c>
      <c r="BC115" s="106">
        <v>3366</v>
      </c>
      <c r="BD115" s="106">
        <v>4530.9000000000005</v>
      </c>
      <c r="BE115" s="106">
        <v>4353.8</v>
      </c>
      <c r="BF115" s="106">
        <v>3406.6</v>
      </c>
      <c r="BG115" s="348">
        <v>3390.4</v>
      </c>
      <c r="BH115" s="579"/>
      <c r="BI115" s="106"/>
      <c r="BJ115" s="106"/>
      <c r="BK115" s="579"/>
      <c r="BL115" s="561"/>
      <c r="BM115" s="24"/>
      <c r="BN115" s="348"/>
      <c r="BO115" s="348"/>
      <c r="BP115" s="348"/>
      <c r="BQ115" s="24"/>
      <c r="BR115" s="348"/>
      <c r="BS115" s="348"/>
      <c r="BT115" s="348"/>
    </row>
    <row r="116" spans="1:72" collapsed="1">
      <c r="A116" s="31"/>
      <c r="B116" s="31"/>
      <c r="C116" s="90" t="s">
        <v>77</v>
      </c>
      <c r="D116" s="90"/>
      <c r="E116" s="90"/>
      <c r="F116" s="144"/>
      <c r="G116" s="144"/>
      <c r="H116" s="144"/>
      <c r="I116" s="106"/>
      <c r="J116" s="144"/>
      <c r="K116" s="144"/>
      <c r="L116" s="144"/>
      <c r="M116" s="106"/>
      <c r="N116" s="144"/>
      <c r="O116" s="144"/>
      <c r="P116" s="144"/>
      <c r="Q116" s="348"/>
      <c r="R116" s="348"/>
      <c r="S116" s="348"/>
      <c r="T116" s="348"/>
      <c r="U116" s="348"/>
      <c r="V116" s="348"/>
      <c r="W116" s="348"/>
      <c r="X116" s="348"/>
      <c r="Y116" s="440"/>
      <c r="Z116" s="348">
        <v>11033.182000000001</v>
      </c>
      <c r="AA116" s="348">
        <v>10924.7</v>
      </c>
      <c r="AB116" s="579"/>
      <c r="AC116" s="348"/>
      <c r="AD116" s="348">
        <v>10553</v>
      </c>
      <c r="AE116" s="348">
        <v>10806</v>
      </c>
      <c r="AF116" s="348">
        <v>11402.8</v>
      </c>
      <c r="AG116" s="348">
        <v>11009.699999999999</v>
      </c>
      <c r="AH116" s="348">
        <v>10468.599999999999</v>
      </c>
      <c r="AI116" s="348">
        <v>10530.8</v>
      </c>
      <c r="AJ116" s="348">
        <v>10543.8</v>
      </c>
      <c r="AK116" s="348">
        <v>11064.4</v>
      </c>
      <c r="AL116" s="348">
        <v>10688.2</v>
      </c>
      <c r="AM116" s="348">
        <v>11489.2</v>
      </c>
      <c r="AN116" s="348">
        <v>11224.5</v>
      </c>
      <c r="AO116" s="348">
        <v>11021</v>
      </c>
      <c r="AP116" s="348">
        <v>10822.5</v>
      </c>
      <c r="AQ116" s="348">
        <v>10733.300000000001</v>
      </c>
      <c r="AR116" s="579">
        <v>11041.4</v>
      </c>
      <c r="AS116" s="348"/>
      <c r="AT116" s="348"/>
      <c r="AU116" s="561">
        <v>10557.9</v>
      </c>
      <c r="AV116" s="561">
        <v>10902.9</v>
      </c>
      <c r="AW116" s="63"/>
      <c r="AX116" s="63"/>
      <c r="AY116" s="944"/>
      <c r="AZ116" s="63"/>
      <c r="BA116" s="1215"/>
      <c r="BB116" s="1215"/>
      <c r="BC116" s="106"/>
      <c r="BD116" s="106"/>
      <c r="BE116" s="106"/>
      <c r="BF116" s="106"/>
      <c r="BG116" s="348"/>
      <c r="BH116" s="579">
        <v>11402.8</v>
      </c>
      <c r="BI116" s="106">
        <v>10543.8</v>
      </c>
      <c r="BJ116" s="106">
        <v>11224.5</v>
      </c>
      <c r="BK116" s="579">
        <v>11041.4</v>
      </c>
      <c r="BL116" s="561">
        <v>10902.9</v>
      </c>
      <c r="BM116" s="24"/>
      <c r="BN116" s="348"/>
      <c r="BO116" s="348"/>
      <c r="BP116" s="348"/>
      <c r="BQ116" s="24"/>
      <c r="BR116" s="348"/>
      <c r="BS116" s="348"/>
      <c r="BT116" s="348"/>
    </row>
    <row r="117" spans="1:72">
      <c r="A117" s="31"/>
      <c r="B117" s="31"/>
      <c r="C117" s="90" t="s">
        <v>373</v>
      </c>
      <c r="D117" s="90"/>
      <c r="E117" s="90"/>
      <c r="F117" s="144"/>
      <c r="G117" s="144"/>
      <c r="H117" s="144"/>
      <c r="I117" s="106"/>
      <c r="J117" s="144"/>
      <c r="K117" s="144"/>
      <c r="L117" s="144"/>
      <c r="M117" s="106"/>
      <c r="N117" s="144"/>
      <c r="O117" s="144"/>
      <c r="P117" s="144"/>
      <c r="Q117" s="348"/>
      <c r="R117" s="348"/>
      <c r="S117" s="348"/>
      <c r="T117" s="348"/>
      <c r="U117" s="348"/>
      <c r="V117" s="348"/>
      <c r="W117" s="348"/>
      <c r="X117" s="348"/>
      <c r="Y117" s="440"/>
      <c r="Z117" s="348">
        <v>1310.3679999999999</v>
      </c>
      <c r="AA117" s="348">
        <v>1293.7</v>
      </c>
      <c r="AB117" s="579"/>
      <c r="AC117" s="348"/>
      <c r="AD117" s="348">
        <v>1074.2</v>
      </c>
      <c r="AE117" s="348">
        <v>1004.3</v>
      </c>
      <c r="AF117" s="348">
        <v>1046.5999999999999</v>
      </c>
      <c r="AG117" s="348">
        <v>1023.4000000000001</v>
      </c>
      <c r="AH117" s="348">
        <v>1141.5</v>
      </c>
      <c r="AI117" s="348">
        <v>1222.7</v>
      </c>
      <c r="AJ117" s="348">
        <v>1377.7</v>
      </c>
      <c r="AK117" s="348">
        <v>1634.4</v>
      </c>
      <c r="AL117" s="348">
        <v>1741.1000000000001</v>
      </c>
      <c r="AM117" s="348">
        <v>2007.5</v>
      </c>
      <c r="AN117" s="348">
        <v>2288.3999999999996</v>
      </c>
      <c r="AO117" s="348">
        <v>2566.7000000000003</v>
      </c>
      <c r="AP117" s="348">
        <v>2825.7999999999997</v>
      </c>
      <c r="AQ117" s="348">
        <v>3430.9</v>
      </c>
      <c r="AR117" s="579">
        <v>2259.6000000000004</v>
      </c>
      <c r="AS117" s="348"/>
      <c r="AT117" s="348"/>
      <c r="AU117" s="561">
        <v>3405.8999999999996</v>
      </c>
      <c r="AV117" s="561">
        <v>3946.4999999999995</v>
      </c>
      <c r="AW117" s="63"/>
      <c r="AX117" s="63"/>
      <c r="AY117" s="944"/>
      <c r="AZ117" s="63"/>
      <c r="BA117" s="1215"/>
      <c r="BB117" s="1215"/>
      <c r="BC117" s="106"/>
      <c r="BD117" s="106"/>
      <c r="BE117" s="106"/>
      <c r="BF117" s="106"/>
      <c r="BG117" s="348"/>
      <c r="BH117" s="579">
        <v>1046.5999999999999</v>
      </c>
      <c r="BI117" s="106">
        <v>1377.7</v>
      </c>
      <c r="BJ117" s="106">
        <v>2288.3999999999996</v>
      </c>
      <c r="BK117" s="579">
        <v>2259.6000000000004</v>
      </c>
      <c r="BL117" s="561">
        <v>3946.4999999999995</v>
      </c>
      <c r="BM117" s="24"/>
      <c r="BN117" s="348"/>
      <c r="BO117" s="348"/>
      <c r="BP117" s="348"/>
      <c r="BQ117" s="24"/>
      <c r="BR117" s="348"/>
      <c r="BS117" s="348"/>
      <c r="BT117" s="348"/>
    </row>
    <row r="118" spans="1:72" s="87" customFormat="1">
      <c r="A118" s="94"/>
      <c r="B118" s="92" t="s">
        <v>79</v>
      </c>
      <c r="C118" s="93"/>
      <c r="D118" s="93"/>
      <c r="E118" s="92"/>
      <c r="F118" s="145">
        <v>7806.7000000000007</v>
      </c>
      <c r="G118" s="145">
        <v>8082.1</v>
      </c>
      <c r="H118" s="145">
        <v>8432.8000000000011</v>
      </c>
      <c r="I118" s="108">
        <v>9296.5</v>
      </c>
      <c r="J118" s="145">
        <v>9976.5</v>
      </c>
      <c r="K118" s="145">
        <v>10098</v>
      </c>
      <c r="L118" s="145">
        <v>10763.4</v>
      </c>
      <c r="M118" s="108">
        <v>13101</v>
      </c>
      <c r="N118" s="145">
        <v>12819.099999999999</v>
      </c>
      <c r="O118" s="145">
        <v>12236.400000000001</v>
      </c>
      <c r="P118" s="145">
        <v>13322.7</v>
      </c>
      <c r="Q118" s="339">
        <v>14025.6</v>
      </c>
      <c r="R118" s="339">
        <v>13826.699999999999</v>
      </c>
      <c r="S118" s="339">
        <v>13249.1</v>
      </c>
      <c r="T118" s="339">
        <v>13009.1</v>
      </c>
      <c r="U118" s="339">
        <v>12573.7</v>
      </c>
      <c r="V118" s="339">
        <v>12031.900000000001</v>
      </c>
      <c r="W118" s="339">
        <v>12663.500000000002</v>
      </c>
      <c r="X118" s="339">
        <v>12920.1</v>
      </c>
      <c r="Y118" s="441">
        <v>13005.2</v>
      </c>
      <c r="Z118" s="339">
        <v>12343.55</v>
      </c>
      <c r="AA118" s="339">
        <v>12218.4</v>
      </c>
      <c r="AB118" s="498"/>
      <c r="AC118" s="339"/>
      <c r="AD118" s="339">
        <v>11627.199999999999</v>
      </c>
      <c r="AE118" s="339">
        <v>11810.3</v>
      </c>
      <c r="AF118" s="339">
        <v>12449.4</v>
      </c>
      <c r="AG118" s="339">
        <v>12033.099999999999</v>
      </c>
      <c r="AH118" s="339">
        <v>11610.099999999999</v>
      </c>
      <c r="AI118" s="339">
        <v>11753.5</v>
      </c>
      <c r="AJ118" s="339">
        <v>11921.5</v>
      </c>
      <c r="AK118" s="339">
        <v>12698.8</v>
      </c>
      <c r="AL118" s="339">
        <v>12429.300000000001</v>
      </c>
      <c r="AM118" s="339">
        <v>13496.7</v>
      </c>
      <c r="AN118" s="339">
        <v>13512.900000000001</v>
      </c>
      <c r="AO118" s="339">
        <v>13587.699999999999</v>
      </c>
      <c r="AP118" s="339">
        <v>13648.300000000001</v>
      </c>
      <c r="AQ118" s="339">
        <v>14164.2</v>
      </c>
      <c r="AR118" s="498">
        <v>13301</v>
      </c>
      <c r="AS118" s="339"/>
      <c r="AT118" s="339"/>
      <c r="AU118" s="339">
        <v>13963.7</v>
      </c>
      <c r="AV118" s="339">
        <v>14849.4</v>
      </c>
      <c r="AW118" s="1216"/>
      <c r="AX118" s="1216"/>
      <c r="AY118" s="945"/>
      <c r="AZ118" s="1216"/>
      <c r="BA118" s="111">
        <v>5983.4059999999999</v>
      </c>
      <c r="BB118" s="111">
        <v>7737.2999999999993</v>
      </c>
      <c r="BC118" s="108">
        <v>9296.5</v>
      </c>
      <c r="BD118" s="108">
        <v>13101</v>
      </c>
      <c r="BE118" s="108">
        <v>14025.6</v>
      </c>
      <c r="BF118" s="108">
        <v>12573.7</v>
      </c>
      <c r="BG118" s="339">
        <v>13005.2</v>
      </c>
      <c r="BH118" s="498">
        <v>12449.4</v>
      </c>
      <c r="BI118" s="108">
        <v>11921.5</v>
      </c>
      <c r="BJ118" s="108">
        <v>13512.900000000001</v>
      </c>
      <c r="BK118" s="498">
        <v>13301</v>
      </c>
      <c r="BL118" s="339">
        <v>14849.4</v>
      </c>
      <c r="BM118" s="88"/>
      <c r="BN118" s="339"/>
      <c r="BO118" s="339"/>
      <c r="BP118" s="339"/>
      <c r="BQ118" s="88"/>
      <c r="BR118" s="339"/>
      <c r="BS118" s="339"/>
      <c r="BT118" s="339"/>
    </row>
    <row r="119" spans="1:72">
      <c r="A119" s="31"/>
      <c r="B119" s="31"/>
      <c r="C119" s="90" t="s">
        <v>82</v>
      </c>
      <c r="D119" s="90"/>
      <c r="E119" s="90"/>
      <c r="F119" s="144">
        <v>1160.5</v>
      </c>
      <c r="G119" s="144">
        <v>1260.5</v>
      </c>
      <c r="H119" s="144">
        <v>1384.7</v>
      </c>
      <c r="I119" s="106">
        <v>1542.8</v>
      </c>
      <c r="J119" s="144">
        <v>1652.9</v>
      </c>
      <c r="K119" s="144">
        <v>1797.5</v>
      </c>
      <c r="L119" s="144">
        <v>1976</v>
      </c>
      <c r="M119" s="106">
        <v>2230.2000000000003</v>
      </c>
      <c r="N119" s="144">
        <v>2282.3000000000002</v>
      </c>
      <c r="O119" s="144">
        <v>2330.1</v>
      </c>
      <c r="P119" s="144">
        <v>2429</v>
      </c>
      <c r="Q119" s="348">
        <v>2497.2999999999997</v>
      </c>
      <c r="R119" s="348">
        <v>2551.5</v>
      </c>
      <c r="S119" s="348">
        <v>2588.9</v>
      </c>
      <c r="T119" s="348">
        <v>2647.4</v>
      </c>
      <c r="U119" s="348">
        <v>2704.3</v>
      </c>
      <c r="V119" s="348">
        <v>2710.7000000000003</v>
      </c>
      <c r="W119" s="348">
        <v>2774.3</v>
      </c>
      <c r="X119" s="348">
        <v>2908.8</v>
      </c>
      <c r="Y119" s="440">
        <v>3130.9</v>
      </c>
      <c r="Z119" s="348">
        <v>3114.8159999999998</v>
      </c>
      <c r="AA119" s="348">
        <v>3266.5</v>
      </c>
      <c r="AB119" s="579"/>
      <c r="AC119" s="348"/>
      <c r="AD119" s="348">
        <v>3361.3999999999996</v>
      </c>
      <c r="AE119" s="348">
        <v>3569.5</v>
      </c>
      <c r="AF119" s="348">
        <v>3771.4</v>
      </c>
      <c r="AG119" s="348">
        <v>3860.9</v>
      </c>
      <c r="AH119" s="348">
        <v>3955.7999999999997</v>
      </c>
      <c r="AI119" s="348">
        <v>4080.2999999999997</v>
      </c>
      <c r="AJ119" s="348">
        <v>4211.5999999999995</v>
      </c>
      <c r="AK119" s="348">
        <v>4331.8</v>
      </c>
      <c r="AL119" s="348">
        <v>4408.5</v>
      </c>
      <c r="AM119" s="348">
        <v>4785.5</v>
      </c>
      <c r="AN119" s="348">
        <v>5148.5</v>
      </c>
      <c r="AO119" s="348">
        <v>5387.5</v>
      </c>
      <c r="AP119" s="348">
        <v>5809</v>
      </c>
      <c r="AQ119" s="348">
        <v>6190.4000000000005</v>
      </c>
      <c r="AR119" s="579">
        <v>5080.8</v>
      </c>
      <c r="AS119" s="348"/>
      <c r="AT119" s="348"/>
      <c r="AU119" s="561">
        <v>6129.3</v>
      </c>
      <c r="AV119" s="561">
        <v>6541</v>
      </c>
      <c r="AW119" s="63"/>
      <c r="AX119" s="63"/>
      <c r="AY119" s="944"/>
      <c r="AZ119" s="63"/>
      <c r="BA119" s="1215">
        <v>748.50599999999997</v>
      </c>
      <c r="BB119" s="1215">
        <v>1116.9000000000001</v>
      </c>
      <c r="BC119" s="106">
        <v>1542.8</v>
      </c>
      <c r="BD119" s="106">
        <v>2230.2000000000003</v>
      </c>
      <c r="BE119" s="106">
        <v>2497.2999999999997</v>
      </c>
      <c r="BF119" s="106">
        <v>2704.3</v>
      </c>
      <c r="BG119" s="348">
        <v>3130.9</v>
      </c>
      <c r="BH119" s="579">
        <v>3771.4</v>
      </c>
      <c r="BI119" s="106">
        <v>4211.5999999999995</v>
      </c>
      <c r="BJ119" s="106">
        <v>5148.5</v>
      </c>
      <c r="BK119" s="579">
        <v>5080.8</v>
      </c>
      <c r="BL119" s="561">
        <v>6541</v>
      </c>
      <c r="BN119" s="348"/>
      <c r="BO119" s="348"/>
      <c r="BP119" s="348"/>
      <c r="BR119" s="348"/>
      <c r="BS119" s="348"/>
      <c r="BT119" s="348"/>
    </row>
    <row r="120" spans="1:72">
      <c r="A120" s="31"/>
      <c r="B120" s="31"/>
      <c r="C120" s="90" t="s">
        <v>652</v>
      </c>
      <c r="D120" s="90"/>
      <c r="E120" s="90"/>
      <c r="F120" s="144">
        <v>1538.9</v>
      </c>
      <c r="G120" s="144">
        <v>1658.5</v>
      </c>
      <c r="H120" s="144">
        <v>1799.6</v>
      </c>
      <c r="I120" s="112">
        <v>1941.1</v>
      </c>
      <c r="J120" s="146">
        <v>1978.3000000000002</v>
      </c>
      <c r="K120" s="146">
        <v>2066.1000000000004</v>
      </c>
      <c r="L120" s="146">
        <v>2166.9</v>
      </c>
      <c r="M120" s="112">
        <v>2263.2999999999997</v>
      </c>
      <c r="N120" s="146">
        <v>2115.8000000000002</v>
      </c>
      <c r="O120" s="146">
        <v>2048</v>
      </c>
      <c r="P120" s="146">
        <v>2062.7999999999997</v>
      </c>
      <c r="Q120" s="355">
        <v>2075.1</v>
      </c>
      <c r="R120" s="355">
        <v>2000.8</v>
      </c>
      <c r="S120" s="355">
        <v>1992.9</v>
      </c>
      <c r="T120" s="355">
        <v>2012.0000000000002</v>
      </c>
      <c r="U120" s="355">
        <v>1974.2</v>
      </c>
      <c r="V120" s="355">
        <v>1986.7</v>
      </c>
      <c r="W120" s="355">
        <v>2073.5</v>
      </c>
      <c r="X120" s="355">
        <v>2165</v>
      </c>
      <c r="Y120" s="442">
        <v>2238.8000000000002</v>
      </c>
      <c r="Z120" s="355">
        <v>2236.2179999999998</v>
      </c>
      <c r="AA120" s="355">
        <v>2280.4</v>
      </c>
      <c r="AB120" s="551"/>
      <c r="AC120" s="355"/>
      <c r="AD120" s="355">
        <v>2250.1</v>
      </c>
      <c r="AE120" s="355">
        <v>2440.6999999999998</v>
      </c>
      <c r="AF120" s="355">
        <v>2556.5</v>
      </c>
      <c r="AG120" s="355">
        <v>2660.7000000000003</v>
      </c>
      <c r="AH120" s="355">
        <v>2834.1</v>
      </c>
      <c r="AI120" s="355">
        <v>3026.3</v>
      </c>
      <c r="AJ120" s="355">
        <v>3145.5</v>
      </c>
      <c r="AK120" s="355">
        <v>3268.0999999999995</v>
      </c>
      <c r="AL120" s="355">
        <v>3204.3999999999996</v>
      </c>
      <c r="AM120" s="355">
        <v>3392.7</v>
      </c>
      <c r="AN120" s="355">
        <v>3459.9</v>
      </c>
      <c r="AO120" s="355">
        <v>3558.5</v>
      </c>
      <c r="AP120" s="355">
        <v>3785.0000000000005</v>
      </c>
      <c r="AQ120" s="355">
        <v>4041.6</v>
      </c>
      <c r="AR120" s="551">
        <v>3352.6</v>
      </c>
      <c r="AS120" s="355"/>
      <c r="AT120" s="355"/>
      <c r="AU120" s="1420">
        <v>3934.3999999999996</v>
      </c>
      <c r="AV120" s="1420">
        <v>4119.7000000000007</v>
      </c>
      <c r="AW120" s="63"/>
      <c r="AX120" s="63"/>
      <c r="AY120" s="944"/>
      <c r="AZ120" s="63"/>
      <c r="BA120" s="1217">
        <v>906.65500000000009</v>
      </c>
      <c r="BB120" s="1217">
        <v>1524.2</v>
      </c>
      <c r="BC120" s="112">
        <v>1941.1</v>
      </c>
      <c r="BD120" s="112">
        <v>2263.2999999999997</v>
      </c>
      <c r="BE120" s="112">
        <v>2075.1</v>
      </c>
      <c r="BF120" s="112">
        <v>1974.2</v>
      </c>
      <c r="BG120" s="355">
        <v>2238.8000000000002</v>
      </c>
      <c r="BH120" s="551">
        <v>2556.5</v>
      </c>
      <c r="BI120" s="112">
        <v>3145.5</v>
      </c>
      <c r="BJ120" s="112">
        <v>3459.9</v>
      </c>
      <c r="BK120" s="551">
        <v>3352.6</v>
      </c>
      <c r="BL120" s="1420">
        <v>4119.7000000000007</v>
      </c>
      <c r="BN120" s="355"/>
      <c r="BO120" s="355"/>
      <c r="BP120" s="355"/>
      <c r="BR120" s="355"/>
      <c r="BS120" s="355"/>
      <c r="BT120" s="355"/>
    </row>
    <row r="121" spans="1:72">
      <c r="A121" s="31"/>
      <c r="B121" s="31"/>
      <c r="C121" s="90"/>
      <c r="D121" s="90" t="s">
        <v>80</v>
      </c>
      <c r="E121" s="90"/>
      <c r="F121" s="144" t="s">
        <v>203</v>
      </c>
      <c r="G121" s="144" t="s">
        <v>203</v>
      </c>
      <c r="H121" s="144" t="s">
        <v>203</v>
      </c>
      <c r="I121" s="106">
        <v>1612.7</v>
      </c>
      <c r="J121" s="144">
        <v>1615.8999999999999</v>
      </c>
      <c r="K121" s="144">
        <v>1674.5</v>
      </c>
      <c r="L121" s="144">
        <v>1728.6000000000001</v>
      </c>
      <c r="M121" s="106">
        <v>1762.7</v>
      </c>
      <c r="N121" s="144">
        <v>1609.7</v>
      </c>
      <c r="O121" s="144">
        <v>1543.1999999999998</v>
      </c>
      <c r="P121" s="144">
        <v>1539.2</v>
      </c>
      <c r="Q121" s="348">
        <v>1546.5</v>
      </c>
      <c r="R121" s="348">
        <v>1458.5</v>
      </c>
      <c r="S121" s="348">
        <v>1455.5</v>
      </c>
      <c r="T121" s="348">
        <v>1467.5</v>
      </c>
      <c r="U121" s="348">
        <v>1443.8</v>
      </c>
      <c r="V121" s="348">
        <v>1449.8</v>
      </c>
      <c r="W121" s="348">
        <v>1505.4</v>
      </c>
      <c r="X121" s="348">
        <v>1557.8999999999999</v>
      </c>
      <c r="Y121" s="440">
        <v>1617</v>
      </c>
      <c r="Z121" s="348">
        <v>1617.71</v>
      </c>
      <c r="AA121" s="348">
        <v>1679.1000000000001</v>
      </c>
      <c r="AB121" s="579"/>
      <c r="AC121" s="348"/>
      <c r="AD121" s="348">
        <v>1706</v>
      </c>
      <c r="AE121" s="348">
        <v>1858.7</v>
      </c>
      <c r="AF121" s="348">
        <v>1962.7999999999997</v>
      </c>
      <c r="AG121" s="348">
        <v>2029.1000000000001</v>
      </c>
      <c r="AH121" s="348">
        <v>2165.1999999999998</v>
      </c>
      <c r="AI121" s="348">
        <v>2321.7000000000003</v>
      </c>
      <c r="AJ121" s="348">
        <v>2445.6</v>
      </c>
      <c r="AK121" s="348">
        <v>2555.8999999999996</v>
      </c>
      <c r="AL121" s="348">
        <v>2505.4</v>
      </c>
      <c r="AM121" s="348">
        <v>2677.3</v>
      </c>
      <c r="AN121" s="348">
        <v>2767.5</v>
      </c>
      <c r="AO121" s="348">
        <v>2851.2000000000003</v>
      </c>
      <c r="AP121" s="348">
        <v>3066.4</v>
      </c>
      <c r="AQ121" s="348">
        <v>3310.7</v>
      </c>
      <c r="AR121" s="579">
        <v>2667.9</v>
      </c>
      <c r="AS121" s="348"/>
      <c r="AT121" s="348"/>
      <c r="AU121" s="561">
        <v>3211.2</v>
      </c>
      <c r="AV121" s="561">
        <v>3353.7000000000003</v>
      </c>
      <c r="AW121" s="63"/>
      <c r="AX121" s="63"/>
      <c r="AY121" s="944"/>
      <c r="AZ121" s="63"/>
      <c r="BA121" s="1215" t="s">
        <v>203</v>
      </c>
      <c r="BB121" s="1215" t="s">
        <v>203</v>
      </c>
      <c r="BC121" s="106">
        <v>1612.7</v>
      </c>
      <c r="BD121" s="106">
        <v>1762.7</v>
      </c>
      <c r="BE121" s="106">
        <v>1546.5</v>
      </c>
      <c r="BF121" s="106">
        <v>1443.8</v>
      </c>
      <c r="BG121" s="348">
        <v>1617</v>
      </c>
      <c r="BH121" s="579">
        <v>1962.7999999999997</v>
      </c>
      <c r="BI121" s="106">
        <v>2445.6</v>
      </c>
      <c r="BJ121" s="106">
        <v>2767.5</v>
      </c>
      <c r="BK121" s="579">
        <v>2667.9</v>
      </c>
      <c r="BL121" s="561">
        <v>3353.7000000000003</v>
      </c>
      <c r="BN121" s="348"/>
      <c r="BO121" s="348"/>
      <c r="BP121" s="348"/>
      <c r="BR121" s="348"/>
      <c r="BS121" s="348"/>
      <c r="BT121" s="348"/>
    </row>
    <row r="122" spans="1:72">
      <c r="A122" s="31"/>
      <c r="B122" s="31"/>
      <c r="C122" s="90"/>
      <c r="D122" s="90" t="s">
        <v>81</v>
      </c>
      <c r="E122" s="90"/>
      <c r="F122" s="144" t="s">
        <v>203</v>
      </c>
      <c r="G122" s="144" t="s">
        <v>203</v>
      </c>
      <c r="H122" s="144" t="s">
        <v>203</v>
      </c>
      <c r="I122" s="106">
        <v>328.4</v>
      </c>
      <c r="J122" s="144">
        <v>362.40000000000003</v>
      </c>
      <c r="K122" s="144">
        <v>391.59999999999997</v>
      </c>
      <c r="L122" s="144">
        <v>438.3</v>
      </c>
      <c r="M122" s="106">
        <v>500.59999999999997</v>
      </c>
      <c r="N122" s="144">
        <v>506.1</v>
      </c>
      <c r="O122" s="144">
        <v>504.8</v>
      </c>
      <c r="P122" s="144">
        <v>523.6</v>
      </c>
      <c r="Q122" s="348">
        <v>528.6</v>
      </c>
      <c r="R122" s="348">
        <v>542.29999999999995</v>
      </c>
      <c r="S122" s="348">
        <v>537.40000000000009</v>
      </c>
      <c r="T122" s="348">
        <v>544.5</v>
      </c>
      <c r="U122" s="348">
        <v>530.4</v>
      </c>
      <c r="V122" s="348">
        <v>536.9</v>
      </c>
      <c r="W122" s="348">
        <v>568.1</v>
      </c>
      <c r="X122" s="348">
        <v>607.09999999999991</v>
      </c>
      <c r="Y122" s="440">
        <v>621.79999999999995</v>
      </c>
      <c r="Z122" s="348">
        <v>618.50800000000004</v>
      </c>
      <c r="AA122" s="348">
        <v>601.30000000000007</v>
      </c>
      <c r="AB122" s="579"/>
      <c r="AC122" s="348"/>
      <c r="AD122" s="348">
        <v>544.1</v>
      </c>
      <c r="AE122" s="348">
        <v>582</v>
      </c>
      <c r="AF122" s="348">
        <v>593.70000000000005</v>
      </c>
      <c r="AG122" s="348">
        <v>631.6</v>
      </c>
      <c r="AH122" s="348">
        <v>668.9</v>
      </c>
      <c r="AI122" s="348">
        <v>704.6</v>
      </c>
      <c r="AJ122" s="348">
        <v>699.9</v>
      </c>
      <c r="AK122" s="348">
        <v>712.2</v>
      </c>
      <c r="AL122" s="348">
        <v>699</v>
      </c>
      <c r="AM122" s="348">
        <v>715.40000000000009</v>
      </c>
      <c r="AN122" s="348">
        <v>692.40000000000009</v>
      </c>
      <c r="AO122" s="348">
        <v>707.3</v>
      </c>
      <c r="AP122" s="348">
        <v>718.6</v>
      </c>
      <c r="AQ122" s="348">
        <v>730.90000000000009</v>
      </c>
      <c r="AR122" s="579">
        <v>684.7</v>
      </c>
      <c r="AS122" s="348"/>
      <c r="AT122" s="348"/>
      <c r="AU122" s="561">
        <v>723.2</v>
      </c>
      <c r="AV122" s="561">
        <v>766</v>
      </c>
      <c r="AW122" s="63"/>
      <c r="AX122" s="63"/>
      <c r="AY122" s="944"/>
      <c r="AZ122" s="63"/>
      <c r="BA122" s="1215" t="s">
        <v>203</v>
      </c>
      <c r="BB122" s="1215" t="s">
        <v>203</v>
      </c>
      <c r="BC122" s="106">
        <v>328.4</v>
      </c>
      <c r="BD122" s="106">
        <v>500.59999999999997</v>
      </c>
      <c r="BE122" s="106">
        <v>528.6</v>
      </c>
      <c r="BF122" s="106">
        <v>530.4</v>
      </c>
      <c r="BG122" s="348">
        <v>621.79999999999995</v>
      </c>
      <c r="BH122" s="579">
        <v>593.70000000000005</v>
      </c>
      <c r="BI122" s="106">
        <v>699.9</v>
      </c>
      <c r="BJ122" s="106">
        <v>692.40000000000009</v>
      </c>
      <c r="BK122" s="579">
        <v>684.7</v>
      </c>
      <c r="BL122" s="561">
        <v>766</v>
      </c>
      <c r="BN122" s="348"/>
      <c r="BO122" s="348"/>
      <c r="BP122" s="348"/>
      <c r="BR122" s="348"/>
      <c r="BS122" s="348"/>
      <c r="BT122" s="348"/>
    </row>
    <row r="123" spans="1:72" s="24" customFormat="1">
      <c r="A123" s="31"/>
      <c r="B123" s="31"/>
      <c r="C123" s="90" t="s">
        <v>83</v>
      </c>
      <c r="D123" s="90"/>
      <c r="E123" s="90"/>
      <c r="F123" s="144">
        <v>124.3</v>
      </c>
      <c r="G123" s="144">
        <v>133.4</v>
      </c>
      <c r="H123" s="144">
        <v>143.5</v>
      </c>
      <c r="I123" s="106">
        <v>153.29999999999998</v>
      </c>
      <c r="J123" s="144">
        <v>152.5</v>
      </c>
      <c r="K123" s="144">
        <v>151.5</v>
      </c>
      <c r="L123" s="144">
        <v>154.1</v>
      </c>
      <c r="M123" s="106">
        <v>162.1</v>
      </c>
      <c r="N123" s="144">
        <v>146.5</v>
      </c>
      <c r="O123" s="144">
        <v>141.4</v>
      </c>
      <c r="P123" s="144">
        <v>134.20000000000002</v>
      </c>
      <c r="Q123" s="348">
        <v>129.80000000000001</v>
      </c>
      <c r="R123" s="348">
        <v>122.9</v>
      </c>
      <c r="S123" s="348">
        <v>116</v>
      </c>
      <c r="T123" s="348">
        <v>112.80000000000001</v>
      </c>
      <c r="U123" s="348">
        <v>109.1</v>
      </c>
      <c r="V123" s="348">
        <v>106</v>
      </c>
      <c r="W123" s="348">
        <v>107.8</v>
      </c>
      <c r="X123" s="348">
        <v>109</v>
      </c>
      <c r="Y123" s="440">
        <v>113.2</v>
      </c>
      <c r="Z123" s="348">
        <v>112.70400000000001</v>
      </c>
      <c r="AA123" s="348">
        <v>111.69999999999999</v>
      </c>
      <c r="AB123" s="579"/>
      <c r="AC123" s="348"/>
      <c r="AD123" s="348">
        <v>114.1</v>
      </c>
      <c r="AE123" s="348">
        <v>114</v>
      </c>
      <c r="AF123" s="348">
        <v>121.8</v>
      </c>
      <c r="AG123" s="348">
        <v>120.69999999999999</v>
      </c>
      <c r="AH123" s="348">
        <v>123.79999999999998</v>
      </c>
      <c r="AI123" s="348">
        <v>127.69999999999999</v>
      </c>
      <c r="AJ123" s="348">
        <v>132.19999999999999</v>
      </c>
      <c r="AK123" s="348">
        <v>133.69999999999999</v>
      </c>
      <c r="AL123" s="348">
        <v>127.80000000000001</v>
      </c>
      <c r="AM123" s="348">
        <v>138.5</v>
      </c>
      <c r="AN123" s="348">
        <v>141.5</v>
      </c>
      <c r="AO123" s="348">
        <v>147.1</v>
      </c>
      <c r="AP123" s="348">
        <v>159.1</v>
      </c>
      <c r="AQ123" s="348">
        <v>171.6</v>
      </c>
      <c r="AR123" s="579">
        <v>139.9</v>
      </c>
      <c r="AS123" s="348"/>
      <c r="AT123" s="348"/>
      <c r="AU123" s="561">
        <v>170.6</v>
      </c>
      <c r="AV123" s="561">
        <v>183.39999999999998</v>
      </c>
      <c r="AW123" s="63"/>
      <c r="AX123" s="63"/>
      <c r="AY123" s="944"/>
      <c r="AZ123" s="63"/>
      <c r="BA123" s="1215">
        <v>81.13300000000001</v>
      </c>
      <c r="BB123" s="1215">
        <v>120.9</v>
      </c>
      <c r="BC123" s="106">
        <v>153.29999999999998</v>
      </c>
      <c r="BD123" s="106">
        <v>162.1</v>
      </c>
      <c r="BE123" s="106">
        <v>129.80000000000001</v>
      </c>
      <c r="BF123" s="106">
        <v>109.1</v>
      </c>
      <c r="BG123" s="348">
        <v>113.2</v>
      </c>
      <c r="BH123" s="579">
        <v>121.8</v>
      </c>
      <c r="BI123" s="106">
        <v>132.19999999999999</v>
      </c>
      <c r="BJ123" s="106">
        <v>141.5</v>
      </c>
      <c r="BK123" s="579">
        <v>139.9</v>
      </c>
      <c r="BL123" s="561">
        <v>183.39999999999998</v>
      </c>
      <c r="BN123" s="348"/>
      <c r="BO123" s="348"/>
      <c r="BP123" s="348"/>
      <c r="BR123" s="348"/>
      <c r="BS123" s="348"/>
      <c r="BT123" s="348"/>
    </row>
    <row r="124" spans="1:72" s="88" customFormat="1">
      <c r="A124" s="94"/>
      <c r="B124" s="92" t="s">
        <v>84</v>
      </c>
      <c r="C124" s="93"/>
      <c r="D124" s="93"/>
      <c r="E124" s="92"/>
      <c r="F124" s="145">
        <v>2823.7000000000003</v>
      </c>
      <c r="G124" s="145">
        <v>3052.4</v>
      </c>
      <c r="H124" s="145">
        <v>3327.8</v>
      </c>
      <c r="I124" s="108">
        <v>3637.2</v>
      </c>
      <c r="J124" s="145">
        <v>3783.7</v>
      </c>
      <c r="K124" s="145">
        <v>4015.1</v>
      </c>
      <c r="L124" s="145">
        <v>4297</v>
      </c>
      <c r="M124" s="108">
        <v>4655.6000000000004</v>
      </c>
      <c r="N124" s="145">
        <v>4544.6000000000004</v>
      </c>
      <c r="O124" s="145">
        <v>4519.5</v>
      </c>
      <c r="P124" s="145">
        <v>4626</v>
      </c>
      <c r="Q124" s="339">
        <v>4702.2000000000007</v>
      </c>
      <c r="R124" s="339">
        <v>4675.2000000000007</v>
      </c>
      <c r="S124" s="339">
        <v>4697.8</v>
      </c>
      <c r="T124" s="339">
        <v>4772.2</v>
      </c>
      <c r="U124" s="339">
        <v>4787.5999999999995</v>
      </c>
      <c r="V124" s="339">
        <v>4803.3999999999996</v>
      </c>
      <c r="W124" s="339">
        <v>4955.6000000000004</v>
      </c>
      <c r="X124" s="339">
        <v>5182.7999999999993</v>
      </c>
      <c r="Y124" s="441">
        <v>5482.9</v>
      </c>
      <c r="Z124" s="339">
        <v>5463.7379999999994</v>
      </c>
      <c r="AA124" s="339">
        <v>5658.6</v>
      </c>
      <c r="AB124" s="498"/>
      <c r="AC124" s="339"/>
      <c r="AD124" s="339">
        <v>5725.6</v>
      </c>
      <c r="AE124" s="339">
        <v>6124.2</v>
      </c>
      <c r="AF124" s="339">
        <v>6449.6999999999989</v>
      </c>
      <c r="AG124" s="339">
        <v>6642.3</v>
      </c>
      <c r="AH124" s="339">
        <v>6913.7</v>
      </c>
      <c r="AI124" s="339">
        <v>7234.3</v>
      </c>
      <c r="AJ124" s="339">
        <v>7489.2999999999993</v>
      </c>
      <c r="AK124" s="339">
        <v>7733.5999999999985</v>
      </c>
      <c r="AL124" s="339">
        <v>7740.7</v>
      </c>
      <c r="AM124" s="339">
        <v>8316.7000000000007</v>
      </c>
      <c r="AN124" s="339">
        <v>8749.9</v>
      </c>
      <c r="AO124" s="339">
        <v>9093.1</v>
      </c>
      <c r="AP124" s="339">
        <v>9753.1</v>
      </c>
      <c r="AQ124" s="339">
        <v>10403.6</v>
      </c>
      <c r="AR124" s="498">
        <v>8573.2999999999993</v>
      </c>
      <c r="AS124" s="339"/>
      <c r="AT124" s="339"/>
      <c r="AU124" s="339">
        <v>10234.300000000001</v>
      </c>
      <c r="AV124" s="339">
        <v>10844.1</v>
      </c>
      <c r="AW124" s="1216"/>
      <c r="AX124" s="1216"/>
      <c r="AY124" s="945"/>
      <c r="AZ124" s="1216"/>
      <c r="BA124" s="111">
        <v>1736.2940000000001</v>
      </c>
      <c r="BB124" s="111">
        <v>2762</v>
      </c>
      <c r="BC124" s="108">
        <v>3637.2</v>
      </c>
      <c r="BD124" s="108">
        <v>4655.6000000000004</v>
      </c>
      <c r="BE124" s="108">
        <v>4702.2000000000007</v>
      </c>
      <c r="BF124" s="108">
        <v>4787.5999999999995</v>
      </c>
      <c r="BG124" s="339">
        <v>5482.9</v>
      </c>
      <c r="BH124" s="498">
        <v>6449.6999999999989</v>
      </c>
      <c r="BI124" s="108">
        <v>7489.2999999999993</v>
      </c>
      <c r="BJ124" s="108">
        <v>8749.9</v>
      </c>
      <c r="BK124" s="498">
        <v>8573.2999999999993</v>
      </c>
      <c r="BL124" s="339">
        <v>10844.1</v>
      </c>
      <c r="BN124" s="339"/>
      <c r="BO124" s="339"/>
      <c r="BP124" s="339"/>
      <c r="BR124" s="339"/>
      <c r="BS124" s="339"/>
      <c r="BT124" s="339"/>
    </row>
    <row r="125" spans="1:72" s="24" customFormat="1">
      <c r="A125" s="31"/>
      <c r="B125" s="92" t="s">
        <v>88</v>
      </c>
      <c r="C125" s="93"/>
      <c r="D125" s="93"/>
      <c r="E125" s="92"/>
      <c r="F125" s="145">
        <v>10630.4</v>
      </c>
      <c r="G125" s="145">
        <v>11134.5</v>
      </c>
      <c r="H125" s="145">
        <v>11760.600000000002</v>
      </c>
      <c r="I125" s="108">
        <v>12933.7</v>
      </c>
      <c r="J125" s="145">
        <v>13760.199999999999</v>
      </c>
      <c r="K125" s="145">
        <v>14113.099999999999</v>
      </c>
      <c r="L125" s="145">
        <v>15060.4</v>
      </c>
      <c r="M125" s="108">
        <v>17756.599999999999</v>
      </c>
      <c r="N125" s="145">
        <v>17363.7</v>
      </c>
      <c r="O125" s="145">
        <v>16755.900000000001</v>
      </c>
      <c r="P125" s="145">
        <v>17948.7</v>
      </c>
      <c r="Q125" s="339">
        <v>18727.800000000003</v>
      </c>
      <c r="R125" s="339">
        <v>18501.899999999998</v>
      </c>
      <c r="S125" s="339">
        <v>17946.900000000001</v>
      </c>
      <c r="T125" s="339">
        <v>17781.300000000003</v>
      </c>
      <c r="U125" s="339">
        <v>17361.3</v>
      </c>
      <c r="V125" s="339">
        <v>16835.300000000003</v>
      </c>
      <c r="W125" s="339">
        <v>17619.100000000002</v>
      </c>
      <c r="X125" s="339">
        <v>18102.900000000005</v>
      </c>
      <c r="Y125" s="441">
        <v>18488.100000000002</v>
      </c>
      <c r="Z125" s="339">
        <v>17807.287999999997</v>
      </c>
      <c r="AA125" s="339">
        <v>17876.999999999996</v>
      </c>
      <c r="AB125" s="498"/>
      <c r="AC125" s="339"/>
      <c r="AD125" s="339">
        <v>17352.8</v>
      </c>
      <c r="AE125" s="339">
        <v>17934.500000000004</v>
      </c>
      <c r="AF125" s="339">
        <v>18899.100000000002</v>
      </c>
      <c r="AG125" s="339">
        <v>18675.399999999998</v>
      </c>
      <c r="AH125" s="339">
        <v>18523.799999999996</v>
      </c>
      <c r="AI125" s="339">
        <v>18987.8</v>
      </c>
      <c r="AJ125" s="339">
        <v>19410.799999999996</v>
      </c>
      <c r="AK125" s="339">
        <v>20432.400000000001</v>
      </c>
      <c r="AL125" s="339">
        <v>20170</v>
      </c>
      <c r="AM125" s="339">
        <v>21813.4</v>
      </c>
      <c r="AN125" s="339">
        <v>22262.799999999999</v>
      </c>
      <c r="AO125" s="339">
        <v>22680.799999999999</v>
      </c>
      <c r="AP125" s="339">
        <v>23401.4</v>
      </c>
      <c r="AQ125" s="339">
        <v>24567.8</v>
      </c>
      <c r="AR125" s="498">
        <v>21874.199999999997</v>
      </c>
      <c r="AS125" s="339"/>
      <c r="AT125" s="339"/>
      <c r="AU125" s="339">
        <v>24197.9</v>
      </c>
      <c r="AV125" s="339">
        <v>25693.5</v>
      </c>
      <c r="AW125" s="1216"/>
      <c r="AX125" s="1216"/>
      <c r="AY125" s="945"/>
      <c r="AZ125" s="1216"/>
      <c r="BA125" s="111">
        <v>7719.7</v>
      </c>
      <c r="BB125" s="111">
        <v>10499.3</v>
      </c>
      <c r="BC125" s="108">
        <v>12933.7</v>
      </c>
      <c r="BD125" s="108">
        <v>17756.599999999999</v>
      </c>
      <c r="BE125" s="108">
        <v>18727.800000000003</v>
      </c>
      <c r="BF125" s="108">
        <v>17361.3</v>
      </c>
      <c r="BG125" s="339">
        <v>18488.100000000002</v>
      </c>
      <c r="BH125" s="498">
        <v>18899.100000000002</v>
      </c>
      <c r="BI125" s="108">
        <v>19410.799999999996</v>
      </c>
      <c r="BJ125" s="108">
        <v>22262.799999999999</v>
      </c>
      <c r="BK125" s="498">
        <v>21874.199999999997</v>
      </c>
      <c r="BL125" s="339">
        <v>25693.5</v>
      </c>
      <c r="BN125" s="339"/>
      <c r="BO125" s="339"/>
      <c r="BP125" s="339"/>
      <c r="BR125" s="339"/>
      <c r="BS125" s="339"/>
      <c r="BT125" s="339"/>
    </row>
    <row r="126" spans="1:72">
      <c r="A126" s="31"/>
      <c r="B126" s="31"/>
      <c r="C126" s="31"/>
      <c r="D126" s="31"/>
      <c r="E126" s="31"/>
      <c r="F126" s="219"/>
      <c r="G126" s="219"/>
      <c r="H126" s="219"/>
      <c r="I126" s="32"/>
      <c r="J126" s="219"/>
      <c r="K126" s="219"/>
      <c r="L126" s="219"/>
      <c r="M126" s="32"/>
      <c r="N126" s="219"/>
      <c r="O126" s="219"/>
      <c r="P126" s="219"/>
      <c r="Q126" s="357"/>
      <c r="R126" s="357"/>
      <c r="S126" s="357"/>
      <c r="T126" s="357"/>
      <c r="U126" s="357"/>
      <c r="V126" s="357"/>
      <c r="W126" s="357"/>
      <c r="X126" s="357"/>
      <c r="Y126" s="447"/>
      <c r="Z126" s="357"/>
      <c r="AA126" s="357"/>
      <c r="AB126" s="574"/>
      <c r="AC126" s="357"/>
      <c r="AD126" s="357"/>
      <c r="AE126" s="357"/>
      <c r="AF126" s="357"/>
      <c r="AG126" s="357"/>
      <c r="AH126" s="357"/>
      <c r="AI126" s="357"/>
      <c r="AJ126" s="357"/>
      <c r="AK126" s="357"/>
      <c r="AL126" s="357"/>
      <c r="AM126" s="357"/>
      <c r="AN126" s="357"/>
      <c r="AO126" s="357"/>
      <c r="AP126" s="357"/>
      <c r="AQ126" s="357"/>
      <c r="AR126" s="574"/>
      <c r="AS126" s="357"/>
      <c r="AT126" s="357"/>
      <c r="AU126" s="1419"/>
      <c r="AV126" s="1419"/>
      <c r="AW126" s="32"/>
      <c r="AX126" s="32"/>
      <c r="AY126" s="943"/>
      <c r="AZ126" s="32"/>
      <c r="BA126" s="1221"/>
      <c r="BB126" s="1221"/>
      <c r="BC126" s="1221"/>
      <c r="BD126" s="1221"/>
      <c r="BE126" s="1221"/>
      <c r="BF126" s="1221"/>
      <c r="BG126" s="357"/>
      <c r="BH126" s="574"/>
      <c r="BI126" s="1221"/>
      <c r="BJ126" s="1221"/>
      <c r="BK126" s="574"/>
      <c r="BL126" s="1419"/>
      <c r="BN126" s="357"/>
      <c r="BO126" s="357"/>
      <c r="BP126" s="357"/>
      <c r="BR126" s="357"/>
      <c r="BS126" s="357"/>
      <c r="BT126" s="357"/>
    </row>
    <row r="127" spans="1:72">
      <c r="A127" s="31"/>
      <c r="B127" s="31"/>
      <c r="C127" s="31"/>
      <c r="D127" s="31"/>
      <c r="E127" s="31"/>
      <c r="F127" s="62"/>
      <c r="G127" s="62"/>
      <c r="H127" s="62"/>
      <c r="I127" s="63"/>
      <c r="J127" s="62"/>
      <c r="K127" s="62"/>
      <c r="L127" s="62"/>
      <c r="M127" s="63"/>
      <c r="N127" s="62"/>
      <c r="O127" s="62"/>
      <c r="P127" s="62"/>
      <c r="Q127" s="353"/>
      <c r="R127" s="353"/>
      <c r="S127" s="353"/>
      <c r="T127" s="353"/>
      <c r="U127" s="353"/>
      <c r="V127" s="353"/>
      <c r="W127" s="353"/>
      <c r="X127" s="353"/>
      <c r="Y127" s="449"/>
      <c r="Z127" s="353"/>
      <c r="AA127" s="353"/>
      <c r="AB127" s="565"/>
      <c r="AC127" s="353"/>
      <c r="AD127" s="353"/>
      <c r="AE127" s="353"/>
      <c r="AF127" s="353"/>
      <c r="AG127" s="353"/>
      <c r="AH127" s="353"/>
      <c r="AI127" s="353"/>
      <c r="AJ127" s="353"/>
      <c r="AK127" s="353"/>
      <c r="AL127" s="353"/>
      <c r="AM127" s="353"/>
      <c r="AN127" s="353"/>
      <c r="AO127" s="353"/>
      <c r="AP127" s="353"/>
      <c r="AQ127" s="353"/>
      <c r="AR127" s="565"/>
      <c r="AS127" s="353"/>
      <c r="AT127" s="353"/>
      <c r="AU127" s="557"/>
      <c r="AV127" s="557"/>
      <c r="AW127" s="63"/>
      <c r="AX127" s="63"/>
      <c r="AY127" s="944"/>
      <c r="AZ127" s="63"/>
      <c r="BA127" s="1222"/>
      <c r="BB127" s="63"/>
      <c r="BC127" s="63"/>
      <c r="BD127" s="63"/>
      <c r="BE127" s="63"/>
      <c r="BF127" s="63"/>
      <c r="BG127" s="353"/>
      <c r="BH127" s="565"/>
      <c r="BI127" s="63"/>
      <c r="BJ127" s="63"/>
      <c r="BK127" s="565"/>
      <c r="BL127" s="557"/>
      <c r="BN127" s="353"/>
      <c r="BO127" s="353"/>
      <c r="BP127" s="353"/>
      <c r="BR127" s="353"/>
      <c r="BS127" s="353"/>
      <c r="BT127" s="353"/>
    </row>
    <row r="128" spans="1:72" s="24" customFormat="1">
      <c r="A128" s="89" t="s">
        <v>91</v>
      </c>
      <c r="B128" s="90"/>
      <c r="C128" s="90"/>
      <c r="D128" s="90"/>
      <c r="E128" s="90"/>
      <c r="F128" s="210"/>
      <c r="G128" s="210"/>
      <c r="H128" s="210"/>
      <c r="I128" s="107"/>
      <c r="J128" s="210"/>
      <c r="K128" s="210"/>
      <c r="L128" s="210"/>
      <c r="M128" s="107"/>
      <c r="N128" s="210"/>
      <c r="O128" s="210"/>
      <c r="P128" s="210"/>
      <c r="Q128" s="351"/>
      <c r="R128" s="351"/>
      <c r="S128" s="351"/>
      <c r="T128" s="351"/>
      <c r="U128" s="351"/>
      <c r="V128" s="351"/>
      <c r="W128" s="351"/>
      <c r="X128" s="351"/>
      <c r="Y128" s="450"/>
      <c r="Z128" s="351"/>
      <c r="AA128" s="351"/>
      <c r="AB128" s="566"/>
      <c r="AC128" s="351"/>
      <c r="AD128" s="351"/>
      <c r="AE128" s="351"/>
      <c r="AF128" s="351"/>
      <c r="AG128" s="351"/>
      <c r="AH128" s="351"/>
      <c r="AI128" s="351"/>
      <c r="AJ128" s="351"/>
      <c r="AK128" s="351"/>
      <c r="AL128" s="351"/>
      <c r="AM128" s="351"/>
      <c r="AN128" s="351"/>
      <c r="AO128" s="351"/>
      <c r="AP128" s="351"/>
      <c r="AQ128" s="351"/>
      <c r="AR128" s="566"/>
      <c r="AS128" s="351"/>
      <c r="AT128" s="351"/>
      <c r="AU128" s="558"/>
      <c r="AV128" s="558"/>
      <c r="AW128" s="63"/>
      <c r="AX128" s="63"/>
      <c r="AY128" s="944"/>
      <c r="AZ128" s="63"/>
      <c r="BA128" s="1223"/>
      <c r="BB128" s="107"/>
      <c r="BC128" s="107"/>
      <c r="BD128" s="107"/>
      <c r="BE128" s="107"/>
      <c r="BF128" s="107"/>
      <c r="BG128" s="351"/>
      <c r="BH128" s="566"/>
      <c r="BI128" s="107"/>
      <c r="BJ128" s="107"/>
      <c r="BK128" s="566"/>
      <c r="BL128" s="558"/>
      <c r="BN128" s="351"/>
      <c r="BO128" s="351"/>
      <c r="BP128" s="351"/>
      <c r="BR128" s="351"/>
      <c r="BS128" s="351"/>
      <c r="BT128" s="351"/>
    </row>
    <row r="129" spans="1:72">
      <c r="A129" s="31"/>
      <c r="B129" s="90" t="s">
        <v>112</v>
      </c>
      <c r="C129" s="90"/>
      <c r="D129" s="90"/>
      <c r="E129" s="90"/>
      <c r="F129" s="144">
        <v>2083.6</v>
      </c>
      <c r="G129" s="144">
        <v>2076.1999999999998</v>
      </c>
      <c r="H129" s="144">
        <v>2279.4</v>
      </c>
      <c r="I129" s="106">
        <v>2499</v>
      </c>
      <c r="J129" s="144">
        <v>2761.9</v>
      </c>
      <c r="K129" s="144">
        <v>2753.6</v>
      </c>
      <c r="L129" s="144">
        <v>2970.7</v>
      </c>
      <c r="M129" s="106">
        <v>3692.6</v>
      </c>
      <c r="N129" s="144">
        <v>3877.1</v>
      </c>
      <c r="O129" s="144">
        <v>3677.3</v>
      </c>
      <c r="P129" s="144">
        <v>4107.5</v>
      </c>
      <c r="Q129" s="348">
        <v>4557.5</v>
      </c>
      <c r="R129" s="348">
        <v>4730.5</v>
      </c>
      <c r="S129" s="348">
        <v>4642.2</v>
      </c>
      <c r="T129" s="348">
        <v>4386.8</v>
      </c>
      <c r="U129" s="348">
        <v>4389</v>
      </c>
      <c r="V129" s="348">
        <v>4239.1000000000004</v>
      </c>
      <c r="W129" s="348">
        <v>4504.7</v>
      </c>
      <c r="X129" s="348">
        <v>4544.6000000000004</v>
      </c>
      <c r="Y129" s="440">
        <v>4660.3999999999996</v>
      </c>
      <c r="Z129" s="348"/>
      <c r="AA129" s="348">
        <v>4711.2</v>
      </c>
      <c r="AB129" s="579"/>
      <c r="AC129" s="348"/>
      <c r="AD129" s="348">
        <v>5188</v>
      </c>
      <c r="AE129" s="348">
        <v>5230.8999999999996</v>
      </c>
      <c r="AF129" s="348">
        <v>5586</v>
      </c>
      <c r="AG129" s="348">
        <v>5329.9</v>
      </c>
      <c r="AH129" s="348">
        <v>5078.7</v>
      </c>
      <c r="AI129" s="348">
        <v>5194.6000000000004</v>
      </c>
      <c r="AJ129" s="348">
        <v>5252.6</v>
      </c>
      <c r="AK129" s="348">
        <v>5911.9</v>
      </c>
      <c r="AL129" s="348">
        <v>5638.9</v>
      </c>
      <c r="AM129" s="348">
        <v>6222.8</v>
      </c>
      <c r="AN129" s="347">
        <v>6280.7</v>
      </c>
      <c r="AO129" s="348">
        <v>6363.9</v>
      </c>
      <c r="AP129" s="348">
        <v>6317.8</v>
      </c>
      <c r="AQ129" s="348">
        <v>6369.1</v>
      </c>
      <c r="AR129" s="579"/>
      <c r="AS129" s="348"/>
      <c r="AT129" s="348"/>
      <c r="AU129" s="561"/>
      <c r="AV129" s="561">
        <v>6507.2</v>
      </c>
      <c r="AW129" s="63"/>
      <c r="AX129" s="63"/>
      <c r="AY129" s="944"/>
      <c r="AZ129" s="63"/>
      <c r="BA129" s="1215">
        <v>1956.2329999999999</v>
      </c>
      <c r="BB129" s="106">
        <v>2140.3000000000002</v>
      </c>
      <c r="BC129" s="106">
        <v>2499</v>
      </c>
      <c r="BD129" s="106">
        <v>3692.6</v>
      </c>
      <c r="BE129" s="106">
        <v>4557.5</v>
      </c>
      <c r="BF129" s="106">
        <v>4389</v>
      </c>
      <c r="BG129" s="348">
        <v>4660.3999999999996</v>
      </c>
      <c r="BH129" s="579">
        <v>5586</v>
      </c>
      <c r="BI129" s="106">
        <v>5252.6</v>
      </c>
      <c r="BJ129" s="106">
        <v>6280.7</v>
      </c>
      <c r="BK129" s="579"/>
      <c r="BL129" s="561">
        <v>6507.2</v>
      </c>
      <c r="BN129" s="348"/>
      <c r="BO129" s="348"/>
      <c r="BP129" s="348"/>
      <c r="BR129" s="348"/>
      <c r="BS129" s="348"/>
      <c r="BT129" s="348"/>
    </row>
    <row r="130" spans="1:72">
      <c r="A130" s="31"/>
      <c r="B130" s="31"/>
      <c r="C130" s="104" t="s">
        <v>89</v>
      </c>
      <c r="D130" s="90"/>
      <c r="E130" s="90"/>
      <c r="F130" s="211">
        <v>0.18582003032194774</v>
      </c>
      <c r="G130" s="211">
        <v>0.17717738219180421</v>
      </c>
      <c r="H130" s="211">
        <v>0.18419542784184115</v>
      </c>
      <c r="I130" s="119">
        <v>0.18450974601299469</v>
      </c>
      <c r="J130" s="211">
        <v>0.19130308298643098</v>
      </c>
      <c r="K130" s="211">
        <v>0.18566390894808882</v>
      </c>
      <c r="L130" s="211">
        <v>0.18724866057358966</v>
      </c>
      <c r="M130" s="119">
        <v>0.19824869403686224</v>
      </c>
      <c r="N130" s="211">
        <v>0.21172108364323433</v>
      </c>
      <c r="O130" s="211">
        <v>0.20681064057139645</v>
      </c>
      <c r="P130" s="211">
        <v>0.2151323266764085</v>
      </c>
      <c r="Q130" s="362">
        <v>0.22874078386693633</v>
      </c>
      <c r="R130" s="362">
        <v>0.23963789627258086</v>
      </c>
      <c r="S130" s="362">
        <v>0.24152337348143907</v>
      </c>
      <c r="T130" s="362">
        <v>0.22971628457421739</v>
      </c>
      <c r="U130" s="362">
        <v>0.23514977470840676</v>
      </c>
      <c r="V130" s="362">
        <v>0.2333278291501541</v>
      </c>
      <c r="W130" s="362">
        <v>0.23670700499718875</v>
      </c>
      <c r="X130" s="362">
        <v>0.23308031592983894</v>
      </c>
      <c r="Y130" s="451">
        <v>0.2342945624195624</v>
      </c>
      <c r="Z130" s="362"/>
      <c r="AA130" s="362">
        <v>0.23439389039528347</v>
      </c>
      <c r="AB130" s="554"/>
      <c r="AC130" s="362"/>
      <c r="AD130" s="362">
        <v>0.26659815005138748</v>
      </c>
      <c r="AE130" s="362">
        <v>0.2596663142166426</v>
      </c>
      <c r="AF130" s="362">
        <v>0.26496160286116788</v>
      </c>
      <c r="AG130" s="362">
        <v>0.25595109465566007</v>
      </c>
      <c r="AH130" s="362">
        <v>0.24632837963681511</v>
      </c>
      <c r="AI130" s="362">
        <v>0.24502367879851322</v>
      </c>
      <c r="AJ130" s="362">
        <v>0.24150551279575527</v>
      </c>
      <c r="AK130" s="362">
        <v>0.25519727186393854</v>
      </c>
      <c r="AL130" s="362">
        <v>0.24675631561213193</v>
      </c>
      <c r="AM130" s="362">
        <v>0.25351378217402287</v>
      </c>
      <c r="AN130" s="362">
        <v>0.25114160728709323</v>
      </c>
      <c r="AO130" s="362">
        <v>0.24957840822633398</v>
      </c>
      <c r="AP130" s="362">
        <v>0.24104540251812287</v>
      </c>
      <c r="AQ130" s="362">
        <v>0.2316803014815812</v>
      </c>
      <c r="AR130" s="554"/>
      <c r="AS130" s="362"/>
      <c r="AT130" s="362"/>
      <c r="AU130" s="1422"/>
      <c r="AV130" s="1422">
        <v>0.22818269483650389</v>
      </c>
      <c r="AW130" s="63"/>
      <c r="AX130" s="63"/>
      <c r="AY130" s="944"/>
      <c r="AZ130" s="63"/>
      <c r="BA130" s="1224">
        <v>0.2333820124224136</v>
      </c>
      <c r="BB130" s="119">
        <v>0.1934419710239238</v>
      </c>
      <c r="BC130" s="119">
        <v>0.18450974601299469</v>
      </c>
      <c r="BD130" s="119">
        <v>0.19824869403686224</v>
      </c>
      <c r="BE130" s="117">
        <v>0.22874078386693633</v>
      </c>
      <c r="BF130" s="117">
        <v>0.23514977470840676</v>
      </c>
      <c r="BG130" s="362">
        <v>0.2342945624195624</v>
      </c>
      <c r="BH130" s="554">
        <v>0.26496160286116788</v>
      </c>
      <c r="BI130" s="117">
        <v>0.24150551279575527</v>
      </c>
      <c r="BJ130" s="117">
        <v>0.25114160728709323</v>
      </c>
      <c r="BK130" s="554"/>
      <c r="BL130" s="1422">
        <v>0.22818269483650389</v>
      </c>
      <c r="BN130" s="362"/>
      <c r="BO130" s="362"/>
      <c r="BP130" s="362"/>
      <c r="BR130" s="362"/>
      <c r="BS130" s="362"/>
      <c r="BT130" s="362"/>
    </row>
    <row r="131" spans="1:72">
      <c r="A131" s="31"/>
      <c r="B131" s="31"/>
      <c r="C131" s="104" t="s">
        <v>90</v>
      </c>
      <c r="D131" s="90"/>
      <c r="E131" s="90"/>
      <c r="F131" s="211">
        <v>0.25095450877425418</v>
      </c>
      <c r="G131" s="211">
        <v>0.24222979279447451</v>
      </c>
      <c r="H131" s="211">
        <v>0.25489231319750411</v>
      </c>
      <c r="I131" s="119">
        <v>0.25510412413229888</v>
      </c>
      <c r="J131" s="211">
        <v>0.26260542154355204</v>
      </c>
      <c r="K131" s="211">
        <v>0.25826541235614664</v>
      </c>
      <c r="L131" s="211">
        <v>0.26074782761344684</v>
      </c>
      <c r="M131" s="119">
        <v>0.26799140708915142</v>
      </c>
      <c r="N131" s="211">
        <v>0.28610750339453334</v>
      </c>
      <c r="O131" s="211">
        <v>0.28244773184632166</v>
      </c>
      <c r="P131" s="211">
        <v>0.28916485388638974</v>
      </c>
      <c r="Q131" s="362">
        <v>0.30467219745031315</v>
      </c>
      <c r="R131" s="362">
        <v>0.31993967103127369</v>
      </c>
      <c r="S131" s="362">
        <v>0.32574784750436814</v>
      </c>
      <c r="T131" s="362">
        <v>0.31195244055068838</v>
      </c>
      <c r="U131" s="362">
        <v>0.32193941172155799</v>
      </c>
      <c r="V131" s="362">
        <v>0.32304304090715114</v>
      </c>
      <c r="W131" s="362">
        <v>0.32578305236741806</v>
      </c>
      <c r="X131" s="362">
        <v>0.32290519464832568</v>
      </c>
      <c r="Y131" s="451">
        <v>0.32878529200118517</v>
      </c>
      <c r="Z131" s="362"/>
      <c r="AA131" s="362">
        <v>0.35035844959395546</v>
      </c>
      <c r="AB131" s="554"/>
      <c r="AC131" s="362"/>
      <c r="AD131" s="362">
        <v>0.40555646756251812</v>
      </c>
      <c r="AE131" s="362">
        <v>0.40209545625754284</v>
      </c>
      <c r="AF131" s="362">
        <v>0.40924276169265034</v>
      </c>
      <c r="AG131" s="362">
        <v>0.40423046877962582</v>
      </c>
      <c r="AH131" s="362">
        <v>0.40058209696883651</v>
      </c>
      <c r="AI131" s="362">
        <v>0.40573620039209868</v>
      </c>
      <c r="AJ131" s="362">
        <v>0.40594158880310377</v>
      </c>
      <c r="AK131" s="362">
        <v>0.42558291880529542</v>
      </c>
      <c r="AL131" s="362">
        <v>0.4141012836706518</v>
      </c>
      <c r="AM131" s="362">
        <v>0.4264294720684173</v>
      </c>
      <c r="AN131" s="362">
        <v>0.42931160584290856</v>
      </c>
      <c r="AO131" s="362">
        <v>0.43314525295562983</v>
      </c>
      <c r="AP131" s="362">
        <v>0.43059370378195644</v>
      </c>
      <c r="AQ131" s="362">
        <v>0.41969622088234326</v>
      </c>
      <c r="AR131" s="554"/>
      <c r="AS131" s="362"/>
      <c r="AT131" s="362"/>
      <c r="AU131" s="1422"/>
      <c r="AV131" s="1422">
        <v>0.41364667891401219</v>
      </c>
      <c r="AW131" s="63"/>
      <c r="AX131" s="63"/>
      <c r="AY131" s="944"/>
      <c r="AZ131" s="63"/>
      <c r="BA131" s="1224">
        <v>0.29745445201001131</v>
      </c>
      <c r="BB131" s="119">
        <v>0.26013028999246457</v>
      </c>
      <c r="BC131" s="119">
        <v>0.25510412413229888</v>
      </c>
      <c r="BD131" s="119">
        <v>0.26799140708915142</v>
      </c>
      <c r="BE131" s="117">
        <v>0.30467219745031315</v>
      </c>
      <c r="BF131" s="117">
        <v>0.32193941172155799</v>
      </c>
      <c r="BG131" s="362">
        <v>0.32878529200118517</v>
      </c>
      <c r="BH131" s="554">
        <v>0.40924276169265034</v>
      </c>
      <c r="BI131" s="117">
        <v>0.40594158880310377</v>
      </c>
      <c r="BJ131" s="117">
        <v>0.42931160584290856</v>
      </c>
      <c r="BK131" s="554"/>
      <c r="BL131" s="1422">
        <v>0.41364667891401219</v>
      </c>
      <c r="BN131" s="362"/>
      <c r="BO131" s="362"/>
      <c r="BP131" s="362"/>
      <c r="BR131" s="362"/>
      <c r="BS131" s="362"/>
      <c r="BT131" s="362"/>
    </row>
    <row r="132" spans="1:72">
      <c r="A132" s="31"/>
      <c r="B132" s="31"/>
      <c r="C132" s="31"/>
      <c r="D132" s="31"/>
      <c r="E132" s="31"/>
      <c r="F132" s="62"/>
      <c r="G132" s="62"/>
      <c r="H132" s="62"/>
      <c r="I132" s="63"/>
      <c r="J132" s="62"/>
      <c r="K132" s="62"/>
      <c r="L132" s="62"/>
      <c r="M132" s="63"/>
      <c r="N132" s="62"/>
      <c r="O132" s="62"/>
      <c r="P132" s="62"/>
      <c r="Q132" s="353"/>
      <c r="R132" s="353"/>
      <c r="S132" s="353"/>
      <c r="T132" s="353"/>
      <c r="U132" s="353"/>
      <c r="V132" s="353"/>
      <c r="W132" s="353"/>
      <c r="X132" s="353"/>
      <c r="Y132" s="449"/>
      <c r="Z132" s="353"/>
      <c r="AA132" s="353"/>
      <c r="AB132" s="565"/>
      <c r="AC132" s="353"/>
      <c r="AD132" s="353"/>
      <c r="AE132" s="353"/>
      <c r="AF132" s="353"/>
      <c r="AG132" s="353"/>
      <c r="AH132" s="353"/>
      <c r="AI132" s="353"/>
      <c r="AJ132" s="353"/>
      <c r="AK132" s="353"/>
      <c r="AL132" s="353"/>
      <c r="AM132" s="353"/>
      <c r="AN132" s="353"/>
      <c r="AO132" s="353"/>
      <c r="AP132" s="353"/>
      <c r="AQ132" s="353"/>
      <c r="AR132" s="565"/>
      <c r="AS132" s="353"/>
      <c r="AT132" s="353"/>
      <c r="AU132" s="557"/>
      <c r="AV132" s="557"/>
      <c r="AW132" s="63"/>
      <c r="AX132" s="63"/>
      <c r="AY132" s="944"/>
      <c r="AZ132" s="63"/>
      <c r="BA132" s="1222"/>
      <c r="BB132" s="63"/>
      <c r="BC132" s="63"/>
      <c r="BD132" s="63"/>
      <c r="BE132" s="63"/>
      <c r="BF132" s="63"/>
      <c r="BG132" s="353"/>
      <c r="BH132" s="565"/>
      <c r="BI132" s="63"/>
      <c r="BJ132" s="63"/>
      <c r="BK132" s="565"/>
      <c r="BL132" s="557"/>
      <c r="BN132" s="353"/>
      <c r="BO132" s="353"/>
      <c r="BP132" s="353"/>
      <c r="BR132" s="353"/>
      <c r="BS132" s="353"/>
      <c r="BT132" s="353"/>
    </row>
    <row r="133" spans="1:72">
      <c r="A133" s="31"/>
      <c r="B133" s="31"/>
      <c r="C133" s="31"/>
      <c r="D133" s="31"/>
      <c r="E133" s="31"/>
      <c r="F133" s="62"/>
      <c r="G133" s="62"/>
      <c r="H133" s="62"/>
      <c r="I133" s="63"/>
      <c r="J133" s="62"/>
      <c r="K133" s="62"/>
      <c r="L133" s="62"/>
      <c r="M133" s="63"/>
      <c r="N133" s="62"/>
      <c r="O133" s="62"/>
      <c r="P133" s="62"/>
      <c r="Q133" s="353"/>
      <c r="R133" s="353"/>
      <c r="S133" s="353"/>
      <c r="T133" s="353"/>
      <c r="U133" s="353"/>
      <c r="V133" s="353"/>
      <c r="W133" s="353"/>
      <c r="X133" s="353"/>
      <c r="Y133" s="449"/>
      <c r="Z133" s="353"/>
      <c r="AA133" s="353"/>
      <c r="AB133" s="565"/>
      <c r="AC133" s="353"/>
      <c r="AD133" s="353"/>
      <c r="AE133" s="353"/>
      <c r="AF133" s="353"/>
      <c r="AG133" s="353"/>
      <c r="AH133" s="353"/>
      <c r="AI133" s="353"/>
      <c r="AJ133" s="353"/>
      <c r="AK133" s="353"/>
      <c r="AL133" s="353"/>
      <c r="AM133" s="353"/>
      <c r="AN133" s="353"/>
      <c r="AO133" s="353"/>
      <c r="AP133" s="353"/>
      <c r="AQ133" s="353"/>
      <c r="AR133" s="565"/>
      <c r="AS133" s="353"/>
      <c r="AT133" s="353"/>
      <c r="AU133" s="557"/>
      <c r="AV133" s="557"/>
      <c r="AW133" s="63"/>
      <c r="AX133" s="63"/>
      <c r="AY133" s="944"/>
      <c r="AZ133" s="63"/>
      <c r="BA133" s="1222"/>
      <c r="BB133" s="63"/>
      <c r="BC133" s="63"/>
      <c r="BD133" s="63"/>
      <c r="BE133" s="63"/>
      <c r="BF133" s="63"/>
      <c r="BG133" s="353"/>
      <c r="BH133" s="565"/>
      <c r="BI133" s="63"/>
      <c r="BJ133" s="63"/>
      <c r="BK133" s="565"/>
      <c r="BL133" s="557"/>
      <c r="BN133" s="353"/>
      <c r="BO133" s="353"/>
      <c r="BP133" s="353"/>
      <c r="BR133" s="353"/>
      <c r="BS133" s="353"/>
      <c r="BT133" s="353"/>
    </row>
    <row r="134" spans="1:72">
      <c r="A134" s="28"/>
      <c r="B134" s="28"/>
      <c r="C134" s="28"/>
      <c r="D134" s="28"/>
      <c r="E134" s="28"/>
      <c r="F134" s="28" t="s">
        <v>231</v>
      </c>
      <c r="G134" s="28" t="s">
        <v>232</v>
      </c>
      <c r="H134" s="28" t="s">
        <v>233</v>
      </c>
      <c r="I134" s="28" t="s">
        <v>234</v>
      </c>
      <c r="J134" s="28" t="s">
        <v>235</v>
      </c>
      <c r="K134" s="28" t="s">
        <v>236</v>
      </c>
      <c r="L134" s="28" t="s">
        <v>237</v>
      </c>
      <c r="M134" s="28" t="s">
        <v>238</v>
      </c>
      <c r="N134" s="28" t="s">
        <v>239</v>
      </c>
      <c r="O134" s="28" t="s">
        <v>240</v>
      </c>
      <c r="P134" s="28" t="s">
        <v>241</v>
      </c>
      <c r="Q134" s="835" t="s">
        <v>242</v>
      </c>
      <c r="R134" s="835" t="s">
        <v>243</v>
      </c>
      <c r="S134" s="835" t="s">
        <v>244</v>
      </c>
      <c r="T134" s="835" t="s">
        <v>245</v>
      </c>
      <c r="U134" s="835" t="s">
        <v>246</v>
      </c>
      <c r="V134" s="835" t="s">
        <v>307</v>
      </c>
      <c r="W134" s="835" t="s">
        <v>315</v>
      </c>
      <c r="X134" s="835" t="s">
        <v>321</v>
      </c>
      <c r="Y134" s="836" t="s">
        <v>340</v>
      </c>
      <c r="Z134" s="835"/>
      <c r="AA134" s="835" t="s">
        <v>343</v>
      </c>
      <c r="AB134" s="837" t="s">
        <v>365</v>
      </c>
      <c r="AC134" s="835" t="s">
        <v>343</v>
      </c>
      <c r="AD134" s="835" t="s">
        <v>344</v>
      </c>
      <c r="AE134" s="835" t="s">
        <v>345</v>
      </c>
      <c r="AF134" s="28" t="s">
        <v>459</v>
      </c>
      <c r="AG134" s="28" t="s">
        <v>483</v>
      </c>
      <c r="AH134" s="28" t="s">
        <v>484</v>
      </c>
      <c r="AI134" s="28" t="s">
        <v>485</v>
      </c>
      <c r="AJ134" s="28" t="s">
        <v>486</v>
      </c>
      <c r="AK134" s="28" t="s">
        <v>530</v>
      </c>
      <c r="AL134" s="28" t="s">
        <v>538</v>
      </c>
      <c r="AM134" s="28" t="s">
        <v>539</v>
      </c>
      <c r="AN134" s="28" t="s">
        <v>540</v>
      </c>
      <c r="AO134" s="28" t="s">
        <v>649</v>
      </c>
      <c r="AP134" s="28" t="s">
        <v>653</v>
      </c>
      <c r="AQ134" s="28" t="s">
        <v>654</v>
      </c>
      <c r="AR134" s="837" t="s">
        <v>540</v>
      </c>
      <c r="AS134" s="28" t="s">
        <v>649</v>
      </c>
      <c r="AT134" s="28" t="s">
        <v>653</v>
      </c>
      <c r="AU134" s="516" t="s">
        <v>654</v>
      </c>
      <c r="AV134" s="1423" t="s">
        <v>648</v>
      </c>
      <c r="AW134" s="28"/>
      <c r="AX134" s="28"/>
      <c r="AY134" s="947"/>
      <c r="AZ134" s="28"/>
      <c r="BA134" s="28" t="s">
        <v>266</v>
      </c>
      <c r="BB134" s="28" t="s">
        <v>267</v>
      </c>
      <c r="BC134" s="28" t="s">
        <v>251</v>
      </c>
      <c r="BD134" s="28" t="s">
        <v>253</v>
      </c>
      <c r="BE134" s="28" t="s">
        <v>259</v>
      </c>
      <c r="BF134" s="28" t="s">
        <v>291</v>
      </c>
      <c r="BG134" s="28" t="s">
        <v>341</v>
      </c>
      <c r="BH134" s="494" t="s">
        <v>456</v>
      </c>
      <c r="BI134" s="28" t="s">
        <v>522</v>
      </c>
      <c r="BJ134" s="28" t="s">
        <v>576</v>
      </c>
      <c r="BK134" s="494" t="s">
        <v>576</v>
      </c>
      <c r="BL134" s="516" t="s">
        <v>699</v>
      </c>
      <c r="BN134" s="28" t="s">
        <v>501</v>
      </c>
      <c r="BO134" s="28" t="s">
        <v>548</v>
      </c>
      <c r="BP134" s="28" t="s">
        <v>670</v>
      </c>
      <c r="BR134" s="28" t="s">
        <v>515</v>
      </c>
      <c r="BS134" s="28" t="s">
        <v>562</v>
      </c>
      <c r="BT134" s="28" t="s">
        <v>684</v>
      </c>
    </row>
    <row r="135" spans="1:72">
      <c r="A135" s="95" t="s">
        <v>2</v>
      </c>
      <c r="B135" s="31"/>
      <c r="C135" s="31"/>
      <c r="D135" s="31"/>
      <c r="E135" s="31"/>
      <c r="F135" s="219"/>
      <c r="G135" s="219"/>
      <c r="H135" s="219"/>
      <c r="I135" s="32"/>
      <c r="J135" s="219"/>
      <c r="K135" s="219"/>
      <c r="L135" s="219"/>
      <c r="M135" s="32"/>
      <c r="N135" s="219"/>
      <c r="O135" s="219"/>
      <c r="P135" s="219"/>
      <c r="Q135" s="357"/>
      <c r="R135" s="357"/>
      <c r="S135" s="357"/>
      <c r="T135" s="357"/>
      <c r="U135" s="357"/>
      <c r="V135" s="357"/>
      <c r="W135" s="357"/>
      <c r="X135" s="357"/>
      <c r="Y135" s="638"/>
      <c r="Z135" s="357"/>
      <c r="AA135" s="638"/>
      <c r="AB135" s="639"/>
      <c r="AC135" s="638"/>
      <c r="AD135" s="638"/>
      <c r="AE135" s="638"/>
      <c r="AF135" s="638"/>
      <c r="AG135" s="638"/>
      <c r="AH135" s="638"/>
      <c r="AI135" s="638"/>
      <c r="AJ135" s="638"/>
      <c r="AK135" s="638"/>
      <c r="AL135" s="638"/>
      <c r="AM135" s="638"/>
      <c r="AN135" s="638"/>
      <c r="AO135" s="638"/>
      <c r="AP135" s="638"/>
      <c r="AQ135" s="638"/>
      <c r="AR135" s="639"/>
      <c r="AS135" s="638"/>
      <c r="AT135" s="638"/>
      <c r="AU135" s="1424"/>
      <c r="AV135" s="1424"/>
      <c r="AW135" s="32"/>
      <c r="AX135" s="32"/>
      <c r="AY135" s="943"/>
      <c r="AZ135" s="32"/>
      <c r="BA135" s="32"/>
      <c r="BB135" s="32"/>
      <c r="BC135" s="32"/>
      <c r="BD135" s="32"/>
      <c r="BE135" s="32"/>
      <c r="BF135" s="32"/>
      <c r="BG135" s="357"/>
      <c r="BH135" s="574"/>
      <c r="BI135" s="32"/>
      <c r="BJ135" s="32"/>
      <c r="BK135" s="574"/>
      <c r="BL135" s="1419"/>
      <c r="BN135" s="638"/>
      <c r="BO135" s="638"/>
      <c r="BP135" s="638"/>
      <c r="BR135" s="638"/>
      <c r="BS135" s="638"/>
      <c r="BT135" s="638"/>
    </row>
    <row r="136" spans="1:72">
      <c r="A136" s="89" t="s">
        <v>205</v>
      </c>
      <c r="B136" s="90"/>
      <c r="C136" s="90"/>
      <c r="D136" s="90"/>
      <c r="E136" s="90"/>
      <c r="F136" s="223"/>
      <c r="G136" s="223"/>
      <c r="H136" s="223"/>
      <c r="I136" s="91"/>
      <c r="J136" s="223"/>
      <c r="K136" s="223"/>
      <c r="L136" s="223"/>
      <c r="M136" s="91"/>
      <c r="N136" s="223"/>
      <c r="O136" s="223"/>
      <c r="P136" s="223"/>
      <c r="Q136" s="358"/>
      <c r="R136" s="358"/>
      <c r="S136" s="358"/>
      <c r="T136" s="358"/>
      <c r="U136" s="358"/>
      <c r="V136" s="358"/>
      <c r="W136" s="358"/>
      <c r="X136" s="358"/>
      <c r="Y136" s="448"/>
      <c r="Z136" s="358"/>
      <c r="AA136" s="358"/>
      <c r="AB136" s="562"/>
      <c r="AC136" s="358"/>
      <c r="AD136" s="358"/>
      <c r="AE136" s="358"/>
      <c r="AF136" s="358"/>
      <c r="AG136" s="358"/>
      <c r="AH136" s="358"/>
      <c r="AI136" s="358"/>
      <c r="AJ136" s="358"/>
      <c r="AK136" s="358"/>
      <c r="AL136" s="358"/>
      <c r="AM136" s="358"/>
      <c r="AN136" s="358"/>
      <c r="AO136" s="358"/>
      <c r="AP136" s="358"/>
      <c r="AQ136" s="358"/>
      <c r="AR136" s="562"/>
      <c r="AS136" s="358"/>
      <c r="AT136" s="358"/>
      <c r="AU136" s="556"/>
      <c r="AV136" s="556"/>
      <c r="AW136" s="32"/>
      <c r="AX136" s="32"/>
      <c r="AY136" s="943"/>
      <c r="AZ136" s="32"/>
      <c r="BA136" s="91"/>
      <c r="BB136" s="91"/>
      <c r="BC136" s="91"/>
      <c r="BD136" s="91"/>
      <c r="BE136" s="91"/>
      <c r="BF136" s="91"/>
      <c r="BG136" s="358"/>
      <c r="BH136" s="562"/>
      <c r="BI136" s="91"/>
      <c r="BJ136" s="91"/>
      <c r="BK136" s="562"/>
      <c r="BL136" s="556"/>
      <c r="BN136" s="358"/>
      <c r="BO136" s="358"/>
      <c r="BP136" s="358"/>
      <c r="BR136" s="358"/>
      <c r="BS136" s="358"/>
      <c r="BT136" s="358"/>
    </row>
    <row r="137" spans="1:72">
      <c r="A137" s="31"/>
      <c r="B137" s="31"/>
      <c r="C137" s="90" t="s">
        <v>107</v>
      </c>
      <c r="D137" s="90"/>
      <c r="E137" s="90"/>
      <c r="F137" s="144">
        <v>7703.4</v>
      </c>
      <c r="G137" s="144">
        <v>7975.1</v>
      </c>
      <c r="H137" s="144">
        <v>8592.7999999999993</v>
      </c>
      <c r="I137" s="106">
        <v>9371.1</v>
      </c>
      <c r="J137" s="144">
        <v>9768.6</v>
      </c>
      <c r="K137" s="144">
        <v>10260.200000000001</v>
      </c>
      <c r="L137" s="144">
        <v>10561</v>
      </c>
      <c r="M137" s="106">
        <v>11443</v>
      </c>
      <c r="N137" s="144">
        <v>11143.3</v>
      </c>
      <c r="O137" s="144">
        <v>10994.7</v>
      </c>
      <c r="P137" s="144">
        <v>11174.2</v>
      </c>
      <c r="Q137" s="348">
        <v>11326.7</v>
      </c>
      <c r="R137" s="348">
        <v>11117.6</v>
      </c>
      <c r="S137" s="348">
        <v>11044.6</v>
      </c>
      <c r="T137" s="348">
        <v>10936.1</v>
      </c>
      <c r="U137" s="348">
        <v>11082.3</v>
      </c>
      <c r="V137" s="348">
        <v>11024</v>
      </c>
      <c r="W137" s="348">
        <v>11275.6</v>
      </c>
      <c r="X137" s="348">
        <v>11843.2</v>
      </c>
      <c r="Y137" s="440">
        <v>12241.8</v>
      </c>
      <c r="Z137" s="348"/>
      <c r="AA137" s="348">
        <v>12519.8</v>
      </c>
      <c r="AB137" s="579"/>
      <c r="AC137" s="348"/>
      <c r="AD137" s="348">
        <v>13238.7</v>
      </c>
      <c r="AE137" s="348">
        <v>13764.2</v>
      </c>
      <c r="AF137" s="348">
        <v>14793</v>
      </c>
      <c r="AG137" s="348">
        <v>14989.2</v>
      </c>
      <c r="AH137" s="348">
        <v>14897.6</v>
      </c>
      <c r="AI137" s="348">
        <v>15325.4</v>
      </c>
      <c r="AJ137" s="348">
        <v>15763.4</v>
      </c>
      <c r="AK137" s="348">
        <v>16098.5</v>
      </c>
      <c r="AL137" s="348">
        <v>16277.8</v>
      </c>
      <c r="AM137" s="348">
        <v>17111.3</v>
      </c>
      <c r="AN137" s="348">
        <v>17906.5</v>
      </c>
      <c r="AO137" s="348">
        <v>18425.400000000001</v>
      </c>
      <c r="AP137" s="348">
        <v>19545.400000000001</v>
      </c>
      <c r="AQ137" s="348">
        <v>20761.8</v>
      </c>
      <c r="AR137" s="579">
        <v>17906.5</v>
      </c>
      <c r="AS137" s="348"/>
      <c r="AT137" s="348"/>
      <c r="AU137" s="561">
        <v>20761.8</v>
      </c>
      <c r="AV137" s="561">
        <v>22023.200000000001</v>
      </c>
      <c r="AW137" s="63"/>
      <c r="AX137" s="63"/>
      <c r="AY137" s="944"/>
      <c r="AZ137" s="63"/>
      <c r="BA137" s="1215">
        <v>6074.4</v>
      </c>
      <c r="BB137" s="106">
        <v>7714.9</v>
      </c>
      <c r="BC137" s="106">
        <v>9371.1</v>
      </c>
      <c r="BD137" s="106">
        <v>11443</v>
      </c>
      <c r="BE137" s="106">
        <v>11326.7</v>
      </c>
      <c r="BF137" s="106">
        <v>11082.3</v>
      </c>
      <c r="BG137" s="348">
        <v>12241.8</v>
      </c>
      <c r="BH137" s="579">
        <v>14793</v>
      </c>
      <c r="BI137" s="106">
        <v>15763.4</v>
      </c>
      <c r="BJ137" s="106">
        <v>17906.5</v>
      </c>
      <c r="BK137" s="579">
        <v>17906.5</v>
      </c>
      <c r="BL137" s="561">
        <v>22023.200000000001</v>
      </c>
      <c r="BN137" s="348"/>
      <c r="BO137" s="348"/>
      <c r="BP137" s="348"/>
      <c r="BR137" s="348"/>
      <c r="BS137" s="348"/>
      <c r="BT137" s="348"/>
    </row>
    <row r="138" spans="1:72">
      <c r="A138" s="31"/>
      <c r="B138" s="31"/>
      <c r="C138" s="90" t="s">
        <v>108</v>
      </c>
      <c r="D138" s="90"/>
      <c r="E138" s="90"/>
      <c r="F138" s="144">
        <v>1889.8</v>
      </c>
      <c r="G138" s="144">
        <v>2023</v>
      </c>
      <c r="H138" s="144">
        <v>1959.9</v>
      </c>
      <c r="I138" s="106">
        <v>2270.3000000000002</v>
      </c>
      <c r="J138" s="144">
        <v>2537</v>
      </c>
      <c r="K138" s="144">
        <v>2429.4</v>
      </c>
      <c r="L138" s="144">
        <v>2868.5</v>
      </c>
      <c r="M138" s="106">
        <v>4015</v>
      </c>
      <c r="N138" s="144">
        <v>4050.1</v>
      </c>
      <c r="O138" s="144">
        <v>3670.4</v>
      </c>
      <c r="P138" s="144">
        <v>4363.1000000000004</v>
      </c>
      <c r="Q138" s="348">
        <v>4787.3999999999996</v>
      </c>
      <c r="R138" s="348">
        <v>4847</v>
      </c>
      <c r="S138" s="348">
        <v>4348.3999999999996</v>
      </c>
      <c r="T138" s="348">
        <v>4272.8999999999996</v>
      </c>
      <c r="U138" s="348">
        <v>3957</v>
      </c>
      <c r="V138" s="348">
        <v>3590.6</v>
      </c>
      <c r="W138" s="348">
        <v>3831.5</v>
      </c>
      <c r="X138" s="348">
        <v>3688.1</v>
      </c>
      <c r="Y138" s="440">
        <v>3483.6</v>
      </c>
      <c r="Z138" s="348"/>
      <c r="AA138" s="348">
        <v>3197.8</v>
      </c>
      <c r="AB138" s="579"/>
      <c r="AC138" s="348"/>
      <c r="AD138" s="348">
        <v>3056.6</v>
      </c>
      <c r="AE138" s="348">
        <v>3078.5</v>
      </c>
      <c r="AF138" s="348">
        <v>2996.7</v>
      </c>
      <c r="AG138" s="348">
        <v>2728.6</v>
      </c>
      <c r="AH138" s="348">
        <v>2633.8</v>
      </c>
      <c r="AI138" s="348">
        <v>2689.9</v>
      </c>
      <c r="AJ138" s="348">
        <v>2855.9</v>
      </c>
      <c r="AK138" s="348">
        <v>3361.6</v>
      </c>
      <c r="AL138" s="348">
        <v>2980.6</v>
      </c>
      <c r="AM138" s="348">
        <v>3457.4</v>
      </c>
      <c r="AN138" s="348">
        <v>3178.2</v>
      </c>
      <c r="AO138" s="348">
        <v>3237.5</v>
      </c>
      <c r="AP138" s="348">
        <v>2929.7</v>
      </c>
      <c r="AQ138" s="348">
        <v>2932.9</v>
      </c>
      <c r="AR138" s="579">
        <v>3176.3</v>
      </c>
      <c r="AS138" s="348"/>
      <c r="AT138" s="348"/>
      <c r="AU138" s="561">
        <v>2931.2</v>
      </c>
      <c r="AV138" s="561">
        <v>2980.6</v>
      </c>
      <c r="AW138" s="63"/>
      <c r="AX138" s="63"/>
      <c r="AY138" s="944"/>
      <c r="AZ138" s="63"/>
      <c r="BA138" s="1215">
        <v>1385.5</v>
      </c>
      <c r="BB138" s="106">
        <v>1783.9</v>
      </c>
      <c r="BC138" s="106">
        <v>2270.3000000000002</v>
      </c>
      <c r="BD138" s="106">
        <v>4015</v>
      </c>
      <c r="BE138" s="106">
        <v>4787.3999999999996</v>
      </c>
      <c r="BF138" s="106">
        <v>3957</v>
      </c>
      <c r="BG138" s="348">
        <v>3483.6</v>
      </c>
      <c r="BH138" s="579">
        <v>2996.7</v>
      </c>
      <c r="BI138" s="106">
        <v>2855.9</v>
      </c>
      <c r="BJ138" s="106">
        <v>3178.2</v>
      </c>
      <c r="BK138" s="579">
        <v>3176.3</v>
      </c>
      <c r="BL138" s="561">
        <v>2980.6</v>
      </c>
      <c r="BN138" s="348"/>
      <c r="BO138" s="348"/>
      <c r="BP138" s="348"/>
      <c r="BR138" s="348"/>
      <c r="BS138" s="348"/>
      <c r="BT138" s="348"/>
    </row>
    <row r="139" spans="1:72">
      <c r="A139" s="31"/>
      <c r="B139" s="31"/>
      <c r="C139" s="90" t="s">
        <v>109</v>
      </c>
      <c r="D139" s="90"/>
      <c r="E139" s="90"/>
      <c r="F139" s="144">
        <v>364.6</v>
      </c>
      <c r="G139" s="144">
        <v>413.6</v>
      </c>
      <c r="H139" s="144">
        <v>451.4</v>
      </c>
      <c r="I139" s="106">
        <v>508.7</v>
      </c>
      <c r="J139" s="144">
        <v>611.4</v>
      </c>
      <c r="K139" s="144">
        <v>578.79999999999995</v>
      </c>
      <c r="L139" s="144">
        <v>653.5</v>
      </c>
      <c r="M139" s="106">
        <v>938.4</v>
      </c>
      <c r="N139" s="144">
        <v>862.9</v>
      </c>
      <c r="O139" s="144">
        <v>833.2</v>
      </c>
      <c r="P139" s="144">
        <v>1064.0999999999999</v>
      </c>
      <c r="Q139" s="348">
        <v>1131.3</v>
      </c>
      <c r="R139" s="348">
        <v>1122.8</v>
      </c>
      <c r="S139" s="348">
        <v>1210.8</v>
      </c>
      <c r="T139" s="348">
        <v>1246.3</v>
      </c>
      <c r="U139" s="348">
        <v>1160.4000000000001</v>
      </c>
      <c r="V139" s="348">
        <v>1055.2</v>
      </c>
      <c r="W139" s="348">
        <v>1185.8</v>
      </c>
      <c r="X139" s="348">
        <v>1237.9000000000001</v>
      </c>
      <c r="Y139" s="440">
        <v>1436</v>
      </c>
      <c r="Z139" s="348"/>
      <c r="AA139" s="348">
        <v>1542</v>
      </c>
      <c r="AB139" s="579"/>
      <c r="AC139" s="348"/>
      <c r="AD139" s="348">
        <v>1225.8</v>
      </c>
      <c r="AE139" s="348">
        <v>1194.0999999999999</v>
      </c>
      <c r="AF139" s="348">
        <v>1246.2</v>
      </c>
      <c r="AG139" s="348">
        <v>1120.5999999999999</v>
      </c>
      <c r="AH139" s="348">
        <v>1158.7</v>
      </c>
      <c r="AI139" s="348">
        <v>1253.3</v>
      </c>
      <c r="AJ139" s="348">
        <v>1205.7</v>
      </c>
      <c r="AK139" s="348">
        <v>1482.8</v>
      </c>
      <c r="AL139" s="348">
        <v>1347.5</v>
      </c>
      <c r="AM139" s="348">
        <v>1638.5</v>
      </c>
      <c r="AN139" s="348">
        <v>1623.2</v>
      </c>
      <c r="AO139" s="348">
        <v>1516.1</v>
      </c>
      <c r="AP139" s="348">
        <v>1463.8</v>
      </c>
      <c r="AQ139" s="348">
        <v>1505.4</v>
      </c>
      <c r="AR139" s="579">
        <v>1400.8</v>
      </c>
      <c r="AS139" s="348"/>
      <c r="AT139" s="348"/>
      <c r="AU139" s="561">
        <v>1307.0999999999999</v>
      </c>
      <c r="AV139" s="561">
        <v>1500.3</v>
      </c>
      <c r="AW139" s="63"/>
      <c r="AX139" s="63"/>
      <c r="AY139" s="944"/>
      <c r="AZ139" s="63"/>
      <c r="BA139" s="1215">
        <v>157.4</v>
      </c>
      <c r="BB139" s="106">
        <v>366.4</v>
      </c>
      <c r="BC139" s="106">
        <v>508.7</v>
      </c>
      <c r="BD139" s="106">
        <v>938.4</v>
      </c>
      <c r="BE139" s="106">
        <v>1131.3</v>
      </c>
      <c r="BF139" s="106">
        <v>1160.4000000000001</v>
      </c>
      <c r="BG139" s="348">
        <v>1436</v>
      </c>
      <c r="BH139" s="579">
        <v>1246.2</v>
      </c>
      <c r="BI139" s="106">
        <v>1205.7</v>
      </c>
      <c r="BJ139" s="106">
        <v>1623.2</v>
      </c>
      <c r="BK139" s="579">
        <v>1400.8</v>
      </c>
      <c r="BL139" s="561">
        <v>1500.3</v>
      </c>
      <c r="BN139" s="348"/>
      <c r="BO139" s="348"/>
      <c r="BP139" s="348"/>
      <c r="BR139" s="348"/>
      <c r="BS139" s="348"/>
      <c r="BT139" s="348"/>
    </row>
    <row r="140" spans="1:72">
      <c r="A140" s="31"/>
      <c r="B140" s="31"/>
      <c r="C140" s="90" t="s">
        <v>176</v>
      </c>
      <c r="D140" s="90"/>
      <c r="E140" s="90"/>
      <c r="F140" s="144">
        <v>410.6</v>
      </c>
      <c r="G140" s="144">
        <v>440.4</v>
      </c>
      <c r="H140" s="144">
        <v>454.1</v>
      </c>
      <c r="I140" s="106">
        <v>457.3</v>
      </c>
      <c r="J140" s="144">
        <v>504.4</v>
      </c>
      <c r="K140" s="144">
        <v>521.5</v>
      </c>
      <c r="L140" s="144">
        <v>591.70000000000005</v>
      </c>
      <c r="M140" s="106">
        <v>831.5</v>
      </c>
      <c r="N140" s="144">
        <v>813.8</v>
      </c>
      <c r="O140" s="144">
        <v>792</v>
      </c>
      <c r="P140" s="144">
        <v>873.5</v>
      </c>
      <c r="Q140" s="348">
        <v>1016.4</v>
      </c>
      <c r="R140" s="348">
        <v>996.4</v>
      </c>
      <c r="S140" s="348">
        <v>958.6</v>
      </c>
      <c r="T140" s="348">
        <v>931.2</v>
      </c>
      <c r="U140" s="348">
        <v>791.1</v>
      </c>
      <c r="V140" s="348">
        <v>801.4</v>
      </c>
      <c r="W140" s="348">
        <v>906.3</v>
      </c>
      <c r="X140" s="348">
        <v>903.3</v>
      </c>
      <c r="Y140" s="440">
        <v>872.2</v>
      </c>
      <c r="Z140" s="348"/>
      <c r="AA140" s="348">
        <v>851.5</v>
      </c>
      <c r="AB140" s="579"/>
      <c r="AC140" s="348"/>
      <c r="AD140" s="348"/>
      <c r="AE140" s="348"/>
      <c r="AF140" s="348"/>
      <c r="AG140" s="348"/>
      <c r="AH140" s="348"/>
      <c r="AI140" s="348"/>
      <c r="AJ140" s="348"/>
      <c r="AK140" s="348"/>
      <c r="AL140" s="348"/>
      <c r="AM140" s="348"/>
      <c r="AN140" s="348"/>
      <c r="AO140" s="348"/>
      <c r="AP140" s="348"/>
      <c r="AQ140" s="348"/>
      <c r="AR140" s="579"/>
      <c r="AS140" s="348"/>
      <c r="AT140" s="348"/>
      <c r="AU140" s="561"/>
      <c r="AV140" s="561"/>
      <c r="AW140" s="63"/>
      <c r="AX140" s="63"/>
      <c r="AY140" s="944"/>
      <c r="AZ140" s="63"/>
      <c r="BA140" s="1215"/>
      <c r="BB140" s="106">
        <v>367.9</v>
      </c>
      <c r="BC140" s="106">
        <v>457.3</v>
      </c>
      <c r="BD140" s="106">
        <v>831.5</v>
      </c>
      <c r="BE140" s="106">
        <v>1016.4</v>
      </c>
      <c r="BF140" s="106">
        <v>791.1</v>
      </c>
      <c r="BG140" s="348">
        <v>872.2</v>
      </c>
      <c r="BH140" s="579">
        <v>0</v>
      </c>
      <c r="BI140" s="106"/>
      <c r="BJ140" s="106"/>
      <c r="BK140" s="579"/>
      <c r="BL140" s="561"/>
      <c r="BN140" s="348"/>
      <c r="BO140" s="348"/>
      <c r="BP140" s="348"/>
      <c r="BR140" s="348"/>
      <c r="BS140" s="348"/>
      <c r="BT140" s="348"/>
    </row>
    <row r="141" spans="1:72">
      <c r="A141" s="31"/>
      <c r="B141" s="31"/>
      <c r="C141" s="90" t="s">
        <v>110</v>
      </c>
      <c r="D141" s="90"/>
      <c r="E141" s="90"/>
      <c r="F141" s="144">
        <v>672.6</v>
      </c>
      <c r="G141" s="144">
        <v>722.8</v>
      </c>
      <c r="H141" s="144">
        <v>756.5</v>
      </c>
      <c r="I141" s="106">
        <v>783.6</v>
      </c>
      <c r="J141" s="144">
        <v>843.2</v>
      </c>
      <c r="K141" s="144">
        <v>844.7</v>
      </c>
      <c r="L141" s="144">
        <v>977.5</v>
      </c>
      <c r="M141" s="106">
        <v>528.70000000000005</v>
      </c>
      <c r="N141" s="144">
        <v>493.6</v>
      </c>
      <c r="O141" s="144">
        <v>465.6</v>
      </c>
      <c r="P141" s="144">
        <v>473.8</v>
      </c>
      <c r="Q141" s="348">
        <v>466</v>
      </c>
      <c r="R141" s="348">
        <v>418.1</v>
      </c>
      <c r="S141" s="348">
        <v>384.5</v>
      </c>
      <c r="T141" s="348">
        <v>394.8</v>
      </c>
      <c r="U141" s="348">
        <v>370.5</v>
      </c>
      <c r="V141" s="348">
        <v>364.1</v>
      </c>
      <c r="W141" s="348">
        <v>419.9</v>
      </c>
      <c r="X141" s="348">
        <v>430.4</v>
      </c>
      <c r="Y141" s="440">
        <v>454.6</v>
      </c>
      <c r="Z141" s="348"/>
      <c r="AA141" s="348">
        <v>468.2</v>
      </c>
      <c r="AB141" s="579"/>
      <c r="AC141" s="348"/>
      <c r="AD141" s="348">
        <v>493.6</v>
      </c>
      <c r="AE141" s="348">
        <v>617.79999999999995</v>
      </c>
      <c r="AF141" s="348">
        <v>549.1</v>
      </c>
      <c r="AG141" s="348">
        <v>514.6</v>
      </c>
      <c r="AH141" s="348">
        <v>517.1</v>
      </c>
      <c r="AI141" s="348">
        <v>518.9</v>
      </c>
      <c r="AJ141" s="348">
        <v>538.5</v>
      </c>
      <c r="AK141" s="348">
        <v>612.5</v>
      </c>
      <c r="AL141" s="348">
        <v>586.6</v>
      </c>
      <c r="AM141" s="348">
        <v>739.6</v>
      </c>
      <c r="AN141" s="348">
        <v>678.5</v>
      </c>
      <c r="AO141" s="348">
        <v>694.9</v>
      </c>
      <c r="AP141" s="348">
        <v>713.7</v>
      </c>
      <c r="AQ141" s="348">
        <v>739.5</v>
      </c>
      <c r="AR141" s="579">
        <v>502.6</v>
      </c>
      <c r="AS141" s="348"/>
      <c r="AT141" s="348"/>
      <c r="AU141" s="561">
        <v>554</v>
      </c>
      <c r="AV141" s="561">
        <v>591.4</v>
      </c>
      <c r="AW141" s="63"/>
      <c r="AX141" s="63"/>
      <c r="AY141" s="944"/>
      <c r="AZ141" s="63"/>
      <c r="BA141" s="1215">
        <v>102.4</v>
      </c>
      <c r="BB141" s="106">
        <v>634.09999999999991</v>
      </c>
      <c r="BC141" s="106">
        <v>783.6</v>
      </c>
      <c r="BD141" s="106">
        <v>528.70000000000005</v>
      </c>
      <c r="BE141" s="106">
        <v>466</v>
      </c>
      <c r="BF141" s="106">
        <v>370.5</v>
      </c>
      <c r="BG141" s="348">
        <v>454.6</v>
      </c>
      <c r="BH141" s="579">
        <v>549.1</v>
      </c>
      <c r="BI141" s="106">
        <v>538.5</v>
      </c>
      <c r="BJ141" s="106">
        <v>678.5</v>
      </c>
      <c r="BK141" s="579">
        <v>502.6</v>
      </c>
      <c r="BL141" s="561">
        <v>591.4</v>
      </c>
      <c r="BN141" s="348"/>
      <c r="BO141" s="348"/>
      <c r="BP141" s="348"/>
      <c r="BR141" s="348"/>
      <c r="BS141" s="348"/>
      <c r="BT141" s="348"/>
    </row>
    <row r="142" spans="1:72" s="87" customFormat="1">
      <c r="A142" s="94"/>
      <c r="B142" s="89" t="s">
        <v>95</v>
      </c>
      <c r="C142" s="89"/>
      <c r="D142" s="89"/>
      <c r="E142" s="89"/>
      <c r="F142" s="231">
        <v>11041</v>
      </c>
      <c r="G142" s="231">
        <v>11574.9</v>
      </c>
      <c r="H142" s="231">
        <v>12214.699999999999</v>
      </c>
      <c r="I142" s="120">
        <v>13391.000000000002</v>
      </c>
      <c r="J142" s="231">
        <v>14264.6</v>
      </c>
      <c r="K142" s="231">
        <v>14634.6</v>
      </c>
      <c r="L142" s="231">
        <v>15652.2</v>
      </c>
      <c r="M142" s="120">
        <v>17756.600000000002</v>
      </c>
      <c r="N142" s="231">
        <v>17363.699999999997</v>
      </c>
      <c r="O142" s="231">
        <v>16755.900000000001</v>
      </c>
      <c r="P142" s="231">
        <v>17948.7</v>
      </c>
      <c r="Q142" s="363">
        <v>18727.800000000003</v>
      </c>
      <c r="R142" s="363">
        <v>18501.900000000001</v>
      </c>
      <c r="S142" s="363">
        <v>17946.899999999998</v>
      </c>
      <c r="T142" s="363">
        <v>17781.3</v>
      </c>
      <c r="U142" s="363">
        <v>17361.3</v>
      </c>
      <c r="V142" s="363">
        <v>16835.3</v>
      </c>
      <c r="W142" s="363">
        <v>17619.100000000002</v>
      </c>
      <c r="X142" s="363">
        <v>18102.900000000001</v>
      </c>
      <c r="Y142" s="452">
        <v>18488.2</v>
      </c>
      <c r="Z142" s="363"/>
      <c r="AA142" s="363">
        <v>18579.3</v>
      </c>
      <c r="AB142" s="640"/>
      <c r="AC142" s="363"/>
      <c r="AD142" s="363">
        <v>18014.7</v>
      </c>
      <c r="AE142" s="363">
        <v>18654.599999999999</v>
      </c>
      <c r="AF142" s="363">
        <v>19585</v>
      </c>
      <c r="AG142" s="363">
        <v>19352.999999999996</v>
      </c>
      <c r="AH142" s="363">
        <v>19207.2</v>
      </c>
      <c r="AI142" s="363">
        <v>19787.5</v>
      </c>
      <c r="AJ142" s="363">
        <v>20363.5</v>
      </c>
      <c r="AK142" s="363">
        <v>21555.399999999998</v>
      </c>
      <c r="AL142" s="363">
        <v>21192.499999999996</v>
      </c>
      <c r="AM142" s="363">
        <v>22946.799999999999</v>
      </c>
      <c r="AN142" s="363">
        <v>23386.400000000001</v>
      </c>
      <c r="AO142" s="363">
        <v>23873.9</v>
      </c>
      <c r="AP142" s="363">
        <v>24652.600000000002</v>
      </c>
      <c r="AQ142" s="363">
        <v>25939.600000000002</v>
      </c>
      <c r="AR142" s="640">
        <v>22986.1</v>
      </c>
      <c r="AS142" s="363"/>
      <c r="AT142" s="363"/>
      <c r="AU142" s="1287">
        <v>25554.1</v>
      </c>
      <c r="AV142" s="1287">
        <v>27095.5</v>
      </c>
      <c r="AW142" s="63"/>
      <c r="AX142" s="1216"/>
      <c r="AY142" s="945"/>
      <c r="AZ142" s="1216"/>
      <c r="BA142" s="1225">
        <v>7719.6999999999989</v>
      </c>
      <c r="BB142" s="120">
        <v>10867.199999999999</v>
      </c>
      <c r="BC142" s="120">
        <v>13391.000000000002</v>
      </c>
      <c r="BD142" s="120">
        <v>17756.600000000002</v>
      </c>
      <c r="BE142" s="120">
        <v>18727.800000000003</v>
      </c>
      <c r="BF142" s="120">
        <v>17361.3</v>
      </c>
      <c r="BG142" s="363">
        <v>18488.2</v>
      </c>
      <c r="BH142" s="640">
        <v>19585</v>
      </c>
      <c r="BI142" s="120">
        <v>20363.5</v>
      </c>
      <c r="BJ142" s="120">
        <v>23386.400000000001</v>
      </c>
      <c r="BK142" s="640">
        <v>22986.1</v>
      </c>
      <c r="BL142" s="1287">
        <v>27095.5</v>
      </c>
      <c r="BN142" s="363"/>
      <c r="BO142" s="363"/>
      <c r="BP142" s="363"/>
      <c r="BR142" s="363"/>
      <c r="BS142" s="363"/>
      <c r="BT142" s="363"/>
    </row>
    <row r="143" spans="1:72">
      <c r="A143" s="31"/>
      <c r="B143" s="31"/>
      <c r="C143" s="31"/>
      <c r="D143" s="31"/>
      <c r="E143" s="31"/>
      <c r="F143" s="62"/>
      <c r="G143" s="62"/>
      <c r="H143" s="62"/>
      <c r="I143" s="63"/>
      <c r="J143" s="62"/>
      <c r="K143" s="62"/>
      <c r="L143" s="62"/>
      <c r="M143" s="63"/>
      <c r="N143" s="62"/>
      <c r="O143" s="62"/>
      <c r="P143" s="62"/>
      <c r="Q143" s="353"/>
      <c r="R143" s="353"/>
      <c r="S143" s="353"/>
      <c r="T143" s="353"/>
      <c r="U143" s="353"/>
      <c r="V143" s="353"/>
      <c r="W143" s="353"/>
      <c r="X143" s="353"/>
      <c r="Y143" s="480"/>
      <c r="Z143" s="353"/>
      <c r="AA143" s="353"/>
      <c r="AB143" s="565"/>
      <c r="AC143" s="353"/>
      <c r="AD143" s="353"/>
      <c r="AE143" s="353"/>
      <c r="AF143" s="1106"/>
      <c r="AG143" s="1106"/>
      <c r="AH143" s="1106"/>
      <c r="AI143" s="1106"/>
      <c r="AJ143" s="1106"/>
      <c r="AK143" s="1106"/>
      <c r="AL143" s="1106"/>
      <c r="AM143" s="1106"/>
      <c r="AN143" s="1106"/>
      <c r="AO143" s="1352"/>
      <c r="AP143" s="1352"/>
      <c r="AQ143" s="1352"/>
      <c r="AR143" s="565"/>
      <c r="AS143" s="1352"/>
      <c r="AT143" s="1352"/>
      <c r="AU143" s="626"/>
      <c r="AV143" s="557"/>
      <c r="AW143" s="63"/>
      <c r="AX143" s="63"/>
      <c r="AY143" s="944"/>
      <c r="AZ143" s="63"/>
      <c r="BA143" s="1222"/>
      <c r="BB143" s="63"/>
      <c r="BC143" s="63"/>
      <c r="BD143" s="63"/>
      <c r="BE143" s="63"/>
      <c r="BF143" s="63"/>
      <c r="BG143" s="353"/>
      <c r="BH143" s="565"/>
      <c r="BI143" s="63"/>
      <c r="BJ143" s="63"/>
      <c r="BK143" s="565"/>
      <c r="BL143" s="557"/>
      <c r="BN143" s="1106"/>
      <c r="BO143" s="1106"/>
      <c r="BP143" s="1106"/>
      <c r="BR143" s="1106"/>
      <c r="BS143" s="1106"/>
      <c r="BT143" s="1106"/>
    </row>
    <row r="144" spans="1:72">
      <c r="A144" s="95" t="s">
        <v>204</v>
      </c>
      <c r="B144" s="31"/>
      <c r="C144" s="31"/>
      <c r="D144" s="31"/>
      <c r="E144" s="31"/>
      <c r="F144" s="219"/>
      <c r="G144" s="219"/>
      <c r="H144" s="219"/>
      <c r="I144" s="32"/>
      <c r="J144" s="219"/>
      <c r="K144" s="219"/>
      <c r="L144" s="219"/>
      <c r="M144" s="32"/>
      <c r="N144" s="219"/>
      <c r="O144" s="219"/>
      <c r="P144" s="219"/>
      <c r="Q144" s="357"/>
      <c r="R144" s="357"/>
      <c r="S144" s="357"/>
      <c r="T144" s="357"/>
      <c r="U144" s="357"/>
      <c r="V144" s="357"/>
      <c r="W144" s="357"/>
      <c r="X144" s="357"/>
      <c r="Y144" s="443"/>
      <c r="Z144" s="357"/>
      <c r="AA144" s="635"/>
      <c r="AB144" s="636"/>
      <c r="AC144" s="637"/>
      <c r="AD144" s="637"/>
      <c r="AE144" s="637"/>
      <c r="AF144" s="637"/>
      <c r="AG144" s="637"/>
      <c r="AH144" s="637"/>
      <c r="AI144" s="637"/>
      <c r="AJ144" s="637"/>
      <c r="AK144" s="637"/>
      <c r="AL144" s="637"/>
      <c r="AM144" s="637"/>
      <c r="AN144" s="637"/>
      <c r="AO144" s="1358"/>
      <c r="AP144" s="1358"/>
      <c r="AQ144" s="1358"/>
      <c r="AR144" s="636"/>
      <c r="AS144" s="1358"/>
      <c r="AT144" s="1358"/>
      <c r="AU144" s="1358"/>
      <c r="AV144" s="637"/>
      <c r="AW144" s="32"/>
      <c r="AX144" s="32"/>
      <c r="AY144" s="943"/>
      <c r="AZ144" s="32"/>
      <c r="BA144" s="32"/>
      <c r="BB144" s="32"/>
      <c r="BC144" s="32"/>
      <c r="BD144" s="32"/>
      <c r="BE144" s="32"/>
      <c r="BF144" s="32"/>
      <c r="BG144" s="357"/>
      <c r="BH144" s="574"/>
      <c r="BI144" s="32"/>
      <c r="BJ144" s="32"/>
      <c r="BK144" s="574"/>
      <c r="BL144" s="1419"/>
      <c r="BN144" s="95" t="s">
        <v>504</v>
      </c>
      <c r="BO144" s="95"/>
      <c r="BP144" s="95"/>
      <c r="BR144" s="95"/>
      <c r="BS144" s="95"/>
      <c r="BT144" s="95"/>
    </row>
    <row r="145" spans="1:72">
      <c r="A145" s="89" t="s">
        <v>205</v>
      </c>
      <c r="B145" s="90"/>
      <c r="C145" s="90"/>
      <c r="D145" s="90"/>
      <c r="E145" s="90"/>
      <c r="F145" s="223"/>
      <c r="G145" s="223"/>
      <c r="H145" s="223"/>
      <c r="I145" s="91"/>
      <c r="J145" s="223"/>
      <c r="K145" s="223"/>
      <c r="L145" s="223"/>
      <c r="M145" s="91"/>
      <c r="N145" s="223"/>
      <c r="O145" s="223"/>
      <c r="P145" s="223"/>
      <c r="Q145" s="358"/>
      <c r="R145" s="358"/>
      <c r="S145" s="358"/>
      <c r="T145" s="358"/>
      <c r="U145" s="358"/>
      <c r="V145" s="358"/>
      <c r="W145" s="358"/>
      <c r="X145" s="358"/>
      <c r="Y145" s="448"/>
      <c r="Z145" s="358"/>
      <c r="AA145" s="358"/>
      <c r="AB145" s="562"/>
      <c r="AC145" s="358"/>
      <c r="AD145" s="358"/>
      <c r="AE145" s="358"/>
      <c r="AF145" s="358"/>
      <c r="AG145" s="358"/>
      <c r="AH145" s="358"/>
      <c r="AI145" s="358"/>
      <c r="AJ145" s="358"/>
      <c r="AK145" s="358"/>
      <c r="AL145" s="358"/>
      <c r="AM145" s="358"/>
      <c r="AN145" s="358"/>
      <c r="AO145" s="1359"/>
      <c r="AP145" s="1359"/>
      <c r="AQ145" s="1359"/>
      <c r="AR145" s="562"/>
      <c r="AS145" s="1359"/>
      <c r="AT145" s="1359"/>
      <c r="AU145" s="1425"/>
      <c r="AV145" s="556"/>
      <c r="AW145" s="32"/>
      <c r="AX145" s="32"/>
      <c r="AY145" s="943"/>
      <c r="AZ145" s="32"/>
      <c r="BA145" s="91"/>
      <c r="BB145" s="91"/>
      <c r="BC145" s="91"/>
      <c r="BD145" s="91"/>
      <c r="BE145" s="91"/>
      <c r="BF145" s="91"/>
      <c r="BG145" s="358"/>
      <c r="BH145" s="562"/>
      <c r="BI145" s="91"/>
      <c r="BJ145" s="91"/>
      <c r="BK145" s="562"/>
      <c r="BL145" s="556"/>
      <c r="BN145" s="358"/>
      <c r="BO145" s="358"/>
      <c r="BP145" s="358"/>
      <c r="BR145" s="358"/>
      <c r="BS145" s="358"/>
      <c r="BT145" s="358"/>
    </row>
    <row r="146" spans="1:72">
      <c r="A146" s="31"/>
      <c r="B146" s="31"/>
      <c r="C146" s="90" t="s">
        <v>107</v>
      </c>
      <c r="D146" s="90"/>
      <c r="E146" s="90"/>
      <c r="F146" s="211"/>
      <c r="G146" s="211">
        <v>3.5270140457460464E-2</v>
      </c>
      <c r="H146" s="211">
        <v>7.7453574249852553E-2</v>
      </c>
      <c r="I146" s="119">
        <v>9.0575830928219192E-2</v>
      </c>
      <c r="J146" s="211">
        <v>4.2417645740628007E-2</v>
      </c>
      <c r="K146" s="211">
        <v>5.032450914153519E-2</v>
      </c>
      <c r="L146" s="211">
        <v>2.9317167306680103E-2</v>
      </c>
      <c r="M146" s="119">
        <v>8.3514818672474123E-2</v>
      </c>
      <c r="N146" s="211">
        <v>-2.6190684261120367E-2</v>
      </c>
      <c r="O146" s="211">
        <v>-1.3335367440524659E-2</v>
      </c>
      <c r="P146" s="211">
        <v>1.6326048004947857E-2</v>
      </c>
      <c r="Q146" s="362">
        <v>1.3647509441391703E-2</v>
      </c>
      <c r="R146" s="362">
        <v>-1.8460805000573899E-2</v>
      </c>
      <c r="S146" s="362">
        <v>-6.5661653594301095E-3</v>
      </c>
      <c r="T146" s="362">
        <v>-9.8238052985168967E-3</v>
      </c>
      <c r="U146" s="362">
        <v>1.336856831960187E-2</v>
      </c>
      <c r="V146" s="362">
        <v>-5.2606408417025241E-3</v>
      </c>
      <c r="W146" s="362">
        <v>2.282293178519601E-2</v>
      </c>
      <c r="X146" s="362">
        <v>5.0338784632303346E-2</v>
      </c>
      <c r="Y146" s="451">
        <v>3.3656444204269054E-2</v>
      </c>
      <c r="Z146" s="362"/>
      <c r="AA146" s="362">
        <v>2.2709078730252186E-2</v>
      </c>
      <c r="AB146" s="554"/>
      <c r="AC146" s="362"/>
      <c r="AD146" s="362"/>
      <c r="AE146" s="362">
        <v>3.9694229795977032E-2</v>
      </c>
      <c r="AF146" s="362">
        <v>7.4744627366646776E-2</v>
      </c>
      <c r="AG146" s="362">
        <v>1.3263029811397375E-2</v>
      </c>
      <c r="AH146" s="362">
        <v>-6.1110666346436693E-3</v>
      </c>
      <c r="AI146" s="362">
        <v>2.8716034797551249E-2</v>
      </c>
      <c r="AJ146" s="362">
        <v>2.858000443707831E-2</v>
      </c>
      <c r="AK146" s="362">
        <v>2.125810421609553E-2</v>
      </c>
      <c r="AL146" s="362">
        <v>1.1137683635121132E-2</v>
      </c>
      <c r="AM146" s="362">
        <v>5.1204708252958087E-2</v>
      </c>
      <c r="AN146" s="362">
        <v>4.6472214267764711E-2</v>
      </c>
      <c r="AO146" s="362">
        <v>2.8978303967833074E-2</v>
      </c>
      <c r="AP146" s="362">
        <v>6.0785654585517879E-2</v>
      </c>
      <c r="AQ146" s="362">
        <v>6.2234592282583101E-2</v>
      </c>
      <c r="AR146" s="554"/>
      <c r="AS146" s="362"/>
      <c r="AT146" s="362"/>
      <c r="AU146" s="1422"/>
      <c r="AV146" s="1422">
        <v>6.0755811153175632E-2</v>
      </c>
      <c r="AW146" s="63"/>
      <c r="AX146" s="63"/>
      <c r="AY146" s="944"/>
      <c r="AZ146" s="63"/>
      <c r="BA146" s="1215"/>
      <c r="BB146" s="117">
        <v>0.27006782562886866</v>
      </c>
      <c r="BC146" s="117">
        <v>0.21467549806219144</v>
      </c>
      <c r="BD146" s="117">
        <v>0.22109464203775442</v>
      </c>
      <c r="BE146" s="117">
        <v>-1.0163418683911463E-2</v>
      </c>
      <c r="BF146" s="117">
        <v>-2.1577334969585249E-2</v>
      </c>
      <c r="BG146" s="117">
        <v>0.10462629598549045</v>
      </c>
      <c r="BH146" s="923"/>
      <c r="BI146" s="117">
        <v>6.5598593929561355E-2</v>
      </c>
      <c r="BJ146" s="117">
        <v>0.13595417232322982</v>
      </c>
      <c r="BK146" s="923"/>
      <c r="BL146" s="113">
        <v>0.22989975707145449</v>
      </c>
      <c r="BN146" s="362">
        <v>7.070911917798961E-3</v>
      </c>
      <c r="BO146" s="362">
        <v>3.2632553890658E-2</v>
      </c>
      <c r="BP146" s="362">
        <v>9.1525423728813671E-2</v>
      </c>
      <c r="BR146" s="362">
        <v>3.598999526803226E-2</v>
      </c>
      <c r="BS146" s="362">
        <v>8.5508202545136136E-2</v>
      </c>
      <c r="BT146" s="362">
        <v>0.15945606344065011</v>
      </c>
    </row>
    <row r="147" spans="1:72">
      <c r="A147" s="31"/>
      <c r="B147" s="31"/>
      <c r="C147" s="90" t="s">
        <v>108</v>
      </c>
      <c r="D147" s="90"/>
      <c r="E147" s="90"/>
      <c r="F147" s="211"/>
      <c r="G147" s="211">
        <v>7.0483649063392884E-2</v>
      </c>
      <c r="H147" s="211">
        <v>-3.1191300049431492E-2</v>
      </c>
      <c r="I147" s="119">
        <v>0.15837542731772025</v>
      </c>
      <c r="J147" s="211">
        <v>0.11747346165704964</v>
      </c>
      <c r="K147" s="211">
        <v>-4.2412297989751657E-2</v>
      </c>
      <c r="L147" s="211">
        <v>0.18074421667901541</v>
      </c>
      <c r="M147" s="119">
        <v>0.39968624716750911</v>
      </c>
      <c r="N147" s="211">
        <v>8.7422166874222551E-3</v>
      </c>
      <c r="O147" s="211">
        <v>-9.3750771585886739E-2</v>
      </c>
      <c r="P147" s="211">
        <v>0.18872602441150832</v>
      </c>
      <c r="Q147" s="362">
        <v>9.7247369989227561E-2</v>
      </c>
      <c r="R147" s="362">
        <v>1.2449346200442912E-2</v>
      </c>
      <c r="S147" s="362">
        <v>-0.10286775324943276</v>
      </c>
      <c r="T147" s="362">
        <v>-1.7362708122527826E-2</v>
      </c>
      <c r="U147" s="362">
        <v>-7.3931053851014505E-2</v>
      </c>
      <c r="V147" s="362">
        <v>-9.2595400555976815E-2</v>
      </c>
      <c r="W147" s="362">
        <v>6.7091850944131837E-2</v>
      </c>
      <c r="X147" s="362">
        <v>-3.7426595328200474E-2</v>
      </c>
      <c r="Y147" s="451">
        <v>-5.5448604972750171E-2</v>
      </c>
      <c r="Z147" s="362"/>
      <c r="AA147" s="362">
        <v>-8.2041566195889204E-2</v>
      </c>
      <c r="AB147" s="554"/>
      <c r="AC147" s="362"/>
      <c r="AD147" s="362"/>
      <c r="AE147" s="362">
        <v>7.1648236602761539E-3</v>
      </c>
      <c r="AF147" s="362">
        <v>-2.6571382166639679E-2</v>
      </c>
      <c r="AG147" s="362">
        <v>-8.9465078252744634E-2</v>
      </c>
      <c r="AH147" s="362">
        <v>-3.4743091695374817E-2</v>
      </c>
      <c r="AI147" s="362">
        <v>2.130002278077292E-2</v>
      </c>
      <c r="AJ147" s="362">
        <v>6.171233131343179E-2</v>
      </c>
      <c r="AK147" s="362">
        <v>0.17707202633145402</v>
      </c>
      <c r="AL147" s="362">
        <v>-0.11333888624464539</v>
      </c>
      <c r="AM147" s="362">
        <v>0.15996779171978792</v>
      </c>
      <c r="AN147" s="362">
        <v>-8.0754324058541216E-2</v>
      </c>
      <c r="AO147" s="362">
        <v>1.8658360078031677E-2</v>
      </c>
      <c r="AP147" s="362">
        <v>-9.5073359073359121E-2</v>
      </c>
      <c r="AQ147" s="362">
        <v>1.0922620063489319E-3</v>
      </c>
      <c r="AR147" s="554"/>
      <c r="AS147" s="362"/>
      <c r="AT147" s="362"/>
      <c r="AU147" s="1422"/>
      <c r="AV147" s="1422">
        <v>1.6853165938864656E-2</v>
      </c>
      <c r="AW147" s="63"/>
      <c r="AX147" s="63"/>
      <c r="AY147" s="944"/>
      <c r="AZ147" s="63"/>
      <c r="BA147" s="1215"/>
      <c r="BB147" s="117">
        <v>0.28754962107542403</v>
      </c>
      <c r="BC147" s="117">
        <v>0.27266102359997757</v>
      </c>
      <c r="BD147" s="117">
        <v>0.76848874598070727</v>
      </c>
      <c r="BE147" s="117">
        <v>0.19237858032378563</v>
      </c>
      <c r="BF147" s="117">
        <v>-0.17345532021556576</v>
      </c>
      <c r="BG147" s="117">
        <v>-0.11963608794541325</v>
      </c>
      <c r="BH147" s="923"/>
      <c r="BI147" s="117">
        <v>-4.6985016851870287E-2</v>
      </c>
      <c r="BJ147" s="117">
        <v>0.11285409152981529</v>
      </c>
      <c r="BK147" s="923"/>
      <c r="BL147" s="113">
        <v>-6.1612568082360042E-2</v>
      </c>
      <c r="BN147" s="362">
        <v>-0.12109987653085053</v>
      </c>
      <c r="BO147" s="362">
        <v>4.3663993837319115E-2</v>
      </c>
      <c r="BP147" s="362">
        <v>-7.8188911962746244E-2</v>
      </c>
      <c r="BR147" s="362">
        <v>-0.10237928387893336</v>
      </c>
      <c r="BS147" s="362">
        <v>0.21061661822892952</v>
      </c>
      <c r="BT147" s="362">
        <v>-7.7182052734252049E-2</v>
      </c>
    </row>
    <row r="148" spans="1:72">
      <c r="A148" s="31"/>
      <c r="B148" s="31"/>
      <c r="C148" s="90" t="s">
        <v>109</v>
      </c>
      <c r="D148" s="90"/>
      <c r="E148" s="90"/>
      <c r="F148" s="211"/>
      <c r="G148" s="211">
        <v>0.13439385628085576</v>
      </c>
      <c r="H148" s="211">
        <v>9.1392649903287992E-2</v>
      </c>
      <c r="I148" s="119">
        <v>0.12693841382365978</v>
      </c>
      <c r="J148" s="211">
        <v>0.20188716335757806</v>
      </c>
      <c r="K148" s="211">
        <v>-5.3320248609748155E-2</v>
      </c>
      <c r="L148" s="211">
        <v>0.12906012439530068</v>
      </c>
      <c r="M148" s="119">
        <v>0.43596021423106346</v>
      </c>
      <c r="N148" s="211">
        <v>-8.0456095481670986E-2</v>
      </c>
      <c r="O148" s="211">
        <v>-3.4418820257271943E-2</v>
      </c>
      <c r="P148" s="211">
        <v>0.27712433989438301</v>
      </c>
      <c r="Q148" s="362">
        <v>6.3151959402311775E-2</v>
      </c>
      <c r="R148" s="362">
        <v>-7.5134800671793345E-3</v>
      </c>
      <c r="S148" s="362">
        <v>7.8375489846811641E-2</v>
      </c>
      <c r="T148" s="362">
        <v>2.9319458209448257E-2</v>
      </c>
      <c r="U148" s="362">
        <v>-6.8924015084650514E-2</v>
      </c>
      <c r="V148" s="362">
        <v>-9.0658393657359615E-2</v>
      </c>
      <c r="W148" s="362">
        <v>0.12376800606520089</v>
      </c>
      <c r="X148" s="362">
        <v>4.3936582897621923E-2</v>
      </c>
      <c r="Y148" s="451">
        <v>0.16002908150900708</v>
      </c>
      <c r="Z148" s="362"/>
      <c r="AA148" s="362">
        <v>7.3816155988857934E-2</v>
      </c>
      <c r="AB148" s="554"/>
      <c r="AC148" s="362"/>
      <c r="AD148" s="362"/>
      <c r="AE148" s="362">
        <v>-2.5860662424539105E-2</v>
      </c>
      <c r="AF148" s="362">
        <v>4.3631186667783428E-2</v>
      </c>
      <c r="AG148" s="362">
        <v>-0.10078639062750772</v>
      </c>
      <c r="AH148" s="362">
        <v>3.3999643048367112E-2</v>
      </c>
      <c r="AI148" s="362">
        <v>8.1643220850953657E-2</v>
      </c>
      <c r="AJ148" s="362">
        <v>-3.797973350355055E-2</v>
      </c>
      <c r="AK148" s="362">
        <v>0.22982499792651567</v>
      </c>
      <c r="AL148" s="362">
        <v>-9.1246290801186958E-2</v>
      </c>
      <c r="AM148" s="362">
        <v>0.21595547309833019</v>
      </c>
      <c r="AN148" s="362">
        <v>-9.3378089716203982E-3</v>
      </c>
      <c r="AO148" s="362">
        <v>-6.5980778708723542E-2</v>
      </c>
      <c r="AP148" s="362">
        <v>-3.4496405250313278E-2</v>
      </c>
      <c r="AQ148" s="362">
        <v>2.8419182948490329E-2</v>
      </c>
      <c r="AR148" s="554"/>
      <c r="AS148" s="362"/>
      <c r="AT148" s="362"/>
      <c r="AU148" s="1422"/>
      <c r="AV148" s="1422">
        <v>0.14780812485655281</v>
      </c>
      <c r="AW148" s="63"/>
      <c r="AX148" s="63"/>
      <c r="AY148" s="944"/>
      <c r="AZ148" s="63"/>
      <c r="BA148" s="1215"/>
      <c r="BB148" s="117">
        <v>1.3278271918678524</v>
      </c>
      <c r="BC148" s="117">
        <v>0.38837336244541487</v>
      </c>
      <c r="BD148" s="117">
        <v>0.84470218203263214</v>
      </c>
      <c r="BE148" s="117">
        <v>0.2055626598465472</v>
      </c>
      <c r="BF148" s="117">
        <v>2.5722619994696494E-2</v>
      </c>
      <c r="BG148" s="117">
        <v>0.23750430885901408</v>
      </c>
      <c r="BH148" s="923"/>
      <c r="BI148" s="117">
        <v>-3.2498796340876268E-2</v>
      </c>
      <c r="BJ148" s="117">
        <v>0.34627187525918557</v>
      </c>
      <c r="BK148" s="923"/>
      <c r="BL148" s="113">
        <v>7.1030839520274114E-2</v>
      </c>
      <c r="BN148" s="362">
        <v>-7.0213448884609231E-2</v>
      </c>
      <c r="BO148" s="362">
        <v>0.1176080285311436</v>
      </c>
      <c r="BP148" s="362">
        <v>-9.8201084277969475E-2</v>
      </c>
      <c r="BR148" s="362">
        <v>5.6973198523511126E-3</v>
      </c>
      <c r="BS148" s="362">
        <v>0.35896159907107905</v>
      </c>
      <c r="BT148" s="362">
        <v>-7.2572695909314922E-2</v>
      </c>
    </row>
    <row r="149" spans="1:72">
      <c r="A149" s="31"/>
      <c r="B149" s="31"/>
      <c r="C149" s="90" t="s">
        <v>176</v>
      </c>
      <c r="D149" s="90"/>
      <c r="E149" s="90"/>
      <c r="F149" s="211"/>
      <c r="G149" s="211">
        <v>7.2576716999512847E-2</v>
      </c>
      <c r="H149" s="211">
        <v>3.1108083560399846E-2</v>
      </c>
      <c r="I149" s="119">
        <v>7.0469059678484047E-3</v>
      </c>
      <c r="J149" s="211">
        <v>0.1029958451782198</v>
      </c>
      <c r="K149" s="211">
        <v>3.3901665344964416E-2</v>
      </c>
      <c r="L149" s="211">
        <v>0.1346116970278044</v>
      </c>
      <c r="M149" s="119">
        <v>0.40527294236944389</v>
      </c>
      <c r="N149" s="211">
        <v>-2.1286831028262232E-2</v>
      </c>
      <c r="O149" s="211">
        <v>-2.6787908577045938E-2</v>
      </c>
      <c r="P149" s="211">
        <v>0.10290404040404044</v>
      </c>
      <c r="Q149" s="362">
        <v>0.16359473382942191</v>
      </c>
      <c r="R149" s="362">
        <v>-1.9677292404565172E-2</v>
      </c>
      <c r="S149" s="362">
        <v>-3.7936571657968599E-2</v>
      </c>
      <c r="T149" s="362">
        <v>-2.8583350719799672E-2</v>
      </c>
      <c r="U149" s="362">
        <v>-0.15045103092783507</v>
      </c>
      <c r="V149" s="362">
        <v>1.3019845784350892E-2</v>
      </c>
      <c r="W149" s="362">
        <v>0.13089593211879214</v>
      </c>
      <c r="X149" s="362">
        <v>-3.3101621979476636E-3</v>
      </c>
      <c r="Y149" s="451">
        <v>-3.4429314734860994E-2</v>
      </c>
      <c r="Z149" s="362"/>
      <c r="AA149" s="362">
        <v>-2.3733088741114461E-2</v>
      </c>
      <c r="AB149" s="554"/>
      <c r="AC149" s="362"/>
      <c r="AD149" s="362"/>
      <c r="AE149" s="362"/>
      <c r="AF149" s="362"/>
      <c r="AG149" s="362"/>
      <c r="AH149" s="362"/>
      <c r="AI149" s="362"/>
      <c r="AJ149" s="362"/>
      <c r="AK149" s="362"/>
      <c r="AL149" s="362"/>
      <c r="AM149" s="362"/>
      <c r="AN149" s="362"/>
      <c r="AO149" s="362"/>
      <c r="AP149" s="362"/>
      <c r="AQ149" s="362"/>
      <c r="AR149" s="554"/>
      <c r="AS149" s="362"/>
      <c r="AT149" s="362"/>
      <c r="AU149" s="1422"/>
      <c r="AV149" s="1422"/>
      <c r="AW149" s="63"/>
      <c r="AX149" s="63"/>
      <c r="AY149" s="944"/>
      <c r="AZ149" s="63"/>
      <c r="BA149" s="1215"/>
      <c r="BB149" s="117"/>
      <c r="BC149" s="117">
        <v>0.243000815438978</v>
      </c>
      <c r="BD149" s="117">
        <v>0.8182812158320576</v>
      </c>
      <c r="BE149" s="117">
        <v>0.22236921226698736</v>
      </c>
      <c r="BF149" s="117">
        <v>-0.22166469893742613</v>
      </c>
      <c r="BG149" s="117">
        <v>0.10251548476804451</v>
      </c>
      <c r="BH149" s="923"/>
      <c r="BI149" s="117"/>
      <c r="BJ149" s="117"/>
      <c r="BK149" s="923"/>
      <c r="BL149" s="113"/>
      <c r="BN149" s="362"/>
      <c r="BO149" s="362"/>
      <c r="BP149" s="362"/>
      <c r="BR149" s="362"/>
      <c r="BS149" s="362"/>
      <c r="BT149" s="362"/>
    </row>
    <row r="150" spans="1:72">
      <c r="A150" s="31"/>
      <c r="B150" s="31"/>
      <c r="C150" s="90" t="s">
        <v>110</v>
      </c>
      <c r="D150" s="90"/>
      <c r="E150" s="90"/>
      <c r="F150" s="211"/>
      <c r="G150" s="211">
        <v>7.4635741897115526E-2</v>
      </c>
      <c r="H150" s="211">
        <v>4.6624239070282236E-2</v>
      </c>
      <c r="I150" s="119">
        <v>3.5822868473232017E-2</v>
      </c>
      <c r="J150" s="211">
        <v>7.6059213884634991E-2</v>
      </c>
      <c r="K150" s="211">
        <v>1.778937381404111E-3</v>
      </c>
      <c r="L150" s="211">
        <v>0.15721557949567888</v>
      </c>
      <c r="M150" s="119">
        <v>-0.45913043478260862</v>
      </c>
      <c r="N150" s="211">
        <v>-6.6389256667297225E-2</v>
      </c>
      <c r="O150" s="211">
        <v>-5.6726094003241467E-2</v>
      </c>
      <c r="P150" s="211">
        <v>1.7611683848797188E-2</v>
      </c>
      <c r="Q150" s="362">
        <v>-1.6462642465175148E-2</v>
      </c>
      <c r="R150" s="362">
        <v>-0.10278969957081541</v>
      </c>
      <c r="S150" s="362">
        <v>-8.0363549390098155E-2</v>
      </c>
      <c r="T150" s="362">
        <v>2.6788036410923199E-2</v>
      </c>
      <c r="U150" s="362">
        <v>-6.155015197568392E-2</v>
      </c>
      <c r="V150" s="362">
        <v>-1.7273954116059365E-2</v>
      </c>
      <c r="W150" s="362">
        <v>0.15325460038450966</v>
      </c>
      <c r="X150" s="362">
        <v>2.5005953798523439E-2</v>
      </c>
      <c r="Y150" s="451">
        <v>5.6226765799256562E-2</v>
      </c>
      <c r="Z150" s="362"/>
      <c r="AA150" s="362">
        <v>2.9916410030796259E-2</v>
      </c>
      <c r="AB150" s="554"/>
      <c r="AC150" s="362"/>
      <c r="AD150" s="362"/>
      <c r="AE150" s="362">
        <v>0.25162074554294955</v>
      </c>
      <c r="AF150" s="362">
        <v>-0.11120103593395914</v>
      </c>
      <c r="AG150" s="362">
        <v>-6.2830085594609342E-2</v>
      </c>
      <c r="AH150" s="362">
        <v>4.8581422464049062E-3</v>
      </c>
      <c r="AI150" s="362">
        <v>3.4809514600657732E-3</v>
      </c>
      <c r="AJ150" s="362">
        <v>3.7772210445172538E-2</v>
      </c>
      <c r="AK150" s="362">
        <v>0.13741875580315699</v>
      </c>
      <c r="AL150" s="362">
        <v>-4.228571428571426E-2</v>
      </c>
      <c r="AM150" s="362">
        <v>0.26082509376065466</v>
      </c>
      <c r="AN150" s="362">
        <v>-8.261222282314773E-2</v>
      </c>
      <c r="AO150" s="362">
        <v>2.4170965364775254E-2</v>
      </c>
      <c r="AP150" s="362">
        <v>2.7054252410418922E-2</v>
      </c>
      <c r="AQ150" s="362">
        <v>3.6149642707019591E-2</v>
      </c>
      <c r="AR150" s="554"/>
      <c r="AS150" s="362"/>
      <c r="AT150" s="362"/>
      <c r="AU150" s="1422"/>
      <c r="AV150" s="1422">
        <v>6.7509025270757972E-2</v>
      </c>
      <c r="AW150" s="63"/>
      <c r="AX150" s="63"/>
      <c r="AY150" s="944"/>
      <c r="AZ150" s="63"/>
      <c r="BA150" s="1215"/>
      <c r="BB150" s="117">
        <v>5.1923828124999991</v>
      </c>
      <c r="BC150" s="117">
        <v>0.23576722914366832</v>
      </c>
      <c r="BD150" s="117">
        <v>-0.32529351710056142</v>
      </c>
      <c r="BE150" s="117">
        <v>-0.11859277473047103</v>
      </c>
      <c r="BF150" s="117">
        <v>-0.20493562231759654</v>
      </c>
      <c r="BG150" s="117">
        <v>0.22699055330634277</v>
      </c>
      <c r="BH150" s="923"/>
      <c r="BI150" s="117">
        <v>-1.9304316153706091E-2</v>
      </c>
      <c r="BJ150" s="117">
        <v>0.25998142989786444</v>
      </c>
      <c r="BK150" s="923"/>
      <c r="BL150" s="113">
        <v>0.17668125746120156</v>
      </c>
      <c r="BN150" s="362">
        <v>-5.8277180841376786E-2</v>
      </c>
      <c r="BO150" s="362">
        <v>8.9322191272052098E-2</v>
      </c>
      <c r="BP150" s="362">
        <v>5.1879145173176155E-2</v>
      </c>
      <c r="BR150" s="362">
        <v>-5.4999089419049407E-2</v>
      </c>
      <c r="BS150" s="362">
        <v>0.37344475394614673</v>
      </c>
      <c r="BT150" s="362">
        <v>8.9904200442151749E-2</v>
      </c>
    </row>
    <row r="151" spans="1:72" s="87" customFormat="1">
      <c r="A151" s="94"/>
      <c r="B151" s="89" t="s">
        <v>95</v>
      </c>
      <c r="C151" s="89"/>
      <c r="D151" s="89"/>
      <c r="E151" s="89"/>
      <c r="F151" s="211"/>
      <c r="G151" s="366">
        <v>4.835612716239468E-2</v>
      </c>
      <c r="H151" s="366">
        <v>5.527477559201377E-2</v>
      </c>
      <c r="I151" s="367">
        <v>9.6301996774378562E-2</v>
      </c>
      <c r="J151" s="366">
        <v>6.5237846314688763E-2</v>
      </c>
      <c r="K151" s="366">
        <v>2.5938336861881961E-2</v>
      </c>
      <c r="L151" s="366">
        <v>6.9533844450822002E-2</v>
      </c>
      <c r="M151" s="367">
        <v>0.13444755369852168</v>
      </c>
      <c r="N151" s="366">
        <v>-2.2126983769415576E-2</v>
      </c>
      <c r="O151" s="366">
        <v>-3.5004060194543496E-2</v>
      </c>
      <c r="P151" s="366">
        <v>7.1186865521995157E-2</v>
      </c>
      <c r="Q151" s="641">
        <v>4.3407043407043489E-2</v>
      </c>
      <c r="R151" s="641">
        <v>-1.2062281741582082E-2</v>
      </c>
      <c r="S151" s="641">
        <v>-2.9996919235321995E-2</v>
      </c>
      <c r="T151" s="641">
        <v>-9.2272202998845421E-3</v>
      </c>
      <c r="U151" s="641">
        <v>-2.362032022405558E-2</v>
      </c>
      <c r="V151" s="641">
        <v>-3.0297270365698403E-2</v>
      </c>
      <c r="W151" s="641">
        <v>4.6556936912321323E-2</v>
      </c>
      <c r="X151" s="641">
        <v>2.7458837284537685E-2</v>
      </c>
      <c r="Y151" s="642">
        <v>2.1283882692828104E-2</v>
      </c>
      <c r="Z151" s="641"/>
      <c r="AA151" s="362">
        <v>4.927467249380646E-3</v>
      </c>
      <c r="AB151" s="554"/>
      <c r="AC151" s="362"/>
      <c r="AD151" s="362"/>
      <c r="AE151" s="641">
        <v>3.5520991190527651E-2</v>
      </c>
      <c r="AF151" s="641">
        <v>4.9875097831098003E-2</v>
      </c>
      <c r="AG151" s="641">
        <v>-1.1845800357416558E-2</v>
      </c>
      <c r="AH151" s="641">
        <v>-7.5337157029915502E-3</v>
      </c>
      <c r="AI151" s="641">
        <v>3.0212628597609203E-2</v>
      </c>
      <c r="AJ151" s="641">
        <v>2.9109286165508452E-2</v>
      </c>
      <c r="AK151" s="641">
        <v>5.8531195521398516E-2</v>
      </c>
      <c r="AL151" s="641">
        <v>-1.6835688504968638E-2</v>
      </c>
      <c r="AM151" s="641">
        <v>8.2779285124454649E-2</v>
      </c>
      <c r="AN151" s="641">
        <v>1.9157355273938137E-2</v>
      </c>
      <c r="AO151" s="641">
        <v>2.084544863681459E-2</v>
      </c>
      <c r="AP151" s="641">
        <v>3.2617209588714058E-2</v>
      </c>
      <c r="AQ151" s="641">
        <v>5.2205446889983298E-2</v>
      </c>
      <c r="AR151" s="554"/>
      <c r="AS151" s="641"/>
      <c r="AT151" s="641"/>
      <c r="AU151" s="1426"/>
      <c r="AV151" s="1438">
        <v>6.0319087739345134E-2</v>
      </c>
      <c r="AW151" s="1216"/>
      <c r="AX151" s="1216"/>
      <c r="AY151" s="945"/>
      <c r="AZ151" s="1216"/>
      <c r="BA151" s="1225"/>
      <c r="BB151" s="260">
        <v>0.40772309804785167</v>
      </c>
      <c r="BC151" s="260">
        <v>0.23224013545347488</v>
      </c>
      <c r="BD151" s="260">
        <v>0.32601000672093194</v>
      </c>
      <c r="BE151" s="260">
        <v>5.4695155604113532E-2</v>
      </c>
      <c r="BF151" s="260">
        <v>-7.2966392208374864E-2</v>
      </c>
      <c r="BG151" s="260">
        <v>6.4908733792976347E-2</v>
      </c>
      <c r="BH151" s="925"/>
      <c r="BI151" s="260">
        <v>3.9749808526933883E-2</v>
      </c>
      <c r="BJ151" s="260">
        <v>0.14844697620743008</v>
      </c>
      <c r="BK151" s="925"/>
      <c r="BL151" s="456">
        <v>0.17877760907678986</v>
      </c>
      <c r="BN151" s="641">
        <v>-1.9290273168240946E-2</v>
      </c>
      <c r="BO151" s="641">
        <v>4.0710094040808054E-2</v>
      </c>
      <c r="BP151" s="641">
        <v>5.4142578592686341E-2</v>
      </c>
      <c r="BR151" s="641">
        <v>1.0339545570589692E-2</v>
      </c>
      <c r="BS151" s="641">
        <v>0.12685933164731011</v>
      </c>
      <c r="BT151" s="641">
        <v>0.10917456299387673</v>
      </c>
    </row>
    <row r="152" spans="1:72">
      <c r="A152" s="31"/>
      <c r="B152" s="31"/>
      <c r="C152" s="31"/>
      <c r="D152" s="31"/>
      <c r="E152" s="31"/>
      <c r="F152" s="62"/>
      <c r="G152" s="62"/>
      <c r="H152" s="62"/>
      <c r="I152" s="63"/>
      <c r="J152" s="62"/>
      <c r="K152" s="62"/>
      <c r="L152" s="62"/>
      <c r="M152" s="63"/>
      <c r="N152" s="62"/>
      <c r="O152" s="62"/>
      <c r="P152" s="62"/>
      <c r="Q152" s="353"/>
      <c r="R152" s="353"/>
      <c r="S152" s="353"/>
      <c r="T152" s="353"/>
      <c r="U152" s="353"/>
      <c r="V152" s="353"/>
      <c r="W152" s="353"/>
      <c r="X152" s="353"/>
      <c r="Y152" s="449"/>
      <c r="Z152" s="353"/>
      <c r="AA152" s="353"/>
      <c r="AB152" s="565"/>
      <c r="AC152" s="353"/>
      <c r="AD152" s="353"/>
      <c r="AE152" s="353"/>
      <c r="AF152" s="353"/>
      <c r="AG152" s="353"/>
      <c r="AH152" s="353"/>
      <c r="AI152" s="353"/>
      <c r="AJ152" s="353"/>
      <c r="AK152" s="353"/>
      <c r="AL152" s="353"/>
      <c r="AM152" s="353"/>
      <c r="AN152" s="353"/>
      <c r="AO152" s="353"/>
      <c r="AP152" s="353"/>
      <c r="AQ152" s="353"/>
      <c r="AR152" s="565"/>
      <c r="AS152" s="353"/>
      <c r="AT152" s="353"/>
      <c r="AU152" s="557"/>
      <c r="AV152" s="557"/>
      <c r="AW152" s="63"/>
      <c r="AX152" s="63"/>
      <c r="AY152" s="944"/>
      <c r="AZ152" s="63"/>
      <c r="BA152" s="1222"/>
      <c r="BB152" s="63"/>
      <c r="BC152" s="63"/>
      <c r="BD152" s="63"/>
      <c r="BE152" s="63"/>
      <c r="BF152" s="63"/>
      <c r="BG152" s="353"/>
      <c r="BH152" s="565"/>
      <c r="BI152" s="63"/>
      <c r="BJ152" s="63"/>
      <c r="BK152" s="565"/>
      <c r="BL152" s="557"/>
      <c r="BN152" s="353"/>
      <c r="BO152" s="353"/>
      <c r="BP152" s="353"/>
      <c r="BR152" s="353"/>
      <c r="BS152" s="353"/>
      <c r="BT152" s="353"/>
    </row>
    <row r="153" spans="1:72">
      <c r="A153" s="95" t="s">
        <v>111</v>
      </c>
      <c r="B153" s="31"/>
      <c r="C153" s="31"/>
      <c r="D153" s="31"/>
      <c r="E153" s="31"/>
      <c r="F153" s="219"/>
      <c r="G153" s="219"/>
      <c r="H153" s="219"/>
      <c r="I153" s="32"/>
      <c r="J153" s="219"/>
      <c r="K153" s="219"/>
      <c r="L153" s="219"/>
      <c r="M153" s="32"/>
      <c r="N153" s="219"/>
      <c r="O153" s="219"/>
      <c r="P153" s="219"/>
      <c r="Q153" s="357"/>
      <c r="R153" s="357"/>
      <c r="S153" s="357"/>
      <c r="T153" s="357"/>
      <c r="U153" s="357"/>
      <c r="V153" s="357"/>
      <c r="W153" s="357"/>
      <c r="X153" s="357"/>
      <c r="Y153" s="443"/>
      <c r="Z153" s="357"/>
      <c r="AA153" s="357"/>
      <c r="AB153" s="574"/>
      <c r="AC153" s="357"/>
      <c r="AD153" s="357"/>
      <c r="AE153" s="357"/>
      <c r="AF153" s="357"/>
      <c r="AG153" s="357"/>
      <c r="AH153" s="357"/>
      <c r="AI153" s="357"/>
      <c r="AJ153" s="357"/>
      <c r="AK153" s="357"/>
      <c r="AL153" s="357"/>
      <c r="AM153" s="357"/>
      <c r="AN153" s="357"/>
      <c r="AO153" s="357"/>
      <c r="AP153" s="357"/>
      <c r="AQ153" s="357"/>
      <c r="AR153" s="574"/>
      <c r="AS153" s="357"/>
      <c r="AT153" s="357"/>
      <c r="AU153" s="1419"/>
      <c r="AV153" s="1419"/>
      <c r="AW153" s="32"/>
      <c r="AX153" s="32"/>
      <c r="AY153" s="943"/>
      <c r="AZ153" s="32"/>
      <c r="BA153" s="32"/>
      <c r="BB153" s="32"/>
      <c r="BC153" s="32"/>
      <c r="BD153" s="32"/>
      <c r="BE153" s="32"/>
      <c r="BF153" s="32"/>
      <c r="BG153" s="357"/>
      <c r="BH153" s="574"/>
      <c r="BI153" s="32"/>
      <c r="BJ153" s="32"/>
      <c r="BK153" s="574"/>
      <c r="BL153" s="1419"/>
      <c r="BN153" s="357"/>
      <c r="BO153" s="357"/>
      <c r="BP153" s="357"/>
      <c r="BR153" s="357"/>
      <c r="BS153" s="357"/>
      <c r="BT153" s="357"/>
    </row>
    <row r="154" spans="1:72">
      <c r="A154" s="89" t="s">
        <v>205</v>
      </c>
      <c r="B154" s="90"/>
      <c r="C154" s="90"/>
      <c r="D154" s="90"/>
      <c r="E154" s="90"/>
      <c r="F154" s="223"/>
      <c r="G154" s="223"/>
      <c r="H154" s="223"/>
      <c r="I154" s="91"/>
      <c r="J154" s="223"/>
      <c r="K154" s="223"/>
      <c r="L154" s="223"/>
      <c r="M154" s="91"/>
      <c r="N154" s="223"/>
      <c r="O154" s="223"/>
      <c r="P154" s="223"/>
      <c r="Q154" s="358"/>
      <c r="R154" s="358"/>
      <c r="S154" s="358"/>
      <c r="T154" s="358"/>
      <c r="U154" s="358"/>
      <c r="V154" s="358"/>
      <c r="W154" s="358"/>
      <c r="X154" s="358"/>
      <c r="Y154" s="448"/>
      <c r="Z154" s="358"/>
      <c r="AA154" s="358"/>
      <c r="AB154" s="562"/>
      <c r="AC154" s="358"/>
      <c r="AD154" s="358"/>
      <c r="AE154" s="358"/>
      <c r="AF154" s="358"/>
      <c r="AG154" s="358"/>
      <c r="AH154" s="358"/>
      <c r="AI154" s="358"/>
      <c r="AJ154" s="358"/>
      <c r="AK154" s="358"/>
      <c r="AL154" s="358"/>
      <c r="AM154" s="358"/>
      <c r="AN154" s="358"/>
      <c r="AO154" s="358"/>
      <c r="AP154" s="358"/>
      <c r="AQ154" s="358"/>
      <c r="AR154" s="562"/>
      <c r="AS154" s="358"/>
      <c r="AT154" s="358"/>
      <c r="AU154" s="556"/>
      <c r="AV154" s="556"/>
      <c r="AW154" s="32"/>
      <c r="AX154" s="32"/>
      <c r="AY154" s="943"/>
      <c r="AZ154" s="32"/>
      <c r="BA154" s="91"/>
      <c r="BB154" s="91"/>
      <c r="BC154" s="91"/>
      <c r="BD154" s="91"/>
      <c r="BE154" s="91"/>
      <c r="BF154" s="91"/>
      <c r="BG154" s="358"/>
      <c r="BH154" s="562"/>
      <c r="BI154" s="91"/>
      <c r="BJ154" s="91"/>
      <c r="BK154" s="562"/>
      <c r="BL154" s="556"/>
      <c r="BN154" s="358"/>
      <c r="BO154" s="358"/>
      <c r="BP154" s="358"/>
      <c r="BR154" s="358"/>
      <c r="BS154" s="358"/>
      <c r="BT154" s="358"/>
    </row>
    <row r="155" spans="1:72">
      <c r="A155" s="31"/>
      <c r="B155" s="31"/>
      <c r="C155" s="90" t="s">
        <v>107</v>
      </c>
      <c r="D155" s="90"/>
      <c r="E155" s="90"/>
      <c r="F155" s="220">
        <v>0.69770854089303502</v>
      </c>
      <c r="G155" s="220">
        <v>0.688999472997607</v>
      </c>
      <c r="H155" s="220">
        <v>0.70348023283420802</v>
      </c>
      <c r="I155" s="117">
        <v>0.69980583974311095</v>
      </c>
      <c r="J155" s="220">
        <v>0.68481415532156531</v>
      </c>
      <c r="K155" s="220">
        <v>0.70109193281674942</v>
      </c>
      <c r="L155" s="220">
        <v>0.67472943100650384</v>
      </c>
      <c r="M155" s="117">
        <v>0.64443643490307823</v>
      </c>
      <c r="N155" s="220">
        <v>0.64175838099022675</v>
      </c>
      <c r="O155" s="220">
        <v>0.65616887186006123</v>
      </c>
      <c r="P155" s="220">
        <v>0.62256319399176541</v>
      </c>
      <c r="Q155" s="356">
        <v>0.60480675786798233</v>
      </c>
      <c r="R155" s="356">
        <v>0.60088963836146558</v>
      </c>
      <c r="S155" s="356">
        <v>0.61540433166730757</v>
      </c>
      <c r="T155" s="356">
        <v>0.6150337714340347</v>
      </c>
      <c r="U155" s="356">
        <v>0.63833353493113998</v>
      </c>
      <c r="V155" s="356">
        <v>0.65481458601866316</v>
      </c>
      <c r="W155" s="356">
        <v>0.63996458388907485</v>
      </c>
      <c r="X155" s="356">
        <v>0.65421562291124624</v>
      </c>
      <c r="Y155" s="445">
        <v>0.66214125766705245</v>
      </c>
      <c r="Z155" s="356"/>
      <c r="AA155" s="356">
        <v>0.67385746502828414</v>
      </c>
      <c r="AB155" s="575"/>
      <c r="AC155" s="352"/>
      <c r="AD155" s="352">
        <v>0.73488317873736453</v>
      </c>
      <c r="AE155" s="352">
        <v>0.73784482111650751</v>
      </c>
      <c r="AF155" s="352">
        <v>0.75532295123819249</v>
      </c>
      <c r="AG155" s="352">
        <v>0.77451557898000334</v>
      </c>
      <c r="AH155" s="352">
        <v>0.77562580698904582</v>
      </c>
      <c r="AI155" s="352">
        <v>0.77449905243209094</v>
      </c>
      <c r="AJ155" s="352">
        <v>0.77410071942446046</v>
      </c>
      <c r="AK155" s="352">
        <v>0.74684301845477241</v>
      </c>
      <c r="AL155" s="352">
        <v>0.76809248554913301</v>
      </c>
      <c r="AM155" s="352">
        <v>0.74569438876008853</v>
      </c>
      <c r="AN155" s="352">
        <v>0.76568005336434841</v>
      </c>
      <c r="AO155" s="352">
        <v>0.7717800610708766</v>
      </c>
      <c r="AP155" s="352">
        <v>0.79283321029019249</v>
      </c>
      <c r="AQ155" s="352">
        <v>0.80039013708769591</v>
      </c>
      <c r="AR155" s="575">
        <v>0.77901427384375777</v>
      </c>
      <c r="AS155" s="352"/>
      <c r="AT155" s="352"/>
      <c r="AU155" s="352">
        <v>0.81246453602357349</v>
      </c>
      <c r="AV155" s="352">
        <v>0.8127991732944585</v>
      </c>
      <c r="AW155" s="63"/>
      <c r="AX155" s="63"/>
      <c r="AY155" s="944"/>
      <c r="AZ155" s="63"/>
      <c r="BA155" s="117">
        <v>0.78686995608637644</v>
      </c>
      <c r="BB155" s="117">
        <v>0.70992527974087161</v>
      </c>
      <c r="BC155" s="117">
        <v>0.69980583974311095</v>
      </c>
      <c r="BD155" s="117">
        <v>0.64443643490307823</v>
      </c>
      <c r="BE155" s="117">
        <v>0.60480675786798233</v>
      </c>
      <c r="BF155" s="117">
        <v>0.63833353493113998</v>
      </c>
      <c r="BG155" s="356">
        <v>0.66214125766705245</v>
      </c>
      <c r="BH155" s="575">
        <v>0.75532295123819249</v>
      </c>
      <c r="BI155" s="117">
        <v>0.77410071942446046</v>
      </c>
      <c r="BJ155" s="117">
        <v>0.76568005336434841</v>
      </c>
      <c r="BK155" s="575"/>
      <c r="BL155" s="352">
        <v>0.8127991732944585</v>
      </c>
      <c r="BN155" s="352"/>
      <c r="BO155" s="352"/>
      <c r="BP155" s="352"/>
      <c r="BR155" s="352"/>
      <c r="BS155" s="352"/>
      <c r="BT155" s="352"/>
    </row>
    <row r="156" spans="1:72">
      <c r="A156" s="31"/>
      <c r="B156" s="31"/>
      <c r="C156" s="90" t="s">
        <v>108</v>
      </c>
      <c r="D156" s="90"/>
      <c r="E156" s="90"/>
      <c r="F156" s="220">
        <v>0.17116203242459921</v>
      </c>
      <c r="G156" s="220">
        <v>0.17477472807540453</v>
      </c>
      <c r="H156" s="220">
        <v>0.16045420681637701</v>
      </c>
      <c r="I156" s="117">
        <v>0.16953924277499813</v>
      </c>
      <c r="J156" s="220">
        <v>0.17785286653674129</v>
      </c>
      <c r="K156" s="220">
        <v>0.16600385388052971</v>
      </c>
      <c r="L156" s="220">
        <v>0.18326497233615721</v>
      </c>
      <c r="M156" s="117">
        <v>0.22611310723899844</v>
      </c>
      <c r="N156" s="220">
        <v>0.2332509776142182</v>
      </c>
      <c r="O156" s="220">
        <v>0.21905119987586461</v>
      </c>
      <c r="P156" s="220">
        <v>0.24308724308724311</v>
      </c>
      <c r="Q156" s="356">
        <v>0.25563066670938384</v>
      </c>
      <c r="R156" s="356">
        <v>0.26197309465514351</v>
      </c>
      <c r="S156" s="356">
        <v>0.24229254077305831</v>
      </c>
      <c r="T156" s="356">
        <v>0.24030301496516002</v>
      </c>
      <c r="U156" s="356">
        <v>0.22792072022256399</v>
      </c>
      <c r="V156" s="356">
        <v>0.21327805266315422</v>
      </c>
      <c r="W156" s="356">
        <v>0.21746286700228726</v>
      </c>
      <c r="X156" s="356">
        <v>0.20372978914980472</v>
      </c>
      <c r="Y156" s="445">
        <v>0.18842288594887549</v>
      </c>
      <c r="Z156" s="356"/>
      <c r="AA156" s="356">
        <v>0.17211627994596138</v>
      </c>
      <c r="AB156" s="575"/>
      <c r="AC156" s="352"/>
      <c r="AD156" s="352">
        <v>0.16967254519919842</v>
      </c>
      <c r="AE156" s="352">
        <v>0.16502632058580727</v>
      </c>
      <c r="AF156" s="352">
        <v>0.15300995659943833</v>
      </c>
      <c r="AG156" s="352">
        <v>0.14099106081744434</v>
      </c>
      <c r="AH156" s="352">
        <v>0.13712566121037945</v>
      </c>
      <c r="AI156" s="352">
        <v>0.13593935565382187</v>
      </c>
      <c r="AJ156" s="352">
        <v>0.14024602843322612</v>
      </c>
      <c r="AK156" s="352">
        <v>0.15595164088813013</v>
      </c>
      <c r="AL156" s="352">
        <v>0.14064409578860448</v>
      </c>
      <c r="AM156" s="352">
        <v>0.15067024596022105</v>
      </c>
      <c r="AN156" s="352">
        <v>0.13589949714363903</v>
      </c>
      <c r="AO156" s="352">
        <v>0.13560834216445575</v>
      </c>
      <c r="AP156" s="352">
        <v>0.11883939219392679</v>
      </c>
      <c r="AQ156" s="352">
        <v>0.11306650835016731</v>
      </c>
      <c r="AR156" s="575">
        <v>0.13818351090441616</v>
      </c>
      <c r="AS156" s="352"/>
      <c r="AT156" s="352"/>
      <c r="AU156" s="352">
        <v>0.11470566367040905</v>
      </c>
      <c r="AV156" s="352">
        <v>0.11000350611725195</v>
      </c>
      <c r="AW156" s="63"/>
      <c r="AX156" s="63"/>
      <c r="AY156" s="944"/>
      <c r="AZ156" s="63"/>
      <c r="BA156" s="117">
        <v>0.17947588636864129</v>
      </c>
      <c r="BB156" s="117">
        <v>0.16415452002355715</v>
      </c>
      <c r="BC156" s="117">
        <v>0.16953924277499813</v>
      </c>
      <c r="BD156" s="117">
        <v>0.22611310723899844</v>
      </c>
      <c r="BE156" s="117">
        <v>0.25563066670938384</v>
      </c>
      <c r="BF156" s="117">
        <v>0.22792072022256399</v>
      </c>
      <c r="BG156" s="356">
        <v>0.18842288594887549</v>
      </c>
      <c r="BH156" s="575">
        <v>0.15300995659943833</v>
      </c>
      <c r="BI156" s="117">
        <v>0.14024602843322612</v>
      </c>
      <c r="BJ156" s="117">
        <v>0.13589949714363903</v>
      </c>
      <c r="BK156" s="575"/>
      <c r="BL156" s="352">
        <v>0.11000350611725195</v>
      </c>
      <c r="BN156" s="352"/>
      <c r="BO156" s="352"/>
      <c r="BP156" s="352"/>
      <c r="BR156" s="352"/>
      <c r="BS156" s="352"/>
      <c r="BT156" s="352"/>
    </row>
    <row r="157" spans="1:72">
      <c r="A157" s="31"/>
      <c r="B157" s="31"/>
      <c r="C157" s="90" t="s">
        <v>109</v>
      </c>
      <c r="D157" s="90"/>
      <c r="E157" s="90"/>
      <c r="F157" s="220">
        <v>3.3022371162032424E-2</v>
      </c>
      <c r="G157" s="220">
        <v>3.5732490129504364E-2</v>
      </c>
      <c r="H157" s="220">
        <v>3.6955471685755692E-2</v>
      </c>
      <c r="I157" s="117">
        <v>3.7988201030542894E-2</v>
      </c>
      <c r="J157" s="220">
        <v>4.2861349073931271E-2</v>
      </c>
      <c r="K157" s="220">
        <v>3.955010728000765E-2</v>
      </c>
      <c r="L157" s="220">
        <v>4.1751319303356717E-2</v>
      </c>
      <c r="M157" s="117">
        <v>5.2847955126544485E-2</v>
      </c>
      <c r="N157" s="220">
        <v>4.9695629387745709E-2</v>
      </c>
      <c r="O157" s="220">
        <v>4.9725768236859848E-2</v>
      </c>
      <c r="P157" s="220">
        <v>5.9285630714202134E-2</v>
      </c>
      <c r="Q157" s="356">
        <v>6.0407522506647861E-2</v>
      </c>
      <c r="R157" s="356">
        <v>6.0685659310665385E-2</v>
      </c>
      <c r="S157" s="356">
        <v>6.7465690453504507E-2</v>
      </c>
      <c r="T157" s="356">
        <v>7.009048832200121E-2</v>
      </c>
      <c r="U157" s="356">
        <v>6.6838312799156752E-2</v>
      </c>
      <c r="V157" s="356">
        <v>6.267782575897074E-2</v>
      </c>
      <c r="W157" s="356">
        <v>6.730196207524787E-2</v>
      </c>
      <c r="X157" s="356">
        <v>6.8381309072027135E-2</v>
      </c>
      <c r="Y157" s="445">
        <v>7.767116322843759E-2</v>
      </c>
      <c r="Z157" s="356"/>
      <c r="AA157" s="356">
        <v>8.2995591868369634E-2</v>
      </c>
      <c r="AB157" s="575"/>
      <c r="AC157" s="352"/>
      <c r="AD157" s="352">
        <v>6.8044430381854815E-2</v>
      </c>
      <c r="AE157" s="352">
        <v>6.4011021410268779E-2</v>
      </c>
      <c r="AF157" s="352">
        <v>6.3630329333673727E-2</v>
      </c>
      <c r="AG157" s="352">
        <v>5.7903167467576094E-2</v>
      </c>
      <c r="AH157" s="352">
        <v>6.0326335957349327E-2</v>
      </c>
      <c r="AI157" s="352">
        <v>6.3337965887555275E-2</v>
      </c>
      <c r="AJ157" s="352">
        <v>5.9208878630883692E-2</v>
      </c>
      <c r="AK157" s="352">
        <v>6.8790187145680443E-2</v>
      </c>
      <c r="AL157" s="352">
        <v>6.3583815028901744E-2</v>
      </c>
      <c r="AM157" s="352">
        <v>7.1404291665940353E-2</v>
      </c>
      <c r="AN157" s="352">
        <v>6.9407860979030539E-2</v>
      </c>
      <c r="AO157" s="352">
        <v>6.3504496542249059E-2</v>
      </c>
      <c r="AP157" s="352">
        <v>5.9377104240526349E-2</v>
      </c>
      <c r="AQ157" s="352">
        <v>5.8034819349565912E-2</v>
      </c>
      <c r="AR157" s="575">
        <v>6.0941177494224771E-2</v>
      </c>
      <c r="AS157" s="352"/>
      <c r="AT157" s="352"/>
      <c r="AU157" s="352">
        <v>5.1150304647786457E-2</v>
      </c>
      <c r="AV157" s="352">
        <v>5.5370818032514625E-2</v>
      </c>
      <c r="AW157" s="63"/>
      <c r="AX157" s="63"/>
      <c r="AY157" s="944"/>
      <c r="AZ157" s="63"/>
      <c r="BA157" s="117">
        <v>2.0389393370208689E-2</v>
      </c>
      <c r="BB157" s="117">
        <v>3.3716136631330981E-2</v>
      </c>
      <c r="BC157" s="117">
        <v>3.7988201030542894E-2</v>
      </c>
      <c r="BD157" s="117">
        <v>5.2847955126544485E-2</v>
      </c>
      <c r="BE157" s="117">
        <v>6.0407522506647861E-2</v>
      </c>
      <c r="BF157" s="117">
        <v>6.6838312799156752E-2</v>
      </c>
      <c r="BG157" s="356">
        <v>7.767116322843759E-2</v>
      </c>
      <c r="BH157" s="575">
        <v>6.3630329333673727E-2</v>
      </c>
      <c r="BI157" s="117">
        <v>5.9208878630883692E-2</v>
      </c>
      <c r="BJ157" s="117">
        <v>6.9407860979030539E-2</v>
      </c>
      <c r="BK157" s="575"/>
      <c r="BL157" s="352">
        <v>5.5370818032514625E-2</v>
      </c>
      <c r="BN157" s="352"/>
      <c r="BO157" s="352"/>
      <c r="BP157" s="352"/>
      <c r="BR157" s="352"/>
      <c r="BS157" s="352"/>
      <c r="BT157" s="352"/>
    </row>
    <row r="158" spans="1:72">
      <c r="A158" s="31"/>
      <c r="B158" s="31"/>
      <c r="C158" s="90" t="s">
        <v>176</v>
      </c>
      <c r="D158" s="90"/>
      <c r="E158" s="90"/>
      <c r="F158" s="220">
        <v>3.7188660447423243E-2</v>
      </c>
      <c r="G158" s="220">
        <v>3.8047844905787526E-2</v>
      </c>
      <c r="H158" s="220">
        <v>3.7176516819897344E-2</v>
      </c>
      <c r="I158" s="117">
        <v>3.414980210589201E-2</v>
      </c>
      <c r="J158" s="220">
        <v>3.5360262467927596E-2</v>
      </c>
      <c r="K158" s="220">
        <v>3.5634728656744975E-2</v>
      </c>
      <c r="L158" s="220">
        <v>3.7802992550567974E-2</v>
      </c>
      <c r="M158" s="117">
        <v>4.6827658448126322E-2</v>
      </c>
      <c r="N158" s="220">
        <v>4.6867891060085126E-2</v>
      </c>
      <c r="O158" s="220">
        <v>4.7266932841566252E-2</v>
      </c>
      <c r="P158" s="220">
        <v>4.8666477237905806E-2</v>
      </c>
      <c r="Q158" s="356">
        <v>5.4272258353890997E-2</v>
      </c>
      <c r="R158" s="356">
        <v>5.3853928515449762E-2</v>
      </c>
      <c r="S158" s="356">
        <v>5.3413124272158434E-2</v>
      </c>
      <c r="T158" s="356">
        <v>5.2369624268191868E-2</v>
      </c>
      <c r="U158" s="356">
        <v>4.5566864232517157E-2</v>
      </c>
      <c r="V158" s="356">
        <v>4.76023593283161E-2</v>
      </c>
      <c r="W158" s="356">
        <v>5.1438495723391084E-2</v>
      </c>
      <c r="X158" s="356">
        <v>4.9898082627645286E-2</v>
      </c>
      <c r="Y158" s="445">
        <v>4.7176036607133202E-2</v>
      </c>
      <c r="Z158" s="356"/>
      <c r="AA158" s="356">
        <v>4.5830574887105541E-2</v>
      </c>
      <c r="AB158" s="575"/>
      <c r="AC158" s="352"/>
      <c r="AD158" s="352">
        <v>0</v>
      </c>
      <c r="AE158" s="352">
        <v>0</v>
      </c>
      <c r="AF158" s="352">
        <v>0</v>
      </c>
      <c r="AG158" s="352">
        <v>0</v>
      </c>
      <c r="AH158" s="352">
        <v>0</v>
      </c>
      <c r="AI158" s="352">
        <v>0</v>
      </c>
      <c r="AJ158" s="352">
        <v>0</v>
      </c>
      <c r="AK158" s="352">
        <v>0</v>
      </c>
      <c r="AL158" s="352">
        <v>0</v>
      </c>
      <c r="AM158" s="352">
        <v>0</v>
      </c>
      <c r="AN158" s="352">
        <v>0</v>
      </c>
      <c r="AO158" s="352">
        <v>0</v>
      </c>
      <c r="AP158" s="352">
        <v>0</v>
      </c>
      <c r="AQ158" s="352">
        <v>0</v>
      </c>
      <c r="AR158" s="575">
        <v>0</v>
      </c>
      <c r="AS158" s="352"/>
      <c r="AT158" s="352"/>
      <c r="AU158" s="352">
        <v>0</v>
      </c>
      <c r="AV158" s="352">
        <v>0</v>
      </c>
      <c r="AW158" s="63"/>
      <c r="AX158" s="63"/>
      <c r="AY158" s="944"/>
      <c r="AZ158" s="63"/>
      <c r="BA158" s="117"/>
      <c r="BB158" s="117">
        <v>3.3854166666666671E-2</v>
      </c>
      <c r="BC158" s="117">
        <v>3.414980210589201E-2</v>
      </c>
      <c r="BD158" s="117">
        <v>4.6827658448126322E-2</v>
      </c>
      <c r="BE158" s="117">
        <v>5.4272258353890997E-2</v>
      </c>
      <c r="BF158" s="117">
        <v>4.5566864232517157E-2</v>
      </c>
      <c r="BG158" s="356">
        <v>4.7176036607133202E-2</v>
      </c>
      <c r="BH158" s="575">
        <v>0</v>
      </c>
      <c r="BI158" s="117">
        <v>0</v>
      </c>
      <c r="BJ158" s="117">
        <v>0</v>
      </c>
      <c r="BK158" s="575"/>
      <c r="BL158" s="352">
        <v>0</v>
      </c>
      <c r="BN158" s="352"/>
      <c r="BO158" s="352"/>
      <c r="BP158" s="352"/>
      <c r="BR158" s="352"/>
      <c r="BS158" s="352"/>
      <c r="BT158" s="352"/>
    </row>
    <row r="159" spans="1:72">
      <c r="A159" s="31"/>
      <c r="B159" s="31"/>
      <c r="C159" s="90" t="s">
        <v>110</v>
      </c>
      <c r="D159" s="90"/>
      <c r="E159" s="90"/>
      <c r="F159" s="220">
        <v>6.0918395072910067E-2</v>
      </c>
      <c r="G159" s="220">
        <v>6.2445463891696688E-2</v>
      </c>
      <c r="H159" s="220">
        <v>6.1933571843762032E-2</v>
      </c>
      <c r="I159" s="117">
        <v>5.8516914345455896E-2</v>
      </c>
      <c r="J159" s="220">
        <v>5.9111366599834556E-2</v>
      </c>
      <c r="K159" s="220">
        <v>5.771937736596832E-2</v>
      </c>
      <c r="L159" s="220">
        <v>6.2451284803414213E-2</v>
      </c>
      <c r="M159" s="117">
        <v>2.9774844283252423E-2</v>
      </c>
      <c r="N159" s="220">
        <v>2.8427120947724281E-2</v>
      </c>
      <c r="O159" s="220">
        <v>2.778722718564804E-2</v>
      </c>
      <c r="P159" s="220">
        <v>2.639745496888354E-2</v>
      </c>
      <c r="Q159" s="356">
        <v>2.488279456209485E-2</v>
      </c>
      <c r="R159" s="356">
        <v>2.259767915727574E-2</v>
      </c>
      <c r="S159" s="356">
        <v>2.142431283397133E-2</v>
      </c>
      <c r="T159" s="356">
        <v>2.2203101010612274E-2</v>
      </c>
      <c r="U159" s="356">
        <v>2.1340567814622177E-2</v>
      </c>
      <c r="V159" s="356">
        <v>2.1627176230895797E-2</v>
      </c>
      <c r="W159" s="356">
        <v>2.3832091309998804E-2</v>
      </c>
      <c r="X159" s="356">
        <v>2.3775196239276576E-2</v>
      </c>
      <c r="Y159" s="445">
        <v>2.4588656548501207E-2</v>
      </c>
      <c r="Z159" s="356"/>
      <c r="AA159" s="356">
        <v>2.5200088270279291E-2</v>
      </c>
      <c r="AB159" s="575"/>
      <c r="AC159" s="352"/>
      <c r="AD159" s="352">
        <v>2.7399845681582262E-2</v>
      </c>
      <c r="AE159" s="352">
        <v>3.3117836887416506E-2</v>
      </c>
      <c r="AF159" s="352">
        <v>2.8036762828695432E-2</v>
      </c>
      <c r="AG159" s="352">
        <v>2.6590192734976495E-2</v>
      </c>
      <c r="AH159" s="352">
        <v>2.6922195843225458E-2</v>
      </c>
      <c r="AI159" s="352">
        <v>2.6223626026531902E-2</v>
      </c>
      <c r="AJ159" s="352">
        <v>2.6444373511429763E-2</v>
      </c>
      <c r="AK159" s="352">
        <v>2.8415153511417095E-2</v>
      </c>
      <c r="AL159" s="352">
        <v>2.7679603633360864E-2</v>
      </c>
      <c r="AM159" s="352">
        <v>3.2231073613750071E-2</v>
      </c>
      <c r="AN159" s="352">
        <v>2.9012588512981902E-2</v>
      </c>
      <c r="AO159" s="352">
        <v>2.9107100222418622E-2</v>
      </c>
      <c r="AP159" s="352">
        <v>2.8950293275354325E-2</v>
      </c>
      <c r="AQ159" s="352">
        <v>2.850853521257074E-2</v>
      </c>
      <c r="AR159" s="575">
        <v>2.186538821287648E-2</v>
      </c>
      <c r="AS159" s="352"/>
      <c r="AT159" s="352"/>
      <c r="AU159" s="352">
        <v>2.167949565823097E-2</v>
      </c>
      <c r="AV159" s="352">
        <v>2.1826502555774945E-2</v>
      </c>
      <c r="AW159" s="63"/>
      <c r="AX159" s="63"/>
      <c r="AY159" s="944"/>
      <c r="AZ159" s="63"/>
      <c r="BA159" s="117">
        <v>1.3264764174773633E-2</v>
      </c>
      <c r="BB159" s="117">
        <v>5.8349896937573614E-2</v>
      </c>
      <c r="BC159" s="117">
        <v>5.8516914345455896E-2</v>
      </c>
      <c r="BD159" s="117">
        <v>2.9774844283252423E-2</v>
      </c>
      <c r="BE159" s="117">
        <v>2.488279456209485E-2</v>
      </c>
      <c r="BF159" s="117">
        <v>2.1340567814622177E-2</v>
      </c>
      <c r="BG159" s="356">
        <v>2.4588656548501207E-2</v>
      </c>
      <c r="BH159" s="575">
        <v>2.8036762828695432E-2</v>
      </c>
      <c r="BI159" s="117">
        <v>2.6444373511429763E-2</v>
      </c>
      <c r="BJ159" s="117">
        <v>2.9012588512981902E-2</v>
      </c>
      <c r="BK159" s="575"/>
      <c r="BL159" s="352">
        <v>2.1826502555774945E-2</v>
      </c>
      <c r="BN159" s="352"/>
      <c r="BO159" s="352"/>
      <c r="BP159" s="352"/>
      <c r="BR159" s="352"/>
      <c r="BS159" s="352"/>
      <c r="BT159" s="352"/>
    </row>
    <row r="160" spans="1:72">
      <c r="A160" s="31"/>
      <c r="B160" s="31"/>
      <c r="C160" s="31"/>
      <c r="D160" s="31"/>
      <c r="E160" s="31"/>
      <c r="F160" s="121"/>
      <c r="G160" s="121"/>
      <c r="H160" s="121"/>
      <c r="I160" s="121"/>
      <c r="J160" s="121"/>
      <c r="K160" s="121"/>
      <c r="L160" s="121"/>
      <c r="M160" s="121"/>
      <c r="N160" s="121"/>
      <c r="O160" s="121"/>
      <c r="P160" s="121"/>
      <c r="Q160" s="121"/>
      <c r="R160" s="32"/>
      <c r="S160" s="32"/>
      <c r="T160" s="32"/>
      <c r="U160" s="32"/>
      <c r="V160" s="32"/>
      <c r="W160" s="32"/>
      <c r="X160" s="32"/>
      <c r="Y160" s="438"/>
      <c r="Z160" s="32"/>
      <c r="AA160" s="32"/>
      <c r="AB160" s="495"/>
      <c r="AC160" s="32"/>
      <c r="AD160" s="32"/>
      <c r="AE160" s="32"/>
      <c r="AF160" s="32"/>
      <c r="AG160" s="32"/>
      <c r="AH160" s="32"/>
      <c r="AI160" s="32"/>
      <c r="AJ160" s="32"/>
      <c r="AK160" s="32"/>
      <c r="AL160" s="32"/>
      <c r="AM160" s="32"/>
      <c r="AN160" s="32"/>
      <c r="AO160" s="32"/>
      <c r="AP160" s="32"/>
      <c r="AQ160" s="32"/>
      <c r="AR160" s="495"/>
      <c r="AS160" s="32"/>
      <c r="AT160" s="32"/>
      <c r="AU160" s="42"/>
      <c r="AV160" s="42"/>
      <c r="AW160" s="32"/>
      <c r="AX160" s="32"/>
      <c r="AY160" s="943"/>
      <c r="AZ160" s="32"/>
      <c r="BA160" s="32"/>
      <c r="BB160" s="32"/>
      <c r="BC160" s="32"/>
      <c r="BD160" s="32"/>
      <c r="BE160" s="32"/>
      <c r="BF160" s="32"/>
      <c r="BG160" s="32"/>
      <c r="BH160" s="495"/>
      <c r="BI160" s="32"/>
      <c r="BJ160" s="32"/>
      <c r="BK160" s="495"/>
      <c r="BL160" s="42"/>
      <c r="BN160" s="32"/>
      <c r="BO160" s="32"/>
      <c r="BP160" s="32"/>
      <c r="BR160" s="32"/>
      <c r="BS160" s="32"/>
      <c r="BT160" s="32"/>
    </row>
    <row r="161" spans="1:72">
      <c r="A161" s="95" t="s">
        <v>300</v>
      </c>
      <c r="B161" s="31"/>
      <c r="C161" s="31"/>
      <c r="D161" s="31"/>
      <c r="E161" s="31"/>
      <c r="F161" s="121"/>
      <c r="G161" s="121"/>
      <c r="H161" s="121"/>
      <c r="I161" s="121"/>
      <c r="J161" s="121"/>
      <c r="K161" s="121"/>
      <c r="L161" s="121"/>
      <c r="M161" s="121"/>
      <c r="N161" s="121"/>
      <c r="O161" s="121"/>
      <c r="P161" s="121"/>
      <c r="Q161" s="121"/>
      <c r="R161" s="32"/>
      <c r="S161" s="32"/>
      <c r="T161" s="32"/>
      <c r="U161" s="32"/>
      <c r="V161" s="32"/>
      <c r="W161" s="32"/>
      <c r="X161" s="32"/>
      <c r="Y161" s="438"/>
      <c r="Z161" s="32"/>
      <c r="AA161" s="32"/>
      <c r="AB161" s="495"/>
      <c r="AC161" s="32"/>
      <c r="AD161" s="32"/>
      <c r="AE161" s="32"/>
      <c r="AF161" s="32"/>
      <c r="AG161" s="32"/>
      <c r="AH161" s="32"/>
      <c r="AI161" s="32"/>
      <c r="AJ161" s="32"/>
      <c r="AK161" s="32"/>
      <c r="AL161" s="32"/>
      <c r="AM161" s="32"/>
      <c r="AN161" s="32"/>
      <c r="AO161" s="32"/>
      <c r="AP161" s="32"/>
      <c r="AQ161" s="32"/>
      <c r="AR161" s="495"/>
      <c r="AS161" s="32"/>
      <c r="AT161" s="32"/>
      <c r="AU161" s="42"/>
      <c r="AV161" s="42"/>
      <c r="AW161" s="32"/>
      <c r="AX161" s="32"/>
      <c r="AY161" s="943"/>
      <c r="AZ161" s="32"/>
      <c r="BA161" s="32"/>
      <c r="BB161" s="32"/>
      <c r="BC161" s="32"/>
      <c r="BD161" s="32"/>
      <c r="BE161" s="32"/>
      <c r="BF161" s="32"/>
      <c r="BG161" s="32"/>
      <c r="BH161" s="495"/>
      <c r="BI161" s="32"/>
      <c r="BJ161" s="32"/>
      <c r="BK161" s="495"/>
      <c r="BL161" s="42"/>
      <c r="BN161" s="32"/>
      <c r="BO161" s="32"/>
      <c r="BP161" s="32"/>
      <c r="BR161" s="32"/>
      <c r="BS161" s="32"/>
      <c r="BT161" s="32"/>
    </row>
    <row r="162" spans="1:72">
      <c r="A162" s="89" t="s">
        <v>534</v>
      </c>
      <c r="B162" s="89"/>
      <c r="C162" s="89"/>
      <c r="D162" s="89"/>
      <c r="E162" s="89"/>
      <c r="F162" s="144">
        <v>31.083400000000001</v>
      </c>
      <c r="G162" s="144">
        <v>32.709000000000003</v>
      </c>
      <c r="H162" s="144">
        <v>32.345100000000002</v>
      </c>
      <c r="I162" s="106">
        <v>32.729199999999999</v>
      </c>
      <c r="J162" s="144">
        <v>35.687100000000001</v>
      </c>
      <c r="K162" s="144">
        <v>33.630600000000001</v>
      </c>
      <c r="L162" s="144">
        <v>39.386600000000001</v>
      </c>
      <c r="M162" s="106">
        <v>56.258400000000002</v>
      </c>
      <c r="N162" s="144">
        <v>58.463999999999999</v>
      </c>
      <c r="O162" s="144">
        <v>55.524000000000001</v>
      </c>
      <c r="P162" s="144">
        <v>66.236999999999995</v>
      </c>
      <c r="Q162" s="348">
        <v>72.882999999999996</v>
      </c>
      <c r="R162" s="348">
        <v>67.608000000000004</v>
      </c>
      <c r="S162" s="348">
        <v>64.257999999999996</v>
      </c>
      <c r="T162" s="348">
        <v>63.158000000000001</v>
      </c>
      <c r="U162" s="348">
        <v>60.656999999999996</v>
      </c>
      <c r="V162" s="348">
        <v>56.378</v>
      </c>
      <c r="W162" s="348">
        <v>59.085999999999999</v>
      </c>
      <c r="X162" s="348">
        <v>58.017000000000003</v>
      </c>
      <c r="Y162" s="440">
        <v>57.600200000000001</v>
      </c>
      <c r="Z162" s="348"/>
      <c r="AA162" s="348">
        <v>57.264899999999997</v>
      </c>
      <c r="AB162" s="579"/>
      <c r="AC162" s="348"/>
      <c r="AD162" s="348">
        <v>62.756999999999998</v>
      </c>
      <c r="AE162" s="348">
        <v>65.590999999999994</v>
      </c>
      <c r="AF162" s="348">
        <v>69.471000000000004</v>
      </c>
      <c r="AG162" s="348">
        <v>64.734999999999999</v>
      </c>
      <c r="AH162" s="348">
        <v>63.076000000000001</v>
      </c>
      <c r="AI162" s="348">
        <v>64.415999999999997</v>
      </c>
      <c r="AJ162" s="348">
        <v>61.905999999999999</v>
      </c>
      <c r="AK162" s="348">
        <v>77.733000000000004</v>
      </c>
      <c r="AL162" s="348">
        <v>69.950999999999993</v>
      </c>
      <c r="AM162" s="348">
        <v>79.685000000000002</v>
      </c>
      <c r="AN162" s="348">
        <v>73.876000000000005</v>
      </c>
      <c r="AO162" s="348">
        <v>75.701999999999998</v>
      </c>
      <c r="AP162" s="348">
        <v>72.372</v>
      </c>
      <c r="AQ162" s="348">
        <v>72.760999999999996</v>
      </c>
      <c r="AR162" s="579">
        <v>73.876000000000005</v>
      </c>
      <c r="AS162" s="348">
        <v>75.701999999999998</v>
      </c>
      <c r="AT162" s="348">
        <v>72.372</v>
      </c>
      <c r="AU162" s="561">
        <v>72.760999999999996</v>
      </c>
      <c r="AV162" s="561">
        <v>74.293000000000006</v>
      </c>
      <c r="AW162" s="1226"/>
      <c r="AX162" s="31"/>
      <c r="AY162" s="943"/>
      <c r="AZ162" s="31"/>
      <c r="BA162" s="1215"/>
      <c r="BB162" s="106">
        <v>30.372699999999998</v>
      </c>
      <c r="BC162" s="106">
        <v>32.729199999999999</v>
      </c>
      <c r="BD162" s="106">
        <v>56.258400000000002</v>
      </c>
      <c r="BE162" s="106">
        <v>72.882999999999996</v>
      </c>
      <c r="BF162" s="106">
        <v>60.656999999999996</v>
      </c>
      <c r="BG162" s="348">
        <v>57.600200000000001</v>
      </c>
      <c r="BH162" s="579">
        <v>69.471000000000004</v>
      </c>
      <c r="BI162" s="348">
        <v>61.905999999999999</v>
      </c>
      <c r="BJ162" s="348">
        <v>73.876000000000005</v>
      </c>
      <c r="BK162" s="579">
        <v>73.876000000000005</v>
      </c>
      <c r="BL162" s="561">
        <v>74.293000000000006</v>
      </c>
      <c r="BN162" s="348"/>
      <c r="BO162" s="348"/>
      <c r="BP162" s="348"/>
      <c r="BR162" s="348"/>
      <c r="BS162" s="348"/>
      <c r="BT162" s="348"/>
    </row>
    <row r="163" spans="1:72">
      <c r="A163" s="31"/>
      <c r="B163" s="365" t="s">
        <v>301</v>
      </c>
      <c r="C163" s="104"/>
      <c r="D163" s="104"/>
      <c r="E163" s="104"/>
      <c r="F163" s="364"/>
      <c r="G163" s="364">
        <v>-5.229801115708077E-2</v>
      </c>
      <c r="H163" s="364">
        <v>1.1125378336237723E-2</v>
      </c>
      <c r="I163" s="364">
        <v>-1.1875059900881224E-2</v>
      </c>
      <c r="J163" s="364">
        <v>-9.037495569705345E-2</v>
      </c>
      <c r="K163" s="364">
        <v>5.7625864808292016E-2</v>
      </c>
      <c r="L163" s="364">
        <v>-0.17115365173383768</v>
      </c>
      <c r="M163" s="364">
        <v>-0.42836396134726029</v>
      </c>
      <c r="N163" s="364">
        <v>-3.9204812081395701E-2</v>
      </c>
      <c r="O163" s="364">
        <v>5.0287356321839005E-2</v>
      </c>
      <c r="P163" s="364">
        <v>-0.19294359196023336</v>
      </c>
      <c r="Q163" s="364">
        <v>-0.10033666983710021</v>
      </c>
      <c r="R163" s="364">
        <v>7.2376274302649368E-2</v>
      </c>
      <c r="S163" s="364">
        <v>4.9550349071115996E-2</v>
      </c>
      <c r="T163" s="364">
        <v>1.7118491082822263E-2</v>
      </c>
      <c r="U163" s="364">
        <v>3.9599100668165632E-2</v>
      </c>
      <c r="V163" s="364">
        <v>7.0544207593517538E-2</v>
      </c>
      <c r="W163" s="364">
        <v>-4.8032920642803845E-2</v>
      </c>
      <c r="X163" s="364">
        <v>1.8092272281081789E-2</v>
      </c>
      <c r="Y163" s="453">
        <v>7.184101211713867E-3</v>
      </c>
      <c r="Z163" s="364"/>
      <c r="AA163" s="364">
        <v>5.8211603431933545E-3</v>
      </c>
      <c r="AB163" s="555"/>
      <c r="AC163" s="550"/>
      <c r="AD163" s="550">
        <v>-9.5906916802439124E-2</v>
      </c>
      <c r="AE163" s="550">
        <v>-4.5158309033255239E-2</v>
      </c>
      <c r="AF163" s="550">
        <v>-5.9154457166379792E-2</v>
      </c>
      <c r="AG163" s="550">
        <v>6.8172330900663658E-2</v>
      </c>
      <c r="AH163" s="550">
        <v>2.5627558507762438E-2</v>
      </c>
      <c r="AI163" s="550">
        <v>-2.1244213329951078E-2</v>
      </c>
      <c r="AJ163" s="550">
        <v>3.8965474416294055E-2</v>
      </c>
      <c r="AK163" s="550">
        <v>-0.2556618098407264</v>
      </c>
      <c r="AL163" s="550">
        <v>0.10011192157770843</v>
      </c>
      <c r="AM163" s="550">
        <v>-0.13915455104287311</v>
      </c>
      <c r="AN163" s="550">
        <v>7.2899541946414015E-2</v>
      </c>
      <c r="AO163" s="550">
        <v>-2.47170935080403E-2</v>
      </c>
      <c r="AP163" s="550">
        <v>4.3988269794721369E-2</v>
      </c>
      <c r="AQ163" s="550">
        <v>-5.375006908749258E-3</v>
      </c>
      <c r="AR163" s="555">
        <v>7.2899541946414015E-2</v>
      </c>
      <c r="AS163" s="550">
        <v>-2.47170935080403E-2</v>
      </c>
      <c r="AT163" s="550">
        <v>4.3988269794721369E-2</v>
      </c>
      <c r="AU163" s="550">
        <v>-5.375006908749258E-3</v>
      </c>
      <c r="AV163" s="550">
        <v>-2.1055235634474645E-2</v>
      </c>
      <c r="AW163" s="1227"/>
      <c r="AX163" s="1227"/>
      <c r="AY163" s="950"/>
      <c r="AZ163" s="1227"/>
      <c r="BA163" s="364"/>
      <c r="BB163" s="364"/>
      <c r="BC163" s="364">
        <v>-7.7586121747490466E-2</v>
      </c>
      <c r="BD163" s="364">
        <v>-0.71890544223506847</v>
      </c>
      <c r="BE163" s="364">
        <v>-0.29550431579995151</v>
      </c>
      <c r="BF163" s="364">
        <v>0.16774830893349613</v>
      </c>
      <c r="BG163" s="364">
        <v>5.0394843134345502E-2</v>
      </c>
      <c r="BH163" s="555">
        <v>-0.20608956218902019</v>
      </c>
      <c r="BI163" s="550">
        <v>0.108894358797196</v>
      </c>
      <c r="BJ163" s="550">
        <v>-0.19335767130811243</v>
      </c>
      <c r="BK163" s="555">
        <v>-0.19335767130811243</v>
      </c>
      <c r="BL163" s="550">
        <v>-5.644593643402418E-3</v>
      </c>
      <c r="BN163" s="550"/>
      <c r="BO163" s="550">
        <v>-0.12995509320582821</v>
      </c>
      <c r="BP163" s="550">
        <v>2.0358438464454065E-2</v>
      </c>
      <c r="BR163" s="550"/>
      <c r="BS163" s="550">
        <v>-0.28719348689949276</v>
      </c>
      <c r="BT163" s="550">
        <v>1.5092858303102585E-2</v>
      </c>
    </row>
    <row r="164" spans="1:72">
      <c r="A164" s="89" t="s">
        <v>535</v>
      </c>
      <c r="B164" s="89"/>
      <c r="C164" s="89"/>
      <c r="D164" s="89"/>
      <c r="E164" s="89"/>
      <c r="F164" s="144">
        <v>39.802300000000002</v>
      </c>
      <c r="G164" s="144">
        <v>42.718000000000004</v>
      </c>
      <c r="H164" s="144">
        <v>43.649700000000003</v>
      </c>
      <c r="I164" s="106">
        <v>44.969900000000003</v>
      </c>
      <c r="J164" s="144">
        <v>49.051900000000003</v>
      </c>
      <c r="K164" s="144">
        <v>45.825099999999999</v>
      </c>
      <c r="L164" s="144">
        <v>49.954000000000001</v>
      </c>
      <c r="M164" s="106">
        <v>68.342699999999994</v>
      </c>
      <c r="N164" s="144">
        <v>63.37</v>
      </c>
      <c r="O164" s="144">
        <v>61.521000000000001</v>
      </c>
      <c r="P164" s="144">
        <v>74.582999999999998</v>
      </c>
      <c r="Q164" s="348">
        <v>79.697000000000003</v>
      </c>
      <c r="R164" s="348">
        <v>76.539000000000001</v>
      </c>
      <c r="S164" s="348">
        <v>71.209999999999994</v>
      </c>
      <c r="T164" s="348">
        <v>70.882000000000005</v>
      </c>
      <c r="U164" s="348">
        <v>63.811</v>
      </c>
      <c r="V164" s="348">
        <v>60.594999999999999</v>
      </c>
      <c r="W164" s="348">
        <v>67.498999999999995</v>
      </c>
      <c r="X164" s="348">
        <v>68.447999999999993</v>
      </c>
      <c r="Y164" s="440">
        <v>68.866799999999998</v>
      </c>
      <c r="Z164" s="348"/>
      <c r="AA164" s="348">
        <v>70.561800000000005</v>
      </c>
      <c r="AB164" s="579"/>
      <c r="AC164" s="348"/>
      <c r="AD164" s="348">
        <v>72.992000000000004</v>
      </c>
      <c r="AE164" s="348">
        <v>76.228999999999999</v>
      </c>
      <c r="AF164" s="348">
        <v>79.460999999999999</v>
      </c>
      <c r="AG164" s="348">
        <v>72.722999999999999</v>
      </c>
      <c r="AH164" s="348">
        <v>71.817999999999998</v>
      </c>
      <c r="AI164" s="348">
        <v>70.316000000000003</v>
      </c>
      <c r="AJ164" s="348">
        <v>69.340999999999994</v>
      </c>
      <c r="AK164" s="348">
        <v>85.739000000000004</v>
      </c>
      <c r="AL164" s="348">
        <v>78.680999999999997</v>
      </c>
      <c r="AM164" s="348">
        <v>93.024000000000001</v>
      </c>
      <c r="AN164" s="348">
        <v>90.682000000000002</v>
      </c>
      <c r="AO164" s="348">
        <v>88.882000000000005</v>
      </c>
      <c r="AP164" s="348">
        <v>86.203000000000003</v>
      </c>
      <c r="AQ164" s="348">
        <v>84.876000000000005</v>
      </c>
      <c r="AR164" s="579">
        <v>90.682000000000002</v>
      </c>
      <c r="AS164" s="348">
        <v>88.882000000000005</v>
      </c>
      <c r="AT164" s="348">
        <v>86.203000000000003</v>
      </c>
      <c r="AU164" s="561">
        <v>84.876000000000005</v>
      </c>
      <c r="AV164" s="561">
        <v>84.07</v>
      </c>
      <c r="AW164" s="31"/>
      <c r="AX164" s="31"/>
      <c r="AY164" s="943"/>
      <c r="AZ164" s="31"/>
      <c r="BA164" s="1215"/>
      <c r="BB164" s="106">
        <v>40.2286</v>
      </c>
      <c r="BC164" s="106">
        <v>44.969900000000003</v>
      </c>
      <c r="BD164" s="106">
        <v>68.342699999999994</v>
      </c>
      <c r="BE164" s="106">
        <v>79.697000000000003</v>
      </c>
      <c r="BF164" s="106">
        <v>63.811</v>
      </c>
      <c r="BG164" s="348">
        <v>68.866799999999998</v>
      </c>
      <c r="BH164" s="579">
        <v>79.460999999999999</v>
      </c>
      <c r="BI164" s="348">
        <v>69.340999999999994</v>
      </c>
      <c r="BJ164" s="348">
        <v>90.682000000000002</v>
      </c>
      <c r="BK164" s="579">
        <v>90.682000000000002</v>
      </c>
      <c r="BL164" s="561">
        <v>84.07</v>
      </c>
      <c r="BN164" s="348"/>
      <c r="BO164" s="348"/>
      <c r="BP164" s="348"/>
      <c r="BR164" s="348"/>
      <c r="BS164" s="348"/>
      <c r="BT164" s="348"/>
    </row>
    <row r="165" spans="1:72">
      <c r="A165" s="31"/>
      <c r="B165" s="365" t="s">
        <v>301</v>
      </c>
      <c r="C165" s="104"/>
      <c r="D165" s="104"/>
      <c r="E165" s="104"/>
      <c r="F165" s="364"/>
      <c r="G165" s="364">
        <v>-7.325456066609215E-2</v>
      </c>
      <c r="H165" s="364">
        <v>-2.1810478018633894E-2</v>
      </c>
      <c r="I165" s="364">
        <v>-3.0245339601417731E-2</v>
      </c>
      <c r="J165" s="364">
        <v>-9.0771827377868375E-2</v>
      </c>
      <c r="K165" s="364">
        <v>6.578338453760213E-2</v>
      </c>
      <c r="L165" s="364">
        <v>-9.0101276374737971E-2</v>
      </c>
      <c r="M165" s="364">
        <v>-0.36811266365055828</v>
      </c>
      <c r="N165" s="364">
        <v>7.2761245897513538E-2</v>
      </c>
      <c r="O165" s="364">
        <v>2.9177844405870235E-2</v>
      </c>
      <c r="P165" s="364">
        <v>-0.2123177451601892</v>
      </c>
      <c r="Q165" s="364">
        <v>-6.8567904214097197E-2</v>
      </c>
      <c r="R165" s="364">
        <v>3.9625079990463941E-2</v>
      </c>
      <c r="S165" s="364">
        <v>6.9624635806582402E-2</v>
      </c>
      <c r="T165" s="364">
        <v>4.60609464962769E-3</v>
      </c>
      <c r="U165" s="364">
        <v>9.9757343190090664E-2</v>
      </c>
      <c r="V165" s="364">
        <v>5.0398834056824104E-2</v>
      </c>
      <c r="W165" s="364">
        <v>-0.11393679346480723</v>
      </c>
      <c r="X165" s="364">
        <v>-1.4059467547667293E-2</v>
      </c>
      <c r="Y165" s="453">
        <v>-6.1185133239831657E-3</v>
      </c>
      <c r="Z165" s="364"/>
      <c r="AA165" s="364">
        <v>-2.4612730662670668E-2</v>
      </c>
      <c r="AB165" s="555"/>
      <c r="AC165" s="550"/>
      <c r="AD165" s="550">
        <v>-3.4440731387237911E-2</v>
      </c>
      <c r="AE165" s="550">
        <v>-4.4347325734326981E-2</v>
      </c>
      <c r="AF165" s="550">
        <v>-4.2398562226974024E-2</v>
      </c>
      <c r="AG165" s="550">
        <v>8.4796315173481296E-2</v>
      </c>
      <c r="AH165" s="550">
        <v>1.244448111326546E-2</v>
      </c>
      <c r="AI165" s="550">
        <v>2.0913976997410044E-2</v>
      </c>
      <c r="AJ165" s="550">
        <v>1.3865976449172424E-2</v>
      </c>
      <c r="AK165" s="550">
        <v>-0.23648346577061208</v>
      </c>
      <c r="AL165" s="550">
        <v>8.2319597849286885E-2</v>
      </c>
      <c r="AM165" s="550">
        <v>-0.18229305677355412</v>
      </c>
      <c r="AN165" s="550">
        <v>2.5176298589611235E-2</v>
      </c>
      <c r="AO165" s="550">
        <v>1.9849584261485198E-2</v>
      </c>
      <c r="AP165" s="550">
        <v>3.0141085934159872E-2</v>
      </c>
      <c r="AQ165" s="550">
        <v>1.5393895804090341E-2</v>
      </c>
      <c r="AR165" s="555">
        <v>2.5176298589611235E-2</v>
      </c>
      <c r="AS165" s="550">
        <v>1.9849584261485198E-2</v>
      </c>
      <c r="AT165" s="550">
        <v>3.0141085934159872E-2</v>
      </c>
      <c r="AU165" s="550">
        <v>1.5393895804090341E-2</v>
      </c>
      <c r="AV165" s="550">
        <v>9.4962062302654804E-3</v>
      </c>
      <c r="AW165" s="1227"/>
      <c r="AX165" s="1227"/>
      <c r="AY165" s="950"/>
      <c r="AZ165" s="1227"/>
      <c r="BA165" s="364"/>
      <c r="BB165" s="364"/>
      <c r="BC165" s="364">
        <v>-0.11785893617973286</v>
      </c>
      <c r="BD165" s="364">
        <v>-0.51974320601113155</v>
      </c>
      <c r="BE165" s="364">
        <v>-0.16613771478153505</v>
      </c>
      <c r="BF165" s="364">
        <v>0.19932996223195354</v>
      </c>
      <c r="BG165" s="364">
        <v>-7.9230853614580488E-2</v>
      </c>
      <c r="BH165" s="555">
        <v>-0.15383610099496425</v>
      </c>
      <c r="BI165" s="550">
        <v>0.12735807503051821</v>
      </c>
      <c r="BJ165" s="550">
        <v>-0.30776885248265828</v>
      </c>
      <c r="BK165" s="555">
        <v>-0.30776885248265828</v>
      </c>
      <c r="BL165" s="550">
        <v>7.2914139520522392E-2</v>
      </c>
      <c r="BN165" s="550"/>
      <c r="BO165" s="550">
        <v>-0.13469664412108284</v>
      </c>
      <c r="BP165" s="550">
        <v>4.939238217066233E-2</v>
      </c>
      <c r="BR165" s="550"/>
      <c r="BS165" s="550">
        <v>-0.34154396388860864</v>
      </c>
      <c r="BT165" s="550">
        <v>6.4025936790101601E-2</v>
      </c>
    </row>
    <row r="166" spans="1:72">
      <c r="A166" s="89" t="s">
        <v>536</v>
      </c>
      <c r="B166" s="89"/>
      <c r="C166" s="89"/>
      <c r="D166" s="89"/>
      <c r="E166" s="89"/>
      <c r="F166" s="144">
        <v>17.163699999999999</v>
      </c>
      <c r="G166" s="144">
        <v>17.000499999999999</v>
      </c>
      <c r="H166" s="144">
        <v>15.927300000000001</v>
      </c>
      <c r="I166" s="106">
        <v>15.3026</v>
      </c>
      <c r="J166" s="144">
        <v>16.284300000000002</v>
      </c>
      <c r="K166" s="144">
        <v>15.8187</v>
      </c>
      <c r="L166" s="144">
        <v>17.343299999999999</v>
      </c>
      <c r="M166" s="106">
        <v>24.272300000000001</v>
      </c>
      <c r="N166" s="144">
        <v>22.222200000000001</v>
      </c>
      <c r="O166" s="144">
        <v>20.833300000000001</v>
      </c>
      <c r="P166" s="144">
        <v>21.739130434782609</v>
      </c>
      <c r="Q166" s="348">
        <v>25</v>
      </c>
      <c r="R166" s="348">
        <v>23.81</v>
      </c>
      <c r="S166" s="348">
        <v>22.222200000000001</v>
      </c>
      <c r="T166" s="348">
        <v>21.276599999999998</v>
      </c>
      <c r="U166" s="348">
        <v>17.241379310344826</v>
      </c>
      <c r="V166" s="348">
        <v>15.384615384615383</v>
      </c>
      <c r="W166" s="348">
        <v>16.949152542372882</v>
      </c>
      <c r="X166" s="348">
        <v>16.393442622950818</v>
      </c>
      <c r="Y166" s="440">
        <v>15.239000000000001</v>
      </c>
      <c r="Z166" s="348"/>
      <c r="AA166" s="348">
        <v>14.469200000000001</v>
      </c>
      <c r="AB166" s="853"/>
      <c r="AC166" s="348"/>
      <c r="AD166" s="348">
        <v>13.698630136986303</v>
      </c>
      <c r="AE166" s="348">
        <v>10.989010989010989</v>
      </c>
      <c r="AF166" s="348">
        <v>13.157894736842106</v>
      </c>
      <c r="AG166" s="348">
        <v>11.494252873563219</v>
      </c>
      <c r="AH166" s="348">
        <v>10.989010989010989</v>
      </c>
      <c r="AI166" s="348">
        <v>11.363636363636365</v>
      </c>
      <c r="AJ166" s="348">
        <v>10.416666666666666</v>
      </c>
      <c r="AK166" s="348"/>
      <c r="AL166" s="348"/>
      <c r="AM166" s="348"/>
      <c r="AN166" s="348"/>
      <c r="AO166" s="348"/>
      <c r="AP166" s="348"/>
      <c r="AQ166" s="348"/>
      <c r="AR166" s="579"/>
      <c r="AS166" s="348"/>
      <c r="AT166" s="348"/>
      <c r="AU166" s="561"/>
      <c r="AV166" s="561"/>
      <c r="AW166" s="31"/>
      <c r="AX166" s="31"/>
      <c r="AY166" s="943"/>
      <c r="AZ166" s="31"/>
      <c r="BA166" s="1215"/>
      <c r="BB166" s="106">
        <v>16.9651</v>
      </c>
      <c r="BC166" s="106">
        <v>15.3026</v>
      </c>
      <c r="BD166" s="106">
        <v>24.272300000000001</v>
      </c>
      <c r="BE166" s="106">
        <v>25</v>
      </c>
      <c r="BF166" s="106">
        <v>17.241379310344826</v>
      </c>
      <c r="BG166" s="348">
        <v>15.239000000000001</v>
      </c>
      <c r="BH166" s="579">
        <v>13.157894736842106</v>
      </c>
      <c r="BI166" s="348">
        <v>10.416666666666666</v>
      </c>
      <c r="BJ166" s="348"/>
      <c r="BK166" s="579"/>
      <c r="BL166" s="561"/>
      <c r="BN166" s="348"/>
      <c r="BO166" s="348"/>
      <c r="BP166" s="348"/>
      <c r="BR166" s="348"/>
      <c r="BS166" s="348"/>
      <c r="BT166" s="348"/>
    </row>
    <row r="167" spans="1:72">
      <c r="A167" s="31"/>
      <c r="B167" s="365" t="s">
        <v>301</v>
      </c>
      <c r="C167" s="104"/>
      <c r="D167" s="104"/>
      <c r="E167" s="104"/>
      <c r="F167" s="364"/>
      <c r="G167" s="364">
        <v>9.5084393225236541E-3</v>
      </c>
      <c r="H167" s="364">
        <v>6.3127555071909591E-2</v>
      </c>
      <c r="I167" s="364">
        <v>3.9221964802571674E-2</v>
      </c>
      <c r="J167" s="364">
        <v>-6.4152496961300765E-2</v>
      </c>
      <c r="K167" s="364">
        <v>2.8591956669921426E-2</v>
      </c>
      <c r="L167" s="364">
        <v>-9.6379601357886591E-2</v>
      </c>
      <c r="M167" s="364">
        <v>-0.39952027584139138</v>
      </c>
      <c r="N167" s="364">
        <v>8.4462535482834333E-2</v>
      </c>
      <c r="O167" s="364">
        <v>6.2500562500562462E-2</v>
      </c>
      <c r="P167" s="364">
        <v>-4.3479930437453795E-2</v>
      </c>
      <c r="Q167" s="364">
        <v>-0.14999999999999991</v>
      </c>
      <c r="R167" s="364">
        <v>4.7600000000000087E-2</v>
      </c>
      <c r="S167" s="364">
        <v>6.6686266274674444E-2</v>
      </c>
      <c r="T167" s="364">
        <v>4.2552042552042701E-2</v>
      </c>
      <c r="U167" s="364">
        <v>0.1896553344827262</v>
      </c>
      <c r="V167" s="364">
        <v>0.10769230769230764</v>
      </c>
      <c r="W167" s="364">
        <v>-0.10169491525423746</v>
      </c>
      <c r="X167" s="364">
        <v>3.2786885245901787E-2</v>
      </c>
      <c r="Y167" s="453">
        <v>7.0420999999999845E-2</v>
      </c>
      <c r="Z167" s="364"/>
      <c r="AA167" s="364">
        <v>5.0515125664413629E-2</v>
      </c>
      <c r="AB167" s="555"/>
      <c r="AC167" s="550"/>
      <c r="AD167" s="550">
        <v>5.3255871991105042E-2</v>
      </c>
      <c r="AE167" s="550">
        <v>0.19780219780219788</v>
      </c>
      <c r="AF167" s="550">
        <v>-0.19736842105263164</v>
      </c>
      <c r="AG167" s="550">
        <v>0.12643678160919536</v>
      </c>
      <c r="AH167" s="550">
        <v>4.3956043956044022E-2</v>
      </c>
      <c r="AI167" s="550">
        <v>-3.4090909090909172E-2</v>
      </c>
      <c r="AJ167" s="550">
        <v>8.3333333333333481E-2</v>
      </c>
      <c r="AK167" s="550"/>
      <c r="AL167" s="550"/>
      <c r="AM167" s="550"/>
      <c r="AN167" s="550"/>
      <c r="AO167" s="550"/>
      <c r="AP167" s="550"/>
      <c r="AQ167" s="550"/>
      <c r="AR167" s="555"/>
      <c r="AS167" s="550"/>
      <c r="AT167" s="550"/>
      <c r="AU167" s="550"/>
      <c r="AV167" s="550"/>
      <c r="AW167" s="1227"/>
      <c r="AX167" s="1227"/>
      <c r="AY167" s="950"/>
      <c r="AZ167" s="1227"/>
      <c r="BA167" s="364"/>
      <c r="BB167" s="364"/>
      <c r="BC167" s="364">
        <v>9.7995296225781181E-2</v>
      </c>
      <c r="BD167" s="364">
        <v>-0.58615529387162968</v>
      </c>
      <c r="BE167" s="364">
        <v>-2.99806775624889E-2</v>
      </c>
      <c r="BF167" s="364">
        <v>0.31034482758620696</v>
      </c>
      <c r="BG167" s="364">
        <v>0.11613799999999985</v>
      </c>
      <c r="BH167" s="555">
        <v>0.1365644243820392</v>
      </c>
      <c r="BI167" s="550">
        <v>0.20833333333333348</v>
      </c>
      <c r="BJ167" s="550"/>
      <c r="BK167" s="555"/>
      <c r="BL167" s="550"/>
      <c r="BN167" s="550"/>
      <c r="BO167" s="550"/>
      <c r="BP167" s="550"/>
      <c r="BR167" s="550"/>
      <c r="BS167" s="550"/>
      <c r="BT167" s="550"/>
    </row>
    <row r="168" spans="1:72">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444"/>
      <c r="Z168" s="31"/>
      <c r="AA168" s="31"/>
      <c r="AB168" s="553"/>
      <c r="AC168" s="31"/>
      <c r="AD168" s="31"/>
      <c r="AE168" s="31"/>
      <c r="AF168" s="31"/>
      <c r="AG168" s="31"/>
      <c r="AH168" s="31"/>
      <c r="AI168" s="31"/>
      <c r="AJ168" s="31"/>
      <c r="AK168" s="31"/>
      <c r="AL168" s="31"/>
      <c r="AM168" s="31"/>
      <c r="AN168" s="31"/>
      <c r="AO168" s="31"/>
      <c r="AP168" s="31"/>
      <c r="AQ168" s="31"/>
      <c r="AR168" s="553"/>
      <c r="AS168" s="31"/>
      <c r="AT168" s="31"/>
      <c r="AU168" s="97"/>
      <c r="AV168" s="97"/>
      <c r="AW168" s="31"/>
      <c r="AX168" s="31"/>
      <c r="AY168" s="943"/>
      <c r="AZ168" s="31"/>
      <c r="BA168" s="31"/>
      <c r="BB168" s="31"/>
      <c r="BC168" s="31"/>
      <c r="BD168" s="31"/>
      <c r="BE168" s="31"/>
      <c r="BF168" s="31"/>
      <c r="BG168" s="31"/>
      <c r="BH168" s="553"/>
      <c r="BI168" s="31"/>
      <c r="BJ168" s="31"/>
      <c r="BK168" s="553"/>
      <c r="BL168" s="97"/>
      <c r="BN168" s="31"/>
      <c r="BO168" s="31"/>
      <c r="BP168" s="31"/>
      <c r="BR168" s="31"/>
      <c r="BS168" s="31"/>
      <c r="BT168" s="31"/>
    </row>
    <row r="169" spans="1:72">
      <c r="A169" s="95" t="s">
        <v>303</v>
      </c>
      <c r="B169" s="31"/>
      <c r="C169" s="31"/>
      <c r="D169" s="31"/>
      <c r="E169" s="31"/>
      <c r="F169" s="219"/>
      <c r="G169" s="219"/>
      <c r="H169" s="219"/>
      <c r="I169" s="32"/>
      <c r="J169" s="219"/>
      <c r="K169" s="219"/>
      <c r="L169" s="219"/>
      <c r="M169" s="32"/>
      <c r="N169" s="219"/>
      <c r="O169" s="219"/>
      <c r="P169" s="219"/>
      <c r="Q169" s="32"/>
      <c r="R169" s="219"/>
      <c r="S169" s="219"/>
      <c r="T169" s="219"/>
      <c r="U169" s="357"/>
      <c r="V169" s="219"/>
      <c r="W169" s="219"/>
      <c r="X169" s="219"/>
      <c r="Y169" s="443"/>
      <c r="Z169" s="219"/>
      <c r="AA169" s="219"/>
      <c r="AB169" s="552"/>
      <c r="AC169" s="219"/>
      <c r="AD169" s="219"/>
      <c r="AE169" s="219"/>
      <c r="AF169" s="219"/>
      <c r="AG169" s="219"/>
      <c r="AH169" s="219"/>
      <c r="AI169" s="219"/>
      <c r="AJ169" s="219"/>
      <c r="AK169" s="219"/>
      <c r="AL169" s="219"/>
      <c r="AM169" s="219"/>
      <c r="AN169" s="219"/>
      <c r="AO169" s="219"/>
      <c r="AP169" s="219"/>
      <c r="AQ169" s="219"/>
      <c r="AR169" s="574"/>
      <c r="AS169" s="219"/>
      <c r="AT169" s="219"/>
      <c r="AU169" s="1427"/>
      <c r="AV169" s="1419"/>
      <c r="AW169" s="32"/>
      <c r="AX169" s="32"/>
      <c r="AY169" s="943"/>
      <c r="AZ169" s="32"/>
      <c r="BA169" s="32"/>
      <c r="BB169" s="32"/>
      <c r="BC169" s="32"/>
      <c r="BD169" s="32"/>
      <c r="BE169" s="32"/>
      <c r="BF169" s="32"/>
      <c r="BG169" s="357"/>
      <c r="BH169" s="574"/>
      <c r="BI169" s="32"/>
      <c r="BJ169" s="32"/>
      <c r="BK169" s="574"/>
      <c r="BL169" s="1419"/>
      <c r="BN169" s="95" t="s">
        <v>504</v>
      </c>
      <c r="BO169" s="95"/>
      <c r="BP169" s="95"/>
      <c r="BR169" s="95"/>
      <c r="BS169" s="95"/>
      <c r="BT169" s="95"/>
    </row>
    <row r="170" spans="1:72">
      <c r="A170" s="89" t="s">
        <v>205</v>
      </c>
      <c r="B170" s="90"/>
      <c r="C170" s="90"/>
      <c r="D170" s="90"/>
      <c r="E170" s="90"/>
      <c r="F170" s="223"/>
      <c r="G170" s="223"/>
      <c r="H170" s="223"/>
      <c r="I170" s="91"/>
      <c r="J170" s="223"/>
      <c r="K170" s="223"/>
      <c r="L170" s="223"/>
      <c r="M170" s="91"/>
      <c r="N170" s="223"/>
      <c r="O170" s="223"/>
      <c r="P170" s="223"/>
      <c r="Q170" s="358"/>
      <c r="R170" s="358"/>
      <c r="S170" s="358"/>
      <c r="T170" s="358"/>
      <c r="U170" s="358"/>
      <c r="V170" s="358"/>
      <c r="W170" s="358"/>
      <c r="X170" s="358"/>
      <c r="Y170" s="448"/>
      <c r="Z170" s="358"/>
      <c r="AA170" s="358"/>
      <c r="AB170" s="562"/>
      <c r="AC170" s="358"/>
      <c r="AD170" s="358"/>
      <c r="AE170" s="358"/>
      <c r="AF170" s="358"/>
      <c r="AG170" s="358"/>
      <c r="AH170" s="358"/>
      <c r="AI170" s="358"/>
      <c r="AJ170" s="358"/>
      <c r="AK170" s="358"/>
      <c r="AL170" s="358"/>
      <c r="AM170" s="358"/>
      <c r="AN170" s="358"/>
      <c r="AO170" s="358"/>
      <c r="AP170" s="358"/>
      <c r="AQ170" s="358"/>
      <c r="AR170" s="562"/>
      <c r="AS170" s="358"/>
      <c r="AT170" s="358"/>
      <c r="AU170" s="556"/>
      <c r="AV170" s="556"/>
      <c r="AW170" s="32"/>
      <c r="AX170" s="32"/>
      <c r="AY170" s="943"/>
      <c r="AZ170" s="32"/>
      <c r="BA170" s="91"/>
      <c r="BB170" s="91"/>
      <c r="BC170" s="91"/>
      <c r="BD170" s="91"/>
      <c r="BE170" s="91"/>
      <c r="BF170" s="91"/>
      <c r="BG170" s="358"/>
      <c r="BH170" s="562"/>
      <c r="BI170" s="91"/>
      <c r="BJ170" s="91"/>
      <c r="BK170" s="562"/>
      <c r="BL170" s="556"/>
      <c r="BN170" s="358"/>
      <c r="BO170" s="358"/>
      <c r="BP170" s="358"/>
      <c r="BR170" s="358"/>
      <c r="BS170" s="358"/>
      <c r="BT170" s="358"/>
    </row>
    <row r="171" spans="1:72">
      <c r="A171" s="31"/>
      <c r="B171" s="31"/>
      <c r="C171" s="90" t="s">
        <v>107</v>
      </c>
      <c r="D171" s="90"/>
      <c r="E171" s="90"/>
      <c r="F171" s="220"/>
      <c r="G171" s="220">
        <v>3.5270140457460464E-2</v>
      </c>
      <c r="H171" s="220">
        <v>7.7453574249852553E-2</v>
      </c>
      <c r="I171" s="220">
        <v>9.0575830928219192E-2</v>
      </c>
      <c r="J171" s="220">
        <v>4.2417645740628007E-2</v>
      </c>
      <c r="K171" s="220">
        <v>5.032450914153519E-2</v>
      </c>
      <c r="L171" s="220">
        <v>2.9317167306680103E-2</v>
      </c>
      <c r="M171" s="117">
        <v>8.3514818672474123E-2</v>
      </c>
      <c r="N171" s="220">
        <v>-2.6190684261120367E-2</v>
      </c>
      <c r="O171" s="220">
        <v>-1.3335367440524659E-2</v>
      </c>
      <c r="P171" s="220">
        <v>1.6326048004947857E-2</v>
      </c>
      <c r="Q171" s="356">
        <v>1.3647509441391703E-2</v>
      </c>
      <c r="R171" s="356">
        <v>-1.8460805000573899E-2</v>
      </c>
      <c r="S171" s="356">
        <v>-6.5661653594301095E-3</v>
      </c>
      <c r="T171" s="356">
        <v>-9.8238052985168967E-3</v>
      </c>
      <c r="U171" s="356">
        <v>1.336856831960187E-2</v>
      </c>
      <c r="V171" s="356">
        <v>-5.2606408417025241E-3</v>
      </c>
      <c r="W171" s="356">
        <v>2.282293178519601E-2</v>
      </c>
      <c r="X171" s="356">
        <v>5.0338784632303346E-2</v>
      </c>
      <c r="Y171" s="445">
        <v>3.3656444204269054E-2</v>
      </c>
      <c r="Z171" s="356"/>
      <c r="AA171" s="356">
        <v>2.2709078730252186E-2</v>
      </c>
      <c r="AB171" s="575"/>
      <c r="AC171" s="352"/>
      <c r="AD171" s="352"/>
      <c r="AE171" s="356">
        <v>3.9694229795977032E-2</v>
      </c>
      <c r="AF171" s="356">
        <v>7.4744627366646776E-2</v>
      </c>
      <c r="AG171" s="356">
        <v>1.3263029811397375E-2</v>
      </c>
      <c r="AH171" s="356">
        <v>-6.1110666346436693E-3</v>
      </c>
      <c r="AI171" s="356">
        <v>2.8716034797551249E-2</v>
      </c>
      <c r="AJ171" s="356">
        <v>2.858000443707831E-2</v>
      </c>
      <c r="AK171" s="356">
        <v>2.125810421609553E-2</v>
      </c>
      <c r="AL171" s="356">
        <v>1.1137683635121132E-2</v>
      </c>
      <c r="AM171" s="356">
        <v>5.1204708252958087E-2</v>
      </c>
      <c r="AN171" s="356">
        <v>4.6472214267764711E-2</v>
      </c>
      <c r="AO171" s="356">
        <v>2.8978303967833074E-2</v>
      </c>
      <c r="AP171" s="356">
        <v>6.0785654585517879E-2</v>
      </c>
      <c r="AQ171" s="356">
        <v>6.2234592282583101E-2</v>
      </c>
      <c r="AR171" s="575"/>
      <c r="AS171" s="356"/>
      <c r="AT171" s="356"/>
      <c r="AU171" s="352"/>
      <c r="AV171" s="352">
        <v>6.0755811153175632E-2</v>
      </c>
      <c r="AW171" s="63"/>
      <c r="AX171" s="63"/>
      <c r="AY171" s="944"/>
      <c r="AZ171" s="63"/>
      <c r="BA171" s="117"/>
      <c r="BB171" s="117">
        <v>0.27006782562886866</v>
      </c>
      <c r="BC171" s="356">
        <v>0.21467549806219144</v>
      </c>
      <c r="BD171" s="356">
        <v>0.22109464203775442</v>
      </c>
      <c r="BE171" s="356">
        <v>-1.0163418683911463E-2</v>
      </c>
      <c r="BF171" s="356">
        <v>-2.1577334969585249E-2</v>
      </c>
      <c r="BG171" s="356">
        <v>0.10462629598549045</v>
      </c>
      <c r="BH171" s="575"/>
      <c r="BI171" s="356">
        <v>6.5598593929561355E-2</v>
      </c>
      <c r="BJ171" s="356">
        <v>0.13595417232322982</v>
      </c>
      <c r="BK171" s="575"/>
      <c r="BL171" s="352">
        <v>0.22989975707145449</v>
      </c>
      <c r="BN171" s="356">
        <v>7.070911917798961E-3</v>
      </c>
      <c r="BO171" s="356">
        <v>3.2632553890658E-2</v>
      </c>
      <c r="BP171" s="356">
        <v>9.1525423728813671E-2</v>
      </c>
      <c r="BR171" s="356">
        <v>3.598999526803226E-2</v>
      </c>
      <c r="BS171" s="356">
        <v>8.5508202545136136E-2</v>
      </c>
      <c r="BT171" s="356">
        <v>0.15945606344065011</v>
      </c>
    </row>
    <row r="172" spans="1:72">
      <c r="A172" s="31"/>
      <c r="B172" s="31"/>
      <c r="C172" s="90" t="s">
        <v>108</v>
      </c>
      <c r="D172" s="90"/>
      <c r="E172" s="90"/>
      <c r="F172" s="220"/>
      <c r="G172" s="220"/>
      <c r="H172" s="220"/>
      <c r="I172" s="220"/>
      <c r="J172" s="220"/>
      <c r="K172" s="220"/>
      <c r="L172" s="220"/>
      <c r="M172" s="117">
        <v>-2.0077315695294806E-2</v>
      </c>
      <c r="N172" s="220">
        <v>-2.9313370222912027E-2</v>
      </c>
      <c r="O172" s="220">
        <v>-4.5764806389980706E-2</v>
      </c>
      <c r="P172" s="220">
        <v>-3.5354291494996692E-3</v>
      </c>
      <c r="Q172" s="356">
        <v>-2.8075951048053271E-3</v>
      </c>
      <c r="R172" s="356">
        <v>9.1443996259715998E-2</v>
      </c>
      <c r="S172" s="356">
        <v>-5.6097031679909759E-2</v>
      </c>
      <c r="T172" s="356">
        <v>-2.484704793914716E-4</v>
      </c>
      <c r="U172" s="356">
        <v>-3.5747522942485954E-2</v>
      </c>
      <c r="V172" s="356">
        <v>-2.3724843228278392E-2</v>
      </c>
      <c r="W172" s="356">
        <v>1.8185430940125702E-2</v>
      </c>
      <c r="X172" s="356">
        <v>-1.9690570204630609E-2</v>
      </c>
      <c r="Y172" s="445">
        <v>-4.861374986031386E-2</v>
      </c>
      <c r="Z172" s="356"/>
      <c r="AA172" s="356">
        <v>-7.6666694977140515E-2</v>
      </c>
      <c r="AB172" s="575"/>
      <c r="AC172" s="352"/>
      <c r="AD172" s="352"/>
      <c r="AE172" s="356">
        <v>-3.6351895253190825E-2</v>
      </c>
      <c r="AF172" s="356">
        <v>-8.0937996109053834E-2</v>
      </c>
      <c r="AG172" s="356">
        <v>-2.2850520603945546E-2</v>
      </c>
      <c r="AH172" s="356">
        <v>-9.355286335533064E-3</v>
      </c>
      <c r="AI172" s="356">
        <v>5.4648486712105537E-5</v>
      </c>
      <c r="AJ172" s="356">
        <v>0.10475982188941302</v>
      </c>
      <c r="AK172" s="356">
        <v>-6.2588336201162997E-2</v>
      </c>
      <c r="AL172" s="356">
        <v>-1.469845526804503E-2</v>
      </c>
      <c r="AM172" s="356">
        <v>1.8270778673412646E-2</v>
      </c>
      <c r="AN172" s="356">
        <v>-8.4724174644654759E-3</v>
      </c>
      <c r="AO172" s="356">
        <v>-5.9125913565736266E-3</v>
      </c>
      <c r="AP172" s="356">
        <v>-5.3435630196366324E-2</v>
      </c>
      <c r="AQ172" s="356">
        <v>-4.2598481889546402E-3</v>
      </c>
      <c r="AR172" s="575"/>
      <c r="AS172" s="356"/>
      <c r="AT172" s="356"/>
      <c r="AU172" s="352"/>
      <c r="AV172" s="352">
        <v>-4.115418587515296E-3</v>
      </c>
      <c r="AW172" s="63"/>
      <c r="AX172" s="63"/>
      <c r="AY172" s="944"/>
      <c r="AZ172" s="63"/>
      <c r="BA172" s="117"/>
      <c r="BB172" s="117"/>
      <c r="BC172" s="356">
        <v>0.18102952322375865</v>
      </c>
      <c r="BD172" s="356">
        <v>2.8845858839777971E-2</v>
      </c>
      <c r="BE172" s="356">
        <v>-7.9602772617926476E-2</v>
      </c>
      <c r="BF172" s="356">
        <v>-6.8573141314454134E-3</v>
      </c>
      <c r="BG172" s="356">
        <v>-7.2915826446868781E-2</v>
      </c>
      <c r="BH172" s="575"/>
      <c r="BI172" s="356">
        <v>6.9474750335730251E-2</v>
      </c>
      <c r="BJ172" s="356">
        <v>-6.7459724535102739E-2</v>
      </c>
      <c r="BK172" s="575"/>
      <c r="BL172" s="352">
        <v>-6.6879653260097593E-2</v>
      </c>
      <c r="BN172" s="356">
        <v>-3.1992033776312767E-2</v>
      </c>
      <c r="BO172" s="356">
        <v>-7.6366839609253834E-2</v>
      </c>
      <c r="BP172" s="356">
        <v>-5.9032278507707869E-2</v>
      </c>
      <c r="BR172" s="356">
        <v>-3.1939133605833447E-2</v>
      </c>
      <c r="BS172" s="356">
        <v>-5.9491342560329841E-2</v>
      </c>
      <c r="BT172" s="356">
        <v>-6.3040658151971574E-2</v>
      </c>
    </row>
    <row r="173" spans="1:72">
      <c r="A173" s="31"/>
      <c r="B173" s="31"/>
      <c r="C173" s="90" t="s">
        <v>109</v>
      </c>
      <c r="D173" s="90"/>
      <c r="E173" s="90"/>
      <c r="F173" s="220"/>
      <c r="G173" s="220"/>
      <c r="H173" s="220"/>
      <c r="I173" s="220"/>
      <c r="J173" s="220"/>
      <c r="K173" s="220"/>
      <c r="L173" s="220"/>
      <c r="M173" s="117">
        <v>4.9592078476538903E-2</v>
      </c>
      <c r="N173" s="220">
        <v>-8.2986712430991316E-3</v>
      </c>
      <c r="O173" s="220">
        <v>-5.398492217345674E-3</v>
      </c>
      <c r="P173" s="220">
        <v>5.3456773187486872E-2</v>
      </c>
      <c r="Q173" s="356">
        <v>-5.0684142677563937E-3</v>
      </c>
      <c r="R173" s="356">
        <v>3.343652489692861E-2</v>
      </c>
      <c r="S173" s="356">
        <v>0.15907571432923917</v>
      </c>
      <c r="T173" s="356">
        <v>3.4082540265438332E-2</v>
      </c>
      <c r="U173" s="356">
        <v>3.4250019005654275E-2</v>
      </c>
      <c r="V173" s="356">
        <v>-4.2396282823166431E-2</v>
      </c>
      <c r="W173" s="356">
        <v>8.8256467135936489E-3</v>
      </c>
      <c r="X173" s="356">
        <v>2.9462882903906529E-2</v>
      </c>
      <c r="Y173" s="445">
        <v>0.15297459111107981</v>
      </c>
      <c r="Z173" s="356"/>
      <c r="AA173" s="356">
        <v>4.8021485439054379E-2</v>
      </c>
      <c r="AB173" s="575"/>
      <c r="AC173" s="352"/>
      <c r="AD173" s="352"/>
      <c r="AE173" s="356">
        <v>-6.7226665333297686E-2</v>
      </c>
      <c r="AF173" s="356">
        <v>1.1824886233304799E-3</v>
      </c>
      <c r="AG173" s="356">
        <v>-1.7471603009397207E-2</v>
      </c>
      <c r="AH173" s="356">
        <v>4.7029380397761056E-2</v>
      </c>
      <c r="AI173" s="356">
        <v>0.104747892870382</v>
      </c>
      <c r="AJ173" s="356">
        <v>-2.4452819270498805E-2</v>
      </c>
      <c r="AK173" s="356">
        <v>-5.3850035430490495E-3</v>
      </c>
      <c r="AL173" s="356">
        <v>-9.7274529683526456E-3</v>
      </c>
      <c r="AM173" s="356">
        <v>2.8472142445494786E-2</v>
      </c>
      <c r="AN173" s="356">
        <v>1.6247542601883325E-2</v>
      </c>
      <c r="AO173" s="356">
        <v>-4.7065423537549389E-2</v>
      </c>
      <c r="AP173" s="356">
        <v>-4.4906730793401461E-3</v>
      </c>
      <c r="AQ173" s="356">
        <v>4.449807752142787E-2</v>
      </c>
      <c r="AR173" s="575"/>
      <c r="AS173" s="356"/>
      <c r="AT173" s="356"/>
      <c r="AU173" s="352"/>
      <c r="AV173" s="352">
        <v>0.15881244683388585</v>
      </c>
      <c r="AW173" s="63"/>
      <c r="AX173" s="63"/>
      <c r="AY173" s="944"/>
      <c r="AZ173" s="63"/>
      <c r="BA173" s="117"/>
      <c r="BB173" s="117"/>
      <c r="BC173" s="356">
        <v>0.24199334773863446</v>
      </c>
      <c r="BD173" s="356">
        <v>0.21382492432680111</v>
      </c>
      <c r="BE173" s="356">
        <v>3.3808138237256369E-2</v>
      </c>
      <c r="BF173" s="356">
        <v>0.28108030975407572</v>
      </c>
      <c r="BG173" s="356">
        <v>0.14665393851032071</v>
      </c>
      <c r="BH173" s="575"/>
      <c r="BI173" s="356">
        <v>0.10870355408715815</v>
      </c>
      <c r="BJ173" s="356">
        <v>2.9441764653924452E-2</v>
      </c>
      <c r="BK173" s="575"/>
      <c r="BL173" s="352">
        <v>0.15526607100484724</v>
      </c>
      <c r="BN173" s="356">
        <v>2.8736098724276182E-2</v>
      </c>
      <c r="BO173" s="356">
        <v>-1.5060074142702273E-2</v>
      </c>
      <c r="BP173" s="356">
        <v>-5.1344741186441722E-2</v>
      </c>
      <c r="BR173" s="356">
        <v>0.13649403738534138</v>
      </c>
      <c r="BS173" s="356">
        <v>1.2983275726561772E-2</v>
      </c>
      <c r="BT173" s="356">
        <v>-9.1314059386456981E-3</v>
      </c>
    </row>
    <row r="174" spans="1:72">
      <c r="A174" s="31"/>
      <c r="B174" s="31"/>
      <c r="C174" s="90" t="s">
        <v>176</v>
      </c>
      <c r="D174" s="90"/>
      <c r="E174" s="90"/>
      <c r="F174" s="220"/>
      <c r="G174" s="220"/>
      <c r="H174" s="220"/>
      <c r="I174" s="220"/>
      <c r="J174" s="220"/>
      <c r="K174" s="220"/>
      <c r="L174" s="220"/>
      <c r="M174" s="117">
        <v>4.1104560093594422E-3</v>
      </c>
      <c r="N174" s="220">
        <v>6.9003953309425325E-2</v>
      </c>
      <c r="O174" s="220">
        <v>3.8093520374552714E-2</v>
      </c>
      <c r="P174" s="220">
        <v>5.6948014267676816E-2</v>
      </c>
      <c r="Q174" s="356">
        <v>1.1821507677758136E-2</v>
      </c>
      <c r="R174" s="356">
        <v>2.9318256610074478E-2</v>
      </c>
      <c r="S174" s="356">
        <v>3.080389110096049E-2</v>
      </c>
      <c r="T174" s="356">
        <v>1.4589505072919007E-2</v>
      </c>
      <c r="U174" s="356">
        <v>4.8379788530928058E-2</v>
      </c>
      <c r="V174" s="356">
        <v>0.13528086165487574</v>
      </c>
      <c r="W174" s="356">
        <v>2.6505538384749672E-2</v>
      </c>
      <c r="X174" s="356">
        <v>3.0475933998732163E-2</v>
      </c>
      <c r="Y174" s="445">
        <v>3.8718264144455672E-2</v>
      </c>
      <c r="Z174" s="356"/>
      <c r="AA174" s="356">
        <v>2.8206912660973416E-2</v>
      </c>
      <c r="AB174" s="575"/>
      <c r="AC174" s="352"/>
      <c r="AD174" s="352"/>
      <c r="AE174" s="356"/>
      <c r="AF174" s="356"/>
      <c r="AG174" s="356"/>
      <c r="AH174" s="356"/>
      <c r="AI174" s="356"/>
      <c r="AJ174" s="356"/>
      <c r="AK174" s="356"/>
      <c r="AL174" s="356"/>
      <c r="AM174" s="356"/>
      <c r="AN174" s="356"/>
      <c r="AO174" s="356"/>
      <c r="AP174" s="356"/>
      <c r="AQ174" s="356"/>
      <c r="AR174" s="575"/>
      <c r="AS174" s="356"/>
      <c r="AT174" s="356"/>
      <c r="AU174" s="352"/>
      <c r="AV174" s="352"/>
      <c r="AW174" s="63"/>
      <c r="AX174" s="63"/>
      <c r="AY174" s="944"/>
      <c r="AZ174" s="63"/>
      <c r="BA174" s="117"/>
      <c r="BB174" s="117"/>
      <c r="BC174" s="356">
        <v>0.37804249826851688</v>
      </c>
      <c r="BD174" s="356">
        <v>0.14634501606323447</v>
      </c>
      <c r="BE174" s="356">
        <v>0.18678848923631985</v>
      </c>
      <c r="BF174" s="356">
        <v>0.12858618654073228</v>
      </c>
      <c r="BG174" s="356">
        <v>0.24738418980343568</v>
      </c>
      <c r="BH174" s="575"/>
      <c r="BI174" s="356"/>
      <c r="BJ174" s="356"/>
      <c r="BK174" s="575"/>
      <c r="BL174" s="352"/>
      <c r="BN174" s="356"/>
      <c r="BO174" s="356"/>
      <c r="BP174" s="356"/>
      <c r="BR174" s="356"/>
      <c r="BS174" s="356"/>
      <c r="BT174" s="356"/>
    </row>
    <row r="175" spans="1:72" s="88" customFormat="1">
      <c r="A175" s="1219"/>
      <c r="B175" s="92" t="s">
        <v>302</v>
      </c>
      <c r="C175" s="93"/>
      <c r="D175" s="93"/>
      <c r="E175" s="92"/>
      <c r="F175" s="229"/>
      <c r="G175" s="1011"/>
      <c r="H175" s="229"/>
      <c r="I175" s="229"/>
      <c r="J175" s="229"/>
      <c r="K175" s="229"/>
      <c r="L175" s="229"/>
      <c r="M175" s="369">
        <v>5.8553074341090472E-2</v>
      </c>
      <c r="N175" s="370">
        <v>-2.1349315201663055E-2</v>
      </c>
      <c r="O175" s="370">
        <v>-1.8234029105553162E-2</v>
      </c>
      <c r="P175" s="370">
        <v>1.5725098467768595E-2</v>
      </c>
      <c r="Q175" s="371">
        <v>8.3080858335340402E-3</v>
      </c>
      <c r="R175" s="371">
        <v>1.6225388752923342E-2</v>
      </c>
      <c r="S175" s="371">
        <v>-7.498374424106613E-3</v>
      </c>
      <c r="T175" s="371">
        <v>-3.0934160317662718E-3</v>
      </c>
      <c r="U175" s="371">
        <v>4.6697993837632179E-3</v>
      </c>
      <c r="V175" s="371">
        <v>-5.5533089429059546E-3</v>
      </c>
      <c r="W175" s="371">
        <v>2.109445390787168E-2</v>
      </c>
      <c r="X175" s="371">
        <v>3.2252256255608458E-2</v>
      </c>
      <c r="Y175" s="454">
        <v>2.5103923241096116E-2</v>
      </c>
      <c r="Z175" s="371"/>
      <c r="AA175" s="371">
        <v>5.7938971525937077E-3</v>
      </c>
      <c r="AB175" s="578"/>
      <c r="AC175" s="371"/>
      <c r="AD175" s="371"/>
      <c r="AE175" s="371">
        <v>1.8947460524940674E-2</v>
      </c>
      <c r="AF175" s="371">
        <v>4.3302824705235832E-2</v>
      </c>
      <c r="AG175" s="371">
        <v>5.5658378766354488E-3</v>
      </c>
      <c r="AH175" s="371">
        <v>-3.4199141445877546E-3</v>
      </c>
      <c r="AI175" s="371">
        <v>2.939071041103114E-2</v>
      </c>
      <c r="AJ175" s="371">
        <v>3.5765272334711273E-2</v>
      </c>
      <c r="AK175" s="371">
        <v>7.5592066517653489E-3</v>
      </c>
      <c r="AL175" s="371">
        <v>5.5133627868855228E-3</v>
      </c>
      <c r="AM175" s="371">
        <v>4.495431380620496E-2</v>
      </c>
      <c r="AN175" s="371">
        <v>3.5687932851126591E-2</v>
      </c>
      <c r="AO175" s="371">
        <v>1.8659233423803601E-2</v>
      </c>
      <c r="AP175" s="371">
        <v>4.0562312342364848E-2</v>
      </c>
      <c r="AQ175" s="371">
        <v>5.3012302513343545E-2</v>
      </c>
      <c r="AR175" s="926"/>
      <c r="AS175" s="371"/>
      <c r="AT175" s="371"/>
      <c r="AU175" s="371"/>
      <c r="AV175" s="369">
        <v>5.8276592265344762E-2</v>
      </c>
      <c r="AW175" s="63"/>
      <c r="AX175" s="63"/>
      <c r="AY175" s="944"/>
      <c r="AZ175" s="63"/>
      <c r="BA175" s="369"/>
      <c r="BB175" s="369"/>
      <c r="BC175" s="369">
        <v>0.21566160442126914</v>
      </c>
      <c r="BD175" s="369">
        <v>0.1834704275405481</v>
      </c>
      <c r="BE175" s="369">
        <v>-1.4445460348570305E-2</v>
      </c>
      <c r="BF175" s="369">
        <v>9.3885842990231172E-3</v>
      </c>
      <c r="BG175" s="369">
        <v>7.2795568045684433E-2</v>
      </c>
      <c r="BH175" s="926"/>
      <c r="BI175" s="371">
        <v>6.9030692188680076E-2</v>
      </c>
      <c r="BJ175" s="371">
        <v>0.10017350357343946</v>
      </c>
      <c r="BK175" s="926"/>
      <c r="BL175" s="369">
        <v>0.1833232609374631</v>
      </c>
      <c r="BN175" s="371">
        <v>2.3398104955747456E-3</v>
      </c>
      <c r="BO175" s="371">
        <v>1.4030063625022793E-2</v>
      </c>
      <c r="BP175" s="371">
        <v>6.0240745667938134E-2</v>
      </c>
      <c r="BR175" s="371">
        <v>3.1875922216076491E-2</v>
      </c>
      <c r="BS175" s="371">
        <v>6.0209463320326284E-2</v>
      </c>
      <c r="BT175" s="371">
        <v>0.11626447545311502</v>
      </c>
    </row>
    <row r="176" spans="1:72">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176"/>
      <c r="AG176" s="176"/>
      <c r="AH176" s="176"/>
      <c r="AI176" s="176"/>
      <c r="AJ176" s="176"/>
      <c r="AK176" s="176"/>
      <c r="AL176" s="176"/>
      <c r="AM176" s="176"/>
      <c r="AN176" s="176"/>
      <c r="AO176" s="176"/>
      <c r="AP176" s="176"/>
      <c r="AQ176" s="176"/>
      <c r="AR176" s="31"/>
      <c r="AS176" s="176"/>
      <c r="AT176" s="176"/>
      <c r="AU176" s="1428"/>
      <c r="AV176" s="31"/>
      <c r="AW176" s="63"/>
      <c r="AX176" s="63"/>
      <c r="AY176" s="107"/>
      <c r="AZ176" s="63"/>
      <c r="BA176" s="31"/>
      <c r="BB176" s="31"/>
      <c r="BC176" s="31"/>
      <c r="BD176" s="31"/>
      <c r="BE176" s="31"/>
      <c r="BF176" s="31"/>
      <c r="BG176" s="31"/>
      <c r="BH176" s="31"/>
      <c r="BI176" s="31"/>
      <c r="BJ176" s="31"/>
      <c r="BK176" s="97"/>
      <c r="BL176" s="31"/>
      <c r="BN176" s="176"/>
      <c r="BO176" s="176"/>
      <c r="BP176" s="176"/>
      <c r="BR176" s="176"/>
      <c r="BS176" s="176"/>
      <c r="BT176" s="176"/>
    </row>
    <row r="177" spans="1:72" hidden="1" outlineLevel="1">
      <c r="A177" s="95" t="s">
        <v>2</v>
      </c>
      <c r="B177" s="31"/>
      <c r="C177" s="31"/>
      <c r="D177" s="31"/>
      <c r="E177" s="31"/>
      <c r="F177" s="219"/>
      <c r="G177" s="219"/>
      <c r="H177" s="219"/>
      <c r="I177" s="32"/>
      <c r="J177" s="219"/>
      <c r="K177" s="219"/>
      <c r="L177" s="219"/>
      <c r="M177" s="32"/>
      <c r="N177" s="219"/>
      <c r="O177" s="219"/>
      <c r="P177" s="219"/>
      <c r="Q177" s="32"/>
      <c r="R177" s="219"/>
      <c r="S177" s="219"/>
      <c r="T177" s="219"/>
      <c r="U177" s="357"/>
      <c r="V177" s="219"/>
      <c r="W177" s="219"/>
      <c r="X177" s="219"/>
      <c r="Y177" s="357"/>
      <c r="Z177" s="219"/>
      <c r="AA177" s="219"/>
      <c r="AB177" s="219"/>
      <c r="AC177" s="219"/>
      <c r="AD177" s="219"/>
      <c r="AE177" s="219"/>
      <c r="AF177" s="219"/>
      <c r="AG177" s="219"/>
      <c r="AH177" s="219"/>
      <c r="AI177" s="219"/>
      <c r="AJ177" s="219"/>
      <c r="AK177" s="219"/>
      <c r="AL177" s="219"/>
      <c r="AM177" s="219"/>
      <c r="AN177" s="219"/>
      <c r="AO177" s="219"/>
      <c r="AP177" s="219"/>
      <c r="AQ177" s="219"/>
      <c r="AR177" s="219"/>
      <c r="AS177" s="219"/>
      <c r="AT177" s="219"/>
      <c r="AU177" s="1427"/>
      <c r="AV177" s="219"/>
      <c r="AW177" s="32"/>
      <c r="AX177" s="32"/>
      <c r="AZ177" s="32"/>
      <c r="BA177" s="32"/>
      <c r="BB177" s="32"/>
      <c r="BC177" s="32"/>
      <c r="BD177" s="32"/>
      <c r="BE177" s="32"/>
      <c r="BF177" s="32"/>
      <c r="BG177" s="357"/>
      <c r="BH177" s="357"/>
      <c r="BI177" s="32"/>
      <c r="BJ177" s="32"/>
      <c r="BK177" s="1419"/>
      <c r="BL177" s="357"/>
      <c r="BN177" s="219"/>
      <c r="BO177" s="219"/>
      <c r="BP177" s="219"/>
      <c r="BR177" s="219"/>
      <c r="BS177" s="219"/>
      <c r="BT177" s="219"/>
    </row>
    <row r="178" spans="1:72" hidden="1" outlineLevel="1">
      <c r="A178" s="89" t="s">
        <v>92</v>
      </c>
      <c r="B178" s="90"/>
      <c r="C178" s="90"/>
      <c r="D178" s="90"/>
      <c r="E178" s="90"/>
      <c r="F178" s="223"/>
      <c r="G178" s="223"/>
      <c r="H178" s="223"/>
      <c r="I178" s="91"/>
      <c r="J178" s="223"/>
      <c r="K178" s="223"/>
      <c r="L178" s="223"/>
      <c r="M178" s="91"/>
      <c r="N178" s="223"/>
      <c r="O178" s="223"/>
      <c r="P178" s="223"/>
      <c r="Q178" s="91"/>
      <c r="R178" s="223"/>
      <c r="S178" s="223"/>
      <c r="T178" s="223"/>
      <c r="U178" s="358"/>
      <c r="V178" s="223"/>
      <c r="W178" s="223"/>
      <c r="X178" s="223"/>
      <c r="Y178" s="358"/>
      <c r="Z178" s="223"/>
      <c r="AA178" s="223"/>
      <c r="AB178" s="223"/>
      <c r="AC178" s="223"/>
      <c r="AD178" s="223"/>
      <c r="AE178" s="223"/>
      <c r="AF178" s="223"/>
      <c r="AG178" s="223"/>
      <c r="AH178" s="223"/>
      <c r="AI178" s="223"/>
      <c r="AJ178" s="223"/>
      <c r="AK178" s="223"/>
      <c r="AL178" s="223"/>
      <c r="AM178" s="223"/>
      <c r="AN178" s="223"/>
      <c r="AO178" s="223"/>
      <c r="AP178" s="223"/>
      <c r="AQ178" s="223"/>
      <c r="AR178" s="223"/>
      <c r="AS178" s="223"/>
      <c r="AT178" s="223"/>
      <c r="AU178" s="1429"/>
      <c r="AV178" s="223"/>
      <c r="AW178" s="32"/>
      <c r="AX178" s="32"/>
      <c r="AZ178" s="32"/>
      <c r="BA178" s="91"/>
      <c r="BB178" s="91"/>
      <c r="BC178" s="91"/>
      <c r="BD178" s="91"/>
      <c r="BE178" s="91"/>
      <c r="BF178" s="91"/>
      <c r="BG178" s="358"/>
      <c r="BH178" s="358"/>
      <c r="BI178" s="91"/>
      <c r="BJ178" s="91"/>
      <c r="BK178" s="556"/>
      <c r="BL178" s="358"/>
      <c r="BN178" s="223"/>
      <c r="BO178" s="223"/>
      <c r="BP178" s="223"/>
      <c r="BR178" s="223"/>
      <c r="BS178" s="223"/>
      <c r="BT178" s="223"/>
    </row>
    <row r="179" spans="1:72" hidden="1" outlineLevel="1">
      <c r="A179" s="31"/>
      <c r="B179" s="31"/>
      <c r="C179" s="90" t="s">
        <v>77</v>
      </c>
      <c r="D179" s="90"/>
      <c r="E179" s="90"/>
      <c r="F179" s="144">
        <v>587.5</v>
      </c>
      <c r="G179" s="144">
        <v>550.5</v>
      </c>
      <c r="H179" s="144">
        <v>493.2</v>
      </c>
      <c r="I179" s="106">
        <v>638.70000000000005</v>
      </c>
      <c r="J179" s="144">
        <v>534.70000000000005</v>
      </c>
      <c r="K179" s="144">
        <v>688.9</v>
      </c>
      <c r="L179" s="144">
        <v>771.1</v>
      </c>
      <c r="M179" s="106">
        <v>1118.5999999999999</v>
      </c>
      <c r="N179" s="144">
        <v>1086.9000000000001</v>
      </c>
      <c r="O179" s="144">
        <v>1125.2</v>
      </c>
      <c r="P179" s="144">
        <v>1256.3</v>
      </c>
      <c r="Q179" s="106">
        <v>1711</v>
      </c>
      <c r="R179" s="210">
        <v>1795.3</v>
      </c>
      <c r="S179" s="210">
        <v>1942.5</v>
      </c>
      <c r="T179" s="210">
        <v>2285.6999999999998</v>
      </c>
      <c r="U179" s="351"/>
      <c r="V179" s="210"/>
      <c r="W179" s="210"/>
      <c r="X179" s="210"/>
      <c r="Y179" s="351"/>
      <c r="Z179" s="210"/>
      <c r="AA179" s="210"/>
      <c r="AB179" s="210"/>
      <c r="AC179" s="210"/>
      <c r="AD179" s="210"/>
      <c r="AE179" s="210"/>
      <c r="AF179" s="210"/>
      <c r="AG179" s="210"/>
      <c r="AH179" s="210"/>
      <c r="AI179" s="210"/>
      <c r="AJ179" s="210"/>
      <c r="AK179" s="210"/>
      <c r="AL179" s="210"/>
      <c r="AM179" s="210"/>
      <c r="AN179" s="210"/>
      <c r="AO179" s="210"/>
      <c r="AP179" s="210"/>
      <c r="AQ179" s="210"/>
      <c r="AR179" s="210"/>
      <c r="AS179" s="210"/>
      <c r="AT179" s="210"/>
      <c r="AU179" s="1430"/>
      <c r="AV179" s="210"/>
      <c r="AW179" s="63"/>
      <c r="AX179" s="63"/>
      <c r="AY179" s="107"/>
      <c r="AZ179" s="63"/>
      <c r="BA179" s="1215">
        <v>637.1</v>
      </c>
      <c r="BB179" s="106">
        <v>567.6</v>
      </c>
      <c r="BC179" s="106">
        <v>638.70000000000005</v>
      </c>
      <c r="BD179" s="106">
        <v>1118.5999999999999</v>
      </c>
      <c r="BE179" s="106">
        <v>1711</v>
      </c>
      <c r="BF179" s="106"/>
      <c r="BG179" s="351"/>
      <c r="BH179" s="351"/>
      <c r="BI179" s="106"/>
      <c r="BJ179" s="106"/>
      <c r="BK179" s="558"/>
      <c r="BL179" s="351"/>
      <c r="BN179" s="210"/>
      <c r="BO179" s="210"/>
      <c r="BP179" s="210"/>
      <c r="BR179" s="210"/>
      <c r="BS179" s="210"/>
      <c r="BT179" s="210"/>
    </row>
    <row r="180" spans="1:72" hidden="1" outlineLevel="1">
      <c r="A180" s="31"/>
      <c r="B180" s="31"/>
      <c r="C180" s="90" t="s">
        <v>78</v>
      </c>
      <c r="D180" s="90"/>
      <c r="E180" s="90"/>
      <c r="F180" s="144">
        <v>431.8</v>
      </c>
      <c r="G180" s="144">
        <v>446.7</v>
      </c>
      <c r="H180" s="144">
        <v>454.1</v>
      </c>
      <c r="I180" s="106">
        <v>640.6</v>
      </c>
      <c r="J180" s="144">
        <v>874.1</v>
      </c>
      <c r="K180" s="144">
        <v>915.9</v>
      </c>
      <c r="L180" s="144">
        <v>1040.7</v>
      </c>
      <c r="M180" s="106">
        <v>1235.3</v>
      </c>
      <c r="N180" s="144">
        <v>1323</v>
      </c>
      <c r="O180" s="144">
        <v>1465.8</v>
      </c>
      <c r="P180" s="144">
        <v>1886</v>
      </c>
      <c r="Q180" s="106">
        <v>1529.7</v>
      </c>
      <c r="R180" s="210">
        <v>1524</v>
      </c>
      <c r="S180" s="210">
        <v>1661.5</v>
      </c>
      <c r="T180" s="210">
        <v>1607.2</v>
      </c>
      <c r="U180" s="351"/>
      <c r="V180" s="210"/>
      <c r="W180" s="210"/>
      <c r="X180" s="210"/>
      <c r="Y180" s="351"/>
      <c r="Z180" s="210"/>
      <c r="AA180" s="210"/>
      <c r="AB180" s="210"/>
      <c r="AC180" s="210"/>
      <c r="AD180" s="210"/>
      <c r="AE180" s="210"/>
      <c r="AF180" s="210"/>
      <c r="AG180" s="210"/>
      <c r="AH180" s="210"/>
      <c r="AI180" s="210"/>
      <c r="AJ180" s="210"/>
      <c r="AK180" s="210"/>
      <c r="AL180" s="210"/>
      <c r="AM180" s="210"/>
      <c r="AN180" s="210"/>
      <c r="AO180" s="210"/>
      <c r="AP180" s="210"/>
      <c r="AQ180" s="210"/>
      <c r="AR180" s="210"/>
      <c r="AS180" s="210"/>
      <c r="AT180" s="210"/>
      <c r="AU180" s="1430"/>
      <c r="AV180" s="210"/>
      <c r="AW180" s="63"/>
      <c r="AX180" s="63"/>
      <c r="AY180" s="107"/>
      <c r="AZ180" s="63"/>
      <c r="BA180" s="1215">
        <v>371.6</v>
      </c>
      <c r="BB180" s="106">
        <v>416.9</v>
      </c>
      <c r="BC180" s="106">
        <v>640.6</v>
      </c>
      <c r="BD180" s="106">
        <v>1235.3</v>
      </c>
      <c r="BE180" s="106">
        <v>1529.7</v>
      </c>
      <c r="BF180" s="106"/>
      <c r="BG180" s="351"/>
      <c r="BH180" s="351"/>
      <c r="BI180" s="106"/>
      <c r="BJ180" s="106"/>
      <c r="BK180" s="558"/>
      <c r="BL180" s="351"/>
      <c r="BN180" s="210"/>
      <c r="BO180" s="210"/>
      <c r="BP180" s="210"/>
      <c r="BR180" s="210"/>
      <c r="BS180" s="210"/>
      <c r="BT180" s="210"/>
    </row>
    <row r="181" spans="1:72" s="24" customFormat="1" hidden="1" outlineLevel="1">
      <c r="A181" s="31"/>
      <c r="B181" s="6" t="s">
        <v>79</v>
      </c>
      <c r="C181" s="98"/>
      <c r="D181" s="98"/>
      <c r="E181" s="99"/>
      <c r="F181" s="145">
        <v>1019.3</v>
      </c>
      <c r="G181" s="145">
        <v>997.2</v>
      </c>
      <c r="H181" s="145">
        <v>947.3</v>
      </c>
      <c r="I181" s="108">
        <v>1279.3000000000002</v>
      </c>
      <c r="J181" s="145">
        <v>1408.8000000000002</v>
      </c>
      <c r="K181" s="145">
        <v>1604.8</v>
      </c>
      <c r="L181" s="145">
        <v>1811.8000000000002</v>
      </c>
      <c r="M181" s="108">
        <v>2353.8999999999996</v>
      </c>
      <c r="N181" s="145">
        <v>2409.9</v>
      </c>
      <c r="O181" s="145">
        <v>2591</v>
      </c>
      <c r="P181" s="145">
        <v>3142.3</v>
      </c>
      <c r="Q181" s="108">
        <v>3240.7</v>
      </c>
      <c r="R181" s="145">
        <v>3319.3</v>
      </c>
      <c r="S181" s="145">
        <v>3604</v>
      </c>
      <c r="T181" s="145">
        <v>3892.8999999999996</v>
      </c>
      <c r="U181" s="339"/>
      <c r="V181" s="145"/>
      <c r="W181" s="145"/>
      <c r="X181" s="145"/>
      <c r="Y181" s="339"/>
      <c r="Z181" s="145"/>
      <c r="AA181" s="145"/>
      <c r="AB181" s="145"/>
      <c r="AC181" s="145"/>
      <c r="AD181" s="145"/>
      <c r="AE181" s="145"/>
      <c r="AF181" s="145"/>
      <c r="AG181" s="145"/>
      <c r="AH181" s="145"/>
      <c r="AI181" s="145"/>
      <c r="AJ181" s="145"/>
      <c r="AK181" s="145"/>
      <c r="AL181" s="145"/>
      <c r="AM181" s="145"/>
      <c r="AN181" s="145"/>
      <c r="AO181" s="1328"/>
      <c r="AP181" s="1328"/>
      <c r="AQ181" s="1328"/>
      <c r="AR181" s="145"/>
      <c r="AS181" s="1328"/>
      <c r="AT181" s="1328"/>
      <c r="AU181" s="1328"/>
      <c r="AV181" s="145"/>
      <c r="AW181" s="63"/>
      <c r="AX181" s="63"/>
      <c r="AY181" s="107"/>
      <c r="AZ181" s="63"/>
      <c r="BA181" s="111">
        <v>1008.7</v>
      </c>
      <c r="BB181" s="108">
        <v>984.5</v>
      </c>
      <c r="BC181" s="108">
        <v>1279.3000000000002</v>
      </c>
      <c r="BD181" s="108">
        <v>2353.8999999999996</v>
      </c>
      <c r="BE181" s="108">
        <v>3240.7</v>
      </c>
      <c r="BF181" s="108"/>
      <c r="BG181" s="339"/>
      <c r="BH181" s="339"/>
      <c r="BI181" s="108"/>
      <c r="BJ181" s="108"/>
      <c r="BK181" s="339"/>
      <c r="BL181" s="339"/>
      <c r="BN181" s="145"/>
      <c r="BO181" s="145"/>
      <c r="BP181" s="145"/>
      <c r="BR181" s="145"/>
      <c r="BS181" s="145"/>
      <c r="BT181" s="145"/>
    </row>
    <row r="182" spans="1:72" hidden="1" outlineLevel="1">
      <c r="A182" s="31"/>
      <c r="B182" s="31"/>
      <c r="C182" s="90" t="s">
        <v>82</v>
      </c>
      <c r="D182" s="90"/>
      <c r="E182" s="90"/>
      <c r="F182" s="144">
        <v>16.2</v>
      </c>
      <c r="G182" s="144">
        <v>17.600000000000001</v>
      </c>
      <c r="H182" s="144">
        <v>20.100000000000001</v>
      </c>
      <c r="I182" s="106">
        <v>27.3</v>
      </c>
      <c r="J182" s="144">
        <v>34</v>
      </c>
      <c r="K182" s="144">
        <v>41</v>
      </c>
      <c r="L182" s="144">
        <v>49.3</v>
      </c>
      <c r="M182" s="106">
        <v>58.5</v>
      </c>
      <c r="N182" s="144">
        <v>62.3</v>
      </c>
      <c r="O182" s="144">
        <v>79</v>
      </c>
      <c r="P182" s="144">
        <v>93.3</v>
      </c>
      <c r="Q182" s="106">
        <v>111.9</v>
      </c>
      <c r="R182" s="210">
        <v>122.3</v>
      </c>
      <c r="S182" s="210">
        <v>133.5</v>
      </c>
      <c r="T182" s="210">
        <v>142.4</v>
      </c>
      <c r="U182" s="351"/>
      <c r="V182" s="210"/>
      <c r="W182" s="210"/>
      <c r="X182" s="210"/>
      <c r="Y182" s="351"/>
      <c r="Z182" s="210"/>
      <c r="AA182" s="210"/>
      <c r="AB182" s="210"/>
      <c r="AC182" s="210"/>
      <c r="AD182" s="210"/>
      <c r="AE182" s="210"/>
      <c r="AF182" s="210"/>
      <c r="AG182" s="210"/>
      <c r="AH182" s="210"/>
      <c r="AI182" s="210"/>
      <c r="AJ182" s="210"/>
      <c r="AK182" s="210"/>
      <c r="AL182" s="210"/>
      <c r="AM182" s="210"/>
      <c r="AN182" s="210"/>
      <c r="AO182" s="210"/>
      <c r="AP182" s="210"/>
      <c r="AQ182" s="210"/>
      <c r="AR182" s="210"/>
      <c r="AS182" s="210"/>
      <c r="AT182" s="210"/>
      <c r="AU182" s="1430"/>
      <c r="AV182" s="210"/>
      <c r="AW182" s="63"/>
      <c r="AX182" s="63"/>
      <c r="AY182" s="107"/>
      <c r="AZ182" s="63"/>
      <c r="BA182" s="1215">
        <v>11.4</v>
      </c>
      <c r="BB182" s="106">
        <v>14.6</v>
      </c>
      <c r="BC182" s="106">
        <v>27.3</v>
      </c>
      <c r="BD182" s="106">
        <v>58.5</v>
      </c>
      <c r="BE182" s="106">
        <v>111.9</v>
      </c>
      <c r="BF182" s="106"/>
      <c r="BG182" s="351"/>
      <c r="BH182" s="351"/>
      <c r="BI182" s="106"/>
      <c r="BJ182" s="106"/>
      <c r="BK182" s="558"/>
      <c r="BL182" s="351"/>
      <c r="BN182" s="210"/>
      <c r="BO182" s="210"/>
      <c r="BP182" s="210"/>
      <c r="BR182" s="210"/>
      <c r="BS182" s="210"/>
      <c r="BT182" s="210"/>
    </row>
    <row r="183" spans="1:72" hidden="1" outlineLevel="1">
      <c r="A183" s="31"/>
      <c r="B183" s="31"/>
      <c r="C183" s="90" t="s">
        <v>175</v>
      </c>
      <c r="D183" s="90"/>
      <c r="E183" s="90"/>
      <c r="F183" s="146">
        <v>7.8</v>
      </c>
      <c r="G183" s="146">
        <v>9.1</v>
      </c>
      <c r="H183" s="146">
        <v>10.3</v>
      </c>
      <c r="I183" s="112">
        <v>13.8</v>
      </c>
      <c r="J183" s="146">
        <v>15.8</v>
      </c>
      <c r="K183" s="146">
        <v>19.899999999999999</v>
      </c>
      <c r="L183" s="144">
        <v>25.1</v>
      </c>
      <c r="M183" s="112">
        <v>34.299999999999997</v>
      </c>
      <c r="N183" s="146">
        <v>38.5</v>
      </c>
      <c r="O183" s="146">
        <v>44.1</v>
      </c>
      <c r="P183" s="146">
        <v>50.4</v>
      </c>
      <c r="Q183" s="112">
        <v>59.1</v>
      </c>
      <c r="R183" s="146">
        <v>65.5</v>
      </c>
      <c r="S183" s="146">
        <v>70.099999999999994</v>
      </c>
      <c r="T183" s="146">
        <v>73.3</v>
      </c>
      <c r="U183" s="355"/>
      <c r="V183" s="146"/>
      <c r="W183" s="146"/>
      <c r="X183" s="146"/>
      <c r="Y183" s="355"/>
      <c r="Z183" s="146"/>
      <c r="AA183" s="146"/>
      <c r="AB183" s="146"/>
      <c r="AC183" s="146"/>
      <c r="AD183" s="146"/>
      <c r="AE183" s="146"/>
      <c r="AF183" s="146"/>
      <c r="AG183" s="146"/>
      <c r="AH183" s="146"/>
      <c r="AI183" s="146"/>
      <c r="AJ183" s="146"/>
      <c r="AK183" s="146"/>
      <c r="AL183" s="146"/>
      <c r="AM183" s="146"/>
      <c r="AN183" s="146"/>
      <c r="AO183" s="146"/>
      <c r="AP183" s="146"/>
      <c r="AQ183" s="146"/>
      <c r="AR183" s="146"/>
      <c r="AS183" s="146"/>
      <c r="AT183" s="146"/>
      <c r="AU183" s="1431"/>
      <c r="AV183" s="146"/>
      <c r="AW183" s="63"/>
      <c r="AX183" s="63"/>
      <c r="AY183" s="107"/>
      <c r="AZ183" s="63"/>
      <c r="BA183" s="1217">
        <v>10.3</v>
      </c>
      <c r="BB183" s="112">
        <v>5</v>
      </c>
      <c r="BC183" s="112">
        <v>13.8</v>
      </c>
      <c r="BD183" s="112">
        <v>34.299999999999997</v>
      </c>
      <c r="BE183" s="112">
        <v>59.1</v>
      </c>
      <c r="BF183" s="112"/>
      <c r="BG183" s="355"/>
      <c r="BH183" s="355"/>
      <c r="BI183" s="112"/>
      <c r="BJ183" s="112"/>
      <c r="BK183" s="1420"/>
      <c r="BL183" s="355"/>
      <c r="BN183" s="146"/>
      <c r="BO183" s="146"/>
      <c r="BP183" s="146"/>
      <c r="BR183" s="146"/>
      <c r="BS183" s="146"/>
      <c r="BT183" s="146"/>
    </row>
    <row r="184" spans="1:72" hidden="1" outlineLevel="1">
      <c r="A184" s="31"/>
      <c r="B184" s="31"/>
      <c r="C184" s="90"/>
      <c r="D184" s="90" t="s">
        <v>80</v>
      </c>
      <c r="E184" s="90"/>
      <c r="F184" s="144" t="s">
        <v>203</v>
      </c>
      <c r="G184" s="144" t="s">
        <v>203</v>
      </c>
      <c r="H184" s="144" t="s">
        <v>203</v>
      </c>
      <c r="I184" s="106" t="s">
        <v>203</v>
      </c>
      <c r="J184" s="144" t="s">
        <v>203</v>
      </c>
      <c r="K184" s="144" t="s">
        <v>203</v>
      </c>
      <c r="L184" s="144" t="s">
        <v>203</v>
      </c>
      <c r="M184" s="106">
        <v>33</v>
      </c>
      <c r="N184" s="144">
        <v>37.5</v>
      </c>
      <c r="O184" s="144">
        <v>43.1</v>
      </c>
      <c r="P184" s="144">
        <v>49.3</v>
      </c>
      <c r="Q184" s="106">
        <v>58.1</v>
      </c>
      <c r="R184" s="210">
        <v>64.599999999999994</v>
      </c>
      <c r="S184" s="210">
        <v>69.3</v>
      </c>
      <c r="T184" s="210">
        <v>72.5</v>
      </c>
      <c r="U184" s="351"/>
      <c r="V184" s="210"/>
      <c r="W184" s="210"/>
      <c r="X184" s="210"/>
      <c r="Y184" s="351"/>
      <c r="Z184" s="210"/>
      <c r="AA184" s="210"/>
      <c r="AB184" s="210"/>
      <c r="AC184" s="210"/>
      <c r="AD184" s="210"/>
      <c r="AE184" s="210"/>
      <c r="AF184" s="210"/>
      <c r="AG184" s="210"/>
      <c r="AH184" s="210"/>
      <c r="AI184" s="210"/>
      <c r="AJ184" s="210"/>
      <c r="AK184" s="210"/>
      <c r="AL184" s="210"/>
      <c r="AM184" s="210"/>
      <c r="AN184" s="210"/>
      <c r="AO184" s="210"/>
      <c r="AP184" s="210"/>
      <c r="AQ184" s="210"/>
      <c r="AR184" s="210"/>
      <c r="AS184" s="210"/>
      <c r="AT184" s="210"/>
      <c r="AU184" s="1430"/>
      <c r="AV184" s="210"/>
      <c r="AW184" s="63"/>
      <c r="AX184" s="63"/>
      <c r="AY184" s="107"/>
      <c r="AZ184" s="63"/>
      <c r="BA184" s="106" t="s">
        <v>203</v>
      </c>
      <c r="BB184" s="106" t="s">
        <v>203</v>
      </c>
      <c r="BC184" s="106" t="s">
        <v>203</v>
      </c>
      <c r="BD184" s="106">
        <v>33</v>
      </c>
      <c r="BE184" s="106">
        <v>58.1</v>
      </c>
      <c r="BF184" s="106"/>
      <c r="BG184" s="351"/>
      <c r="BH184" s="351"/>
      <c r="BI184" s="106"/>
      <c r="BJ184" s="106"/>
      <c r="BK184" s="558"/>
      <c r="BL184" s="351"/>
      <c r="BN184" s="210"/>
      <c r="BO184" s="210"/>
      <c r="BP184" s="210"/>
      <c r="BR184" s="210"/>
      <c r="BS184" s="210"/>
      <c r="BT184" s="210"/>
    </row>
    <row r="185" spans="1:72" hidden="1" outlineLevel="1">
      <c r="A185" s="31"/>
      <c r="B185" s="31"/>
      <c r="C185" s="90"/>
      <c r="D185" s="90" t="s">
        <v>81</v>
      </c>
      <c r="E185" s="90"/>
      <c r="F185" s="144" t="s">
        <v>203</v>
      </c>
      <c r="G185" s="144" t="s">
        <v>203</v>
      </c>
      <c r="H185" s="144" t="s">
        <v>203</v>
      </c>
      <c r="I185" s="106" t="s">
        <v>203</v>
      </c>
      <c r="J185" s="144" t="s">
        <v>203</v>
      </c>
      <c r="K185" s="144" t="s">
        <v>203</v>
      </c>
      <c r="L185" s="144" t="s">
        <v>203</v>
      </c>
      <c r="M185" s="106">
        <v>1.3</v>
      </c>
      <c r="N185" s="144">
        <v>1</v>
      </c>
      <c r="O185" s="144">
        <v>1</v>
      </c>
      <c r="P185" s="144">
        <v>1.1000000000000001</v>
      </c>
      <c r="Q185" s="106">
        <v>1</v>
      </c>
      <c r="R185" s="210">
        <v>0.9</v>
      </c>
      <c r="S185" s="210">
        <v>0.8</v>
      </c>
      <c r="T185" s="210">
        <v>0.8</v>
      </c>
      <c r="U185" s="351"/>
      <c r="V185" s="210"/>
      <c r="W185" s="210"/>
      <c r="X185" s="210"/>
      <c r="Y185" s="351"/>
      <c r="Z185" s="210"/>
      <c r="AA185" s="210"/>
      <c r="AB185" s="210"/>
      <c r="AC185" s="210"/>
      <c r="AD185" s="210"/>
      <c r="AE185" s="210"/>
      <c r="AF185" s="210"/>
      <c r="AG185" s="210"/>
      <c r="AH185" s="210"/>
      <c r="AI185" s="210"/>
      <c r="AJ185" s="210"/>
      <c r="AK185" s="210"/>
      <c r="AL185" s="210"/>
      <c r="AM185" s="210"/>
      <c r="AN185" s="210"/>
      <c r="AO185" s="210"/>
      <c r="AP185" s="210"/>
      <c r="AQ185" s="210"/>
      <c r="AR185" s="210"/>
      <c r="AS185" s="210"/>
      <c r="AT185" s="210"/>
      <c r="AU185" s="1430"/>
      <c r="AV185" s="210"/>
      <c r="AW185" s="63"/>
      <c r="AX185" s="63"/>
      <c r="AY185" s="107"/>
      <c r="AZ185" s="63"/>
      <c r="BA185" s="106" t="s">
        <v>203</v>
      </c>
      <c r="BB185" s="106" t="s">
        <v>203</v>
      </c>
      <c r="BC185" s="106" t="s">
        <v>203</v>
      </c>
      <c r="BD185" s="106">
        <v>1.3</v>
      </c>
      <c r="BE185" s="106">
        <v>1</v>
      </c>
      <c r="BF185" s="106"/>
      <c r="BG185" s="351"/>
      <c r="BH185" s="351"/>
      <c r="BI185" s="106"/>
      <c r="BJ185" s="106"/>
      <c r="BK185" s="558"/>
      <c r="BL185" s="351"/>
      <c r="BN185" s="210"/>
      <c r="BO185" s="210"/>
      <c r="BP185" s="210"/>
      <c r="BR185" s="210"/>
      <c r="BS185" s="210"/>
      <c r="BT185" s="210"/>
    </row>
    <row r="186" spans="1:72" hidden="1" outlineLevel="1">
      <c r="A186" s="31"/>
      <c r="B186" s="31"/>
      <c r="C186" s="90" t="s">
        <v>83</v>
      </c>
      <c r="D186" s="90"/>
      <c r="E186" s="90"/>
      <c r="F186" s="144">
        <v>1.4</v>
      </c>
      <c r="G186" s="144">
        <v>1.5</v>
      </c>
      <c r="H186" s="144">
        <v>1.8</v>
      </c>
      <c r="I186" s="106">
        <v>2.2000000000000002</v>
      </c>
      <c r="J186" s="144">
        <v>2.9</v>
      </c>
      <c r="K186" s="144">
        <v>3.9</v>
      </c>
      <c r="L186" s="144">
        <v>4.9000000000000004</v>
      </c>
      <c r="M186" s="106">
        <v>5.8</v>
      </c>
      <c r="N186" s="144">
        <v>7.6</v>
      </c>
      <c r="O186" s="144">
        <v>9.1999999999999993</v>
      </c>
      <c r="P186" s="144">
        <v>10.7</v>
      </c>
      <c r="Q186" s="106">
        <v>12.1</v>
      </c>
      <c r="R186" s="210">
        <v>14.2</v>
      </c>
      <c r="S186" s="210">
        <v>13.2</v>
      </c>
      <c r="T186" s="210">
        <v>11.9</v>
      </c>
      <c r="U186" s="351"/>
      <c r="V186" s="210"/>
      <c r="W186" s="210"/>
      <c r="X186" s="210"/>
      <c r="Y186" s="351"/>
      <c r="Z186" s="210"/>
      <c r="AA186" s="210"/>
      <c r="AB186" s="210"/>
      <c r="AC186" s="210"/>
      <c r="AD186" s="210"/>
      <c r="AE186" s="210"/>
      <c r="AF186" s="210"/>
      <c r="AG186" s="210"/>
      <c r="AH186" s="210"/>
      <c r="AI186" s="210"/>
      <c r="AJ186" s="210"/>
      <c r="AK186" s="210"/>
      <c r="AL186" s="210"/>
      <c r="AM186" s="210"/>
      <c r="AN186" s="210"/>
      <c r="AO186" s="210"/>
      <c r="AP186" s="210"/>
      <c r="AQ186" s="210"/>
      <c r="AR186" s="210"/>
      <c r="AS186" s="210"/>
      <c r="AT186" s="210"/>
      <c r="AU186" s="1430"/>
      <c r="AV186" s="210"/>
      <c r="AW186" s="63"/>
      <c r="AX186" s="63"/>
      <c r="AY186" s="107"/>
      <c r="AZ186" s="63"/>
      <c r="BA186" s="1215">
        <v>1.2</v>
      </c>
      <c r="BB186" s="106">
        <v>1.1000000000000001</v>
      </c>
      <c r="BC186" s="106">
        <v>2.2000000000000002</v>
      </c>
      <c r="BD186" s="106">
        <v>5.8</v>
      </c>
      <c r="BE186" s="106">
        <v>12.1</v>
      </c>
      <c r="BF186" s="106"/>
      <c r="BG186" s="351"/>
      <c r="BH186" s="351"/>
      <c r="BI186" s="106"/>
      <c r="BJ186" s="106"/>
      <c r="BK186" s="558"/>
      <c r="BL186" s="351"/>
      <c r="BN186" s="210"/>
      <c r="BO186" s="210"/>
      <c r="BP186" s="210"/>
      <c r="BR186" s="210"/>
      <c r="BS186" s="210"/>
      <c r="BT186" s="210"/>
    </row>
    <row r="187" spans="1:72" s="24" customFormat="1" hidden="1" outlineLevel="1">
      <c r="A187" s="32"/>
      <c r="B187" s="6" t="s">
        <v>84</v>
      </c>
      <c r="C187" s="98"/>
      <c r="D187" s="98"/>
      <c r="E187" s="99"/>
      <c r="F187" s="145">
        <v>25.4</v>
      </c>
      <c r="G187" s="145">
        <v>28.200000000000003</v>
      </c>
      <c r="H187" s="145">
        <v>32.200000000000003</v>
      </c>
      <c r="I187" s="108">
        <v>43.300000000000004</v>
      </c>
      <c r="J187" s="145">
        <v>52.699999999999996</v>
      </c>
      <c r="K187" s="145">
        <v>64.8</v>
      </c>
      <c r="L187" s="145">
        <v>79.300000000000011</v>
      </c>
      <c r="M187" s="108">
        <v>98.6</v>
      </c>
      <c r="N187" s="145">
        <v>108.39999999999999</v>
      </c>
      <c r="O187" s="145">
        <v>132.29999999999998</v>
      </c>
      <c r="P187" s="145">
        <v>154.39999999999998</v>
      </c>
      <c r="Q187" s="108">
        <v>183.1</v>
      </c>
      <c r="R187" s="145">
        <v>201.99999999999997</v>
      </c>
      <c r="S187" s="145">
        <v>216.8</v>
      </c>
      <c r="T187" s="145">
        <v>227.6</v>
      </c>
      <c r="U187" s="339"/>
      <c r="V187" s="145"/>
      <c r="W187" s="145"/>
      <c r="X187" s="145"/>
      <c r="Y187" s="339"/>
      <c r="Z187" s="145"/>
      <c r="AA187" s="145"/>
      <c r="AB187" s="145"/>
      <c r="AC187" s="145"/>
      <c r="AD187" s="145"/>
      <c r="AE187" s="145"/>
      <c r="AF187" s="145"/>
      <c r="AG187" s="145"/>
      <c r="AH187" s="145"/>
      <c r="AI187" s="145"/>
      <c r="AJ187" s="145"/>
      <c r="AK187" s="145"/>
      <c r="AL187" s="145"/>
      <c r="AM187" s="145"/>
      <c r="AN187" s="145"/>
      <c r="AO187" s="1328"/>
      <c r="AP187" s="1328"/>
      <c r="AQ187" s="1328"/>
      <c r="AR187" s="145"/>
      <c r="AS187" s="1328"/>
      <c r="AT187" s="1328"/>
      <c r="AU187" s="1328"/>
      <c r="AV187" s="145"/>
      <c r="AW187" s="63"/>
      <c r="AX187" s="63"/>
      <c r="AY187" s="107"/>
      <c r="AZ187" s="63"/>
      <c r="BA187" s="111">
        <v>22.900000000000002</v>
      </c>
      <c r="BB187" s="108">
        <v>20.700000000000003</v>
      </c>
      <c r="BC187" s="108">
        <v>43.300000000000004</v>
      </c>
      <c r="BD187" s="108">
        <v>98.6</v>
      </c>
      <c r="BE187" s="108">
        <v>183.1</v>
      </c>
      <c r="BF187" s="108"/>
      <c r="BG187" s="339"/>
      <c r="BH187" s="339"/>
      <c r="BI187" s="108"/>
      <c r="BJ187" s="108"/>
      <c r="BK187" s="339"/>
      <c r="BL187" s="339"/>
      <c r="BN187" s="145"/>
      <c r="BO187" s="145"/>
      <c r="BP187" s="145"/>
      <c r="BR187" s="145"/>
      <c r="BS187" s="145"/>
      <c r="BT187" s="145"/>
    </row>
    <row r="188" spans="1:72" s="24" customFormat="1" hidden="1" outlineLevel="1">
      <c r="A188" s="32"/>
      <c r="B188" s="7" t="s">
        <v>87</v>
      </c>
      <c r="C188" s="100"/>
      <c r="D188" s="100"/>
      <c r="E188" s="101"/>
      <c r="F188" s="145">
        <v>1044.7</v>
      </c>
      <c r="G188" s="145">
        <v>1025.4000000000001</v>
      </c>
      <c r="H188" s="145">
        <v>979.5</v>
      </c>
      <c r="I188" s="108">
        <v>1322.6000000000001</v>
      </c>
      <c r="J188" s="145">
        <v>1461.5000000000002</v>
      </c>
      <c r="K188" s="145">
        <v>1669.6</v>
      </c>
      <c r="L188" s="145">
        <v>1891.1000000000001</v>
      </c>
      <c r="M188" s="108">
        <v>2452.4999999999995</v>
      </c>
      <c r="N188" s="145">
        <v>2518.3000000000002</v>
      </c>
      <c r="O188" s="145">
        <v>2723.3</v>
      </c>
      <c r="P188" s="145">
        <v>3296.7000000000003</v>
      </c>
      <c r="Q188" s="108">
        <v>3423.7999999999997</v>
      </c>
      <c r="R188" s="145">
        <v>3521.3</v>
      </c>
      <c r="S188" s="145">
        <v>3820.8</v>
      </c>
      <c r="T188" s="333">
        <v>4120.5</v>
      </c>
      <c r="U188" s="361">
        <v>3886.8</v>
      </c>
      <c r="V188" s="333"/>
      <c r="W188" s="333"/>
      <c r="X188" s="333"/>
      <c r="Y188" s="361"/>
      <c r="Z188" s="333"/>
      <c r="AA188" s="333"/>
      <c r="AB188" s="333"/>
      <c r="AC188" s="333"/>
      <c r="AD188" s="333"/>
      <c r="AE188" s="333"/>
      <c r="AF188" s="333"/>
      <c r="AG188" s="333"/>
      <c r="AH188" s="333"/>
      <c r="AI188" s="333"/>
      <c r="AJ188" s="333"/>
      <c r="AK188" s="333"/>
      <c r="AL188" s="333"/>
      <c r="AM188" s="333"/>
      <c r="AN188" s="333"/>
      <c r="AO188" s="1328"/>
      <c r="AP188" s="1328"/>
      <c r="AQ188" s="1328"/>
      <c r="AR188" s="333"/>
      <c r="AS188" s="1328"/>
      <c r="AT188" s="1328"/>
      <c r="AU188" s="1328"/>
      <c r="AV188" s="333"/>
      <c r="AW188" s="63"/>
      <c r="AX188" s="63"/>
      <c r="AY188" s="107"/>
      <c r="AZ188" s="63"/>
      <c r="BA188" s="111">
        <v>1031.6000000000001</v>
      </c>
      <c r="BB188" s="108">
        <v>1005.2</v>
      </c>
      <c r="BC188" s="108">
        <v>1322.6000000000001</v>
      </c>
      <c r="BD188" s="108">
        <v>2452.4999999999995</v>
      </c>
      <c r="BE188" s="108">
        <v>3423.7999999999997</v>
      </c>
      <c r="BF188" s="108">
        <v>3886.8</v>
      </c>
      <c r="BG188" s="361">
        <v>0</v>
      </c>
      <c r="BH188" s="361">
        <v>0</v>
      </c>
      <c r="BI188" s="108"/>
      <c r="BJ188" s="108"/>
      <c r="BK188" s="361"/>
      <c r="BL188" s="361"/>
      <c r="BN188" s="333"/>
      <c r="BO188" s="333"/>
      <c r="BP188" s="333"/>
      <c r="BR188" s="333"/>
      <c r="BS188" s="333"/>
      <c r="BT188" s="333"/>
    </row>
    <row r="189" spans="1:72" hidden="1" outlineLevel="1">
      <c r="A189" s="31"/>
      <c r="B189" s="31"/>
      <c r="C189" s="31"/>
      <c r="D189" s="31"/>
      <c r="E189" s="31"/>
      <c r="F189" s="62"/>
      <c r="G189" s="62"/>
      <c r="H189" s="62"/>
      <c r="I189" s="63"/>
      <c r="J189" s="62"/>
      <c r="K189" s="62"/>
      <c r="L189" s="62"/>
      <c r="M189" s="63"/>
      <c r="N189" s="62"/>
      <c r="O189" s="62"/>
      <c r="P189" s="62"/>
      <c r="Q189" s="63"/>
      <c r="R189" s="62"/>
      <c r="S189" s="62"/>
      <c r="T189" s="62"/>
      <c r="U189" s="353"/>
      <c r="V189" s="62"/>
      <c r="W189" s="62"/>
      <c r="X189" s="62"/>
      <c r="Y189" s="353"/>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227"/>
      <c r="AV189" s="62"/>
      <c r="AW189" s="63"/>
      <c r="AX189" s="63"/>
      <c r="AY189" s="107"/>
      <c r="AZ189" s="63"/>
      <c r="BA189" s="1222"/>
      <c r="BB189" s="63"/>
      <c r="BC189" s="63"/>
      <c r="BD189" s="63"/>
      <c r="BE189" s="63"/>
      <c r="BF189" s="63"/>
      <c r="BG189" s="353"/>
      <c r="BH189" s="353"/>
      <c r="BI189" s="63"/>
      <c r="BJ189" s="63"/>
      <c r="BK189" s="557"/>
      <c r="BL189" s="353"/>
      <c r="BN189" s="62"/>
      <c r="BO189" s="62"/>
      <c r="BP189" s="62"/>
      <c r="BR189" s="62"/>
      <c r="BS189" s="62"/>
      <c r="BT189" s="62"/>
    </row>
    <row r="190" spans="1:72" hidden="1" outlineLevel="1">
      <c r="A190" s="95" t="s">
        <v>93</v>
      </c>
      <c r="B190" s="31"/>
      <c r="C190" s="31"/>
      <c r="D190" s="31"/>
      <c r="E190" s="31"/>
      <c r="F190" s="62"/>
      <c r="G190" s="62"/>
      <c r="H190" s="62"/>
      <c r="I190" s="63"/>
      <c r="J190" s="62"/>
      <c r="K190" s="62"/>
      <c r="L190" s="62"/>
      <c r="M190" s="63"/>
      <c r="N190" s="62"/>
      <c r="O190" s="62"/>
      <c r="P190" s="62"/>
      <c r="Q190" s="63"/>
      <c r="R190" s="62"/>
      <c r="S190" s="62"/>
      <c r="T190" s="62"/>
      <c r="U190" s="353"/>
      <c r="V190" s="62"/>
      <c r="W190" s="62"/>
      <c r="X190" s="62"/>
      <c r="Y190" s="353"/>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227"/>
      <c r="AV190" s="62"/>
      <c r="AW190" s="63"/>
      <c r="AX190" s="63"/>
      <c r="AY190" s="107"/>
      <c r="AZ190" s="63"/>
      <c r="BA190" s="63"/>
      <c r="BB190" s="63"/>
      <c r="BC190" s="63"/>
      <c r="BD190" s="63"/>
      <c r="BE190" s="63"/>
      <c r="BF190" s="63"/>
      <c r="BG190" s="353"/>
      <c r="BH190" s="353"/>
      <c r="BI190" s="63"/>
      <c r="BJ190" s="63"/>
      <c r="BK190" s="557"/>
      <c r="BL190" s="353"/>
      <c r="BN190" s="62"/>
      <c r="BO190" s="62"/>
      <c r="BP190" s="62"/>
      <c r="BR190" s="62"/>
      <c r="BS190" s="62"/>
      <c r="BT190" s="62"/>
    </row>
    <row r="191" spans="1:72" hidden="1" outlineLevel="1">
      <c r="A191" s="89" t="s">
        <v>94</v>
      </c>
      <c r="B191" s="90"/>
      <c r="C191" s="90"/>
      <c r="D191" s="90"/>
      <c r="E191" s="90"/>
      <c r="F191" s="210"/>
      <c r="G191" s="210"/>
      <c r="H191" s="210"/>
      <c r="I191" s="107"/>
      <c r="J191" s="210"/>
      <c r="K191" s="210"/>
      <c r="L191" s="210"/>
      <c r="M191" s="107"/>
      <c r="N191" s="210"/>
      <c r="O191" s="210"/>
      <c r="P191" s="210"/>
      <c r="Q191" s="107"/>
      <c r="R191" s="210"/>
      <c r="S191" s="210"/>
      <c r="T191" s="210"/>
      <c r="U191" s="351"/>
      <c r="V191" s="210"/>
      <c r="W191" s="210"/>
      <c r="X191" s="210"/>
      <c r="Y191" s="351"/>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1430"/>
      <c r="AV191" s="210"/>
      <c r="AW191" s="63"/>
      <c r="AX191" s="63"/>
      <c r="AY191" s="107"/>
      <c r="AZ191" s="63"/>
      <c r="BA191" s="107"/>
      <c r="BB191" s="107"/>
      <c r="BC191" s="107"/>
      <c r="BD191" s="107"/>
      <c r="BE191" s="107"/>
      <c r="BF191" s="107"/>
      <c r="BG191" s="351"/>
      <c r="BH191" s="351"/>
      <c r="BI191" s="107"/>
      <c r="BJ191" s="107"/>
      <c r="BK191" s="558"/>
      <c r="BL191" s="351"/>
      <c r="BN191" s="210"/>
      <c r="BO191" s="210"/>
      <c r="BP191" s="210"/>
      <c r="BR191" s="210"/>
      <c r="BS191" s="210"/>
      <c r="BT191" s="210"/>
    </row>
    <row r="192" spans="1:72" hidden="1" outlineLevel="1">
      <c r="A192" s="31"/>
      <c r="B192" s="31"/>
      <c r="C192" s="90" t="s">
        <v>77</v>
      </c>
      <c r="D192" s="90"/>
      <c r="E192" s="90"/>
      <c r="F192" s="220">
        <v>0.11054245771163002</v>
      </c>
      <c r="G192" s="220">
        <v>0.10090549160495636</v>
      </c>
      <c r="H192" s="220">
        <v>8.8361760068797465E-2</v>
      </c>
      <c r="I192" s="117">
        <v>0.10262054338919328</v>
      </c>
      <c r="J192" s="220">
        <v>7.8538799371337092E-2</v>
      </c>
      <c r="K192" s="220">
        <v>0.1001890634089587</v>
      </c>
      <c r="L192" s="220">
        <v>0.10446244716592608</v>
      </c>
      <c r="M192" s="117">
        <v>0.12392400155098875</v>
      </c>
      <c r="N192" s="220">
        <v>0.1211597627859277</v>
      </c>
      <c r="O192" s="220">
        <v>0.13368659926099302</v>
      </c>
      <c r="P192" s="220">
        <v>0.13710575139146566</v>
      </c>
      <c r="Q192" s="117">
        <v>0.1650270061728395</v>
      </c>
      <c r="R192" s="220">
        <v>0.17367204202257844</v>
      </c>
      <c r="S192" s="220">
        <v>0.19455545205973379</v>
      </c>
      <c r="T192" s="220">
        <v>0.23041795197483819</v>
      </c>
      <c r="U192" s="356"/>
      <c r="V192" s="220"/>
      <c r="W192" s="220"/>
      <c r="X192" s="220"/>
      <c r="Y192" s="356"/>
      <c r="Z192" s="220"/>
      <c r="AA192" s="220"/>
      <c r="AB192" s="220"/>
      <c r="AC192" s="220"/>
      <c r="AD192" s="220"/>
      <c r="AE192" s="220"/>
      <c r="AF192" s="220"/>
      <c r="AG192" s="220"/>
      <c r="AH192" s="220"/>
      <c r="AI192" s="220"/>
      <c r="AJ192" s="220"/>
      <c r="AK192" s="220"/>
      <c r="AL192" s="220"/>
      <c r="AM192" s="220"/>
      <c r="AN192" s="220"/>
      <c r="AO192" s="220"/>
      <c r="AP192" s="220"/>
      <c r="AQ192" s="220"/>
      <c r="AR192" s="220"/>
      <c r="AS192" s="220"/>
      <c r="AT192" s="220"/>
      <c r="AU192" s="225"/>
      <c r="AV192" s="220"/>
      <c r="AW192" s="63"/>
      <c r="AX192" s="63"/>
      <c r="AY192" s="107"/>
      <c r="AZ192" s="63"/>
      <c r="BA192" s="117">
        <v>0.1587635828088769</v>
      </c>
      <c r="BB192" s="117">
        <v>0.10746946890088044</v>
      </c>
      <c r="BC192" s="117">
        <v>0.10262054338919328</v>
      </c>
      <c r="BD192" s="117">
        <v>0.12392400155098875</v>
      </c>
      <c r="BE192" s="117">
        <v>0.1650270061728395</v>
      </c>
      <c r="BF192" s="117"/>
      <c r="BG192" s="356"/>
      <c r="BH192" s="356"/>
      <c r="BI192" s="117"/>
      <c r="BJ192" s="117"/>
      <c r="BK192" s="352"/>
      <c r="BL192" s="356"/>
      <c r="BN192" s="220"/>
      <c r="BO192" s="220"/>
      <c r="BP192" s="220"/>
      <c r="BR192" s="220"/>
      <c r="BS192" s="220"/>
      <c r="BT192" s="220"/>
    </row>
    <row r="193" spans="1:72" hidden="1" outlineLevel="1">
      <c r="A193" s="31"/>
      <c r="B193" s="31"/>
      <c r="C193" s="90" t="s">
        <v>78</v>
      </c>
      <c r="D193" s="90"/>
      <c r="E193" s="90"/>
      <c r="F193" s="220">
        <v>0.14451137884872825</v>
      </c>
      <c r="G193" s="220">
        <v>0.14337527282064449</v>
      </c>
      <c r="H193" s="220">
        <v>0.13510859863135971</v>
      </c>
      <c r="I193" s="117">
        <v>0.17933428515439098</v>
      </c>
      <c r="J193" s="220">
        <v>0.23565728458966895</v>
      </c>
      <c r="K193" s="220">
        <v>0.2419239810877202</v>
      </c>
      <c r="L193" s="220">
        <v>0.25943560851573017</v>
      </c>
      <c r="M193" s="117">
        <v>0.2599372935210319</v>
      </c>
      <c r="N193" s="220">
        <v>0.28883940267225572</v>
      </c>
      <c r="O193" s="220">
        <v>0.31846524865839615</v>
      </c>
      <c r="P193" s="220">
        <v>0.37408017137076782</v>
      </c>
      <c r="Q193" s="117">
        <v>0.33321715642494609</v>
      </c>
      <c r="R193" s="220">
        <v>0.34260279207787242</v>
      </c>
      <c r="S193" s="220">
        <v>0.38942014718979978</v>
      </c>
      <c r="T193" s="220">
        <v>0.38796890841500503</v>
      </c>
      <c r="U193" s="356"/>
      <c r="V193" s="220"/>
      <c r="W193" s="220"/>
      <c r="X193" s="220"/>
      <c r="Y193" s="356"/>
      <c r="Z193" s="220"/>
      <c r="AA193" s="220"/>
      <c r="AB193" s="220"/>
      <c r="AC193" s="220"/>
      <c r="AD193" s="220"/>
      <c r="AE193" s="220"/>
      <c r="AF193" s="220"/>
      <c r="AG193" s="220"/>
      <c r="AH193" s="220"/>
      <c r="AI193" s="220"/>
      <c r="AJ193" s="220"/>
      <c r="AK193" s="220"/>
      <c r="AL193" s="220"/>
      <c r="AM193" s="220"/>
      <c r="AN193" s="220"/>
      <c r="AO193" s="220"/>
      <c r="AP193" s="220"/>
      <c r="AQ193" s="220"/>
      <c r="AR193" s="220"/>
      <c r="AS193" s="220"/>
      <c r="AT193" s="220"/>
      <c r="AU193" s="225"/>
      <c r="AV193" s="220"/>
      <c r="AW193" s="63"/>
      <c r="AX193" s="63"/>
      <c r="AY193" s="107"/>
      <c r="AZ193" s="63"/>
      <c r="BA193" s="117">
        <v>0.14494703933190181</v>
      </c>
      <c r="BB193" s="117">
        <v>0.14149950785731255</v>
      </c>
      <c r="BC193" s="117">
        <v>0.17933428515439098</v>
      </c>
      <c r="BD193" s="117">
        <v>0.2599372935210319</v>
      </c>
      <c r="BE193" s="117">
        <v>0.33321715642494609</v>
      </c>
      <c r="BF193" s="117"/>
      <c r="BG193" s="356"/>
      <c r="BH193" s="356"/>
      <c r="BI193" s="117"/>
      <c r="BJ193" s="117"/>
      <c r="BK193" s="352"/>
      <c r="BL193" s="356"/>
      <c r="BN193" s="220"/>
      <c r="BO193" s="220"/>
      <c r="BP193" s="220"/>
      <c r="BR193" s="220"/>
      <c r="BS193" s="220"/>
      <c r="BT193" s="220"/>
    </row>
    <row r="194" spans="1:72" s="88" customFormat="1" hidden="1" outlineLevel="1">
      <c r="A194" s="94"/>
      <c r="B194" s="92" t="s">
        <v>79</v>
      </c>
      <c r="C194" s="93"/>
      <c r="D194" s="93"/>
      <c r="E194" s="92"/>
      <c r="F194" s="229">
        <v>0.12276729256747804</v>
      </c>
      <c r="G194" s="229">
        <v>0.11634310248273287</v>
      </c>
      <c r="H194" s="229">
        <v>0.10593116095989979</v>
      </c>
      <c r="I194" s="115">
        <v>0.13059412004899962</v>
      </c>
      <c r="J194" s="229">
        <v>0.13395072879921655</v>
      </c>
      <c r="K194" s="229">
        <v>0.15051726240163574</v>
      </c>
      <c r="L194" s="229">
        <v>0.15902747300974285</v>
      </c>
      <c r="M194" s="115">
        <v>0.17083490579731178</v>
      </c>
      <c r="N194" s="229">
        <v>0.17783664915284259</v>
      </c>
      <c r="O194" s="229">
        <v>0.19901070709863738</v>
      </c>
      <c r="P194" s="229">
        <v>0.22121551317521665</v>
      </c>
      <c r="Q194" s="115">
        <v>0.21664315749363244</v>
      </c>
      <c r="R194" s="229">
        <v>0.22449545503733365</v>
      </c>
      <c r="S194" s="229">
        <v>0.25289630830333526</v>
      </c>
      <c r="T194" s="229">
        <v>0.27683041301627032</v>
      </c>
      <c r="U194" s="354"/>
      <c r="V194" s="229"/>
      <c r="W194" s="229"/>
      <c r="X194" s="229"/>
      <c r="Y194" s="354"/>
      <c r="Z194" s="229"/>
      <c r="AA194" s="229"/>
      <c r="AB194" s="229"/>
      <c r="AC194" s="229"/>
      <c r="AD194" s="229"/>
      <c r="AE194" s="229"/>
      <c r="AF194" s="229"/>
      <c r="AG194" s="229"/>
      <c r="AH194" s="229"/>
      <c r="AI194" s="229"/>
      <c r="AJ194" s="229"/>
      <c r="AK194" s="229"/>
      <c r="AL194" s="229"/>
      <c r="AM194" s="229"/>
      <c r="AN194" s="229"/>
      <c r="AO194" s="855"/>
      <c r="AP194" s="855"/>
      <c r="AQ194" s="855"/>
      <c r="AR194" s="229"/>
      <c r="AS194" s="855"/>
      <c r="AT194" s="855"/>
      <c r="AU194" s="855"/>
      <c r="AV194" s="229"/>
      <c r="AW194" s="1216"/>
      <c r="AX194" s="1216"/>
      <c r="AY194" s="1228"/>
      <c r="AZ194" s="1216"/>
      <c r="BA194" s="115">
        <v>0.15337759139248669</v>
      </c>
      <c r="BB194" s="115">
        <v>0.11965531490799486</v>
      </c>
      <c r="BC194" s="115">
        <v>0.13059412004899962</v>
      </c>
      <c r="BD194" s="115">
        <v>0.17083490579731178</v>
      </c>
      <c r="BE194" s="115">
        <v>0.21664315749363244</v>
      </c>
      <c r="BF194" s="115"/>
      <c r="BG194" s="354"/>
      <c r="BH194" s="354"/>
      <c r="BI194" s="115"/>
      <c r="BJ194" s="115"/>
      <c r="BK194" s="354"/>
      <c r="BL194" s="354"/>
      <c r="BN194" s="229"/>
      <c r="BO194" s="229"/>
      <c r="BP194" s="229"/>
      <c r="BR194" s="229"/>
      <c r="BS194" s="229"/>
      <c r="BT194" s="229"/>
    </row>
    <row r="195" spans="1:72" hidden="1" outlineLevel="1">
      <c r="A195" s="31"/>
      <c r="B195" s="31"/>
      <c r="C195" s="90" t="s">
        <v>82</v>
      </c>
      <c r="D195" s="90"/>
      <c r="E195" s="90"/>
      <c r="F195" s="220">
        <v>1.3653603034134007E-2</v>
      </c>
      <c r="G195" s="220">
        <v>1.3678402113934873E-2</v>
      </c>
      <c r="H195" s="220">
        <v>1.4246225813310653E-2</v>
      </c>
      <c r="I195" s="117">
        <v>1.7399617590822179E-2</v>
      </c>
      <c r="J195" s="220">
        <v>2.0214030915576695E-2</v>
      </c>
      <c r="K195" s="220">
        <v>2.2431338220811906E-2</v>
      </c>
      <c r="L195" s="220">
        <v>2.4517604933359857E-2</v>
      </c>
      <c r="M195" s="117">
        <v>2.5773195876288658E-2</v>
      </c>
      <c r="N195" s="220">
        <v>2.6818768833405077E-2</v>
      </c>
      <c r="O195" s="220">
        <v>3.3200252153813829E-2</v>
      </c>
      <c r="P195" s="220">
        <v>3.7551316107220477E-2</v>
      </c>
      <c r="Q195" s="117">
        <v>4.3803335160103346E-2</v>
      </c>
      <c r="R195" s="220">
        <v>4.7009532595325955E-2</v>
      </c>
      <c r="S195" s="220">
        <v>5.0614194722474977E-2</v>
      </c>
      <c r="T195" s="220">
        <v>5.2789620018535682E-2</v>
      </c>
      <c r="U195" s="356"/>
      <c r="V195" s="220"/>
      <c r="W195" s="220"/>
      <c r="X195" s="220"/>
      <c r="Y195" s="356"/>
      <c r="Z195" s="220"/>
      <c r="AA195" s="220"/>
      <c r="AB195" s="220"/>
      <c r="AC195" s="220"/>
      <c r="AD195" s="220"/>
      <c r="AE195" s="220"/>
      <c r="AF195" s="220"/>
      <c r="AG195" s="220"/>
      <c r="AH195" s="220"/>
      <c r="AI195" s="220"/>
      <c r="AJ195" s="220"/>
      <c r="AK195" s="220"/>
      <c r="AL195" s="220"/>
      <c r="AM195" s="220"/>
      <c r="AN195" s="220"/>
      <c r="AO195" s="220"/>
      <c r="AP195" s="220"/>
      <c r="AQ195" s="220"/>
      <c r="AR195" s="220"/>
      <c r="AS195" s="220"/>
      <c r="AT195" s="220"/>
      <c r="AU195" s="225"/>
      <c r="AV195" s="220"/>
      <c r="AW195" s="63"/>
      <c r="AX195" s="63"/>
      <c r="AY195" s="107"/>
      <c r="AZ195" s="63"/>
      <c r="BA195" s="117">
        <v>1.4665076663617875E-2</v>
      </c>
      <c r="BB195" s="117">
        <v>1.2768934755990903E-2</v>
      </c>
      <c r="BC195" s="117">
        <v>1.7399617590822179E-2</v>
      </c>
      <c r="BD195" s="117">
        <v>2.5773195876288658E-2</v>
      </c>
      <c r="BE195" s="117">
        <v>4.3803335160103346E-2</v>
      </c>
      <c r="BF195" s="117"/>
      <c r="BG195" s="356"/>
      <c r="BH195" s="356"/>
      <c r="BI195" s="117"/>
      <c r="BJ195" s="117"/>
      <c r="BK195" s="352"/>
      <c r="BL195" s="356"/>
      <c r="BN195" s="220"/>
      <c r="BO195" s="220"/>
      <c r="BP195" s="220"/>
      <c r="BR195" s="220"/>
      <c r="BS195" s="220"/>
      <c r="BT195" s="220"/>
    </row>
    <row r="196" spans="1:72" hidden="1" outlineLevel="1">
      <c r="A196" s="31"/>
      <c r="B196" s="31"/>
      <c r="C196" s="90" t="s">
        <v>175</v>
      </c>
      <c r="D196" s="90"/>
      <c r="E196" s="90"/>
      <c r="F196" s="220">
        <v>4.8850754681530658E-3</v>
      </c>
      <c r="G196" s="220">
        <v>5.279034690799397E-3</v>
      </c>
      <c r="H196" s="220">
        <v>5.49538494371232E-3</v>
      </c>
      <c r="I196" s="117">
        <v>6.8256009496488286E-3</v>
      </c>
      <c r="J196" s="220">
        <v>7.5946933282061146E-3</v>
      </c>
      <c r="K196" s="220">
        <v>9.1125560948804828E-3</v>
      </c>
      <c r="L196" s="220">
        <v>1.0913043478260871E-2</v>
      </c>
      <c r="M196" s="118">
        <v>1.4249511860745294E-2</v>
      </c>
      <c r="N196" s="232">
        <v>1.6874123422159885E-2</v>
      </c>
      <c r="O196" s="232">
        <v>1.9779332615715826E-2</v>
      </c>
      <c r="P196" s="232">
        <v>2.2328548644338118E-2</v>
      </c>
      <c r="Q196" s="118">
        <v>2.6046716615249009E-2</v>
      </c>
      <c r="R196" s="232">
        <v>2.952977773770344E-2</v>
      </c>
      <c r="S196" s="232">
        <v>3.1805807622504532E-2</v>
      </c>
      <c r="T196" s="232">
        <v>3.3132938570718251E-2</v>
      </c>
      <c r="U196" s="359"/>
      <c r="V196" s="232"/>
      <c r="W196" s="232"/>
      <c r="X196" s="232"/>
      <c r="Y196" s="359"/>
      <c r="Z196" s="232"/>
      <c r="AA196" s="232"/>
      <c r="AB196" s="232"/>
      <c r="AC196" s="232"/>
      <c r="AD196" s="232"/>
      <c r="AE196" s="232"/>
      <c r="AF196" s="232"/>
      <c r="AG196" s="232"/>
      <c r="AH196" s="232"/>
      <c r="AI196" s="232"/>
      <c r="AJ196" s="232"/>
      <c r="AK196" s="232"/>
      <c r="AL196" s="232"/>
      <c r="AM196" s="232"/>
      <c r="AN196" s="232"/>
      <c r="AO196" s="232"/>
      <c r="AP196" s="232"/>
      <c r="AQ196" s="232"/>
      <c r="AR196" s="232"/>
      <c r="AS196" s="232"/>
      <c r="AT196" s="232"/>
      <c r="AU196" s="1432"/>
      <c r="AV196" s="232"/>
      <c r="AW196" s="63"/>
      <c r="AX196" s="63"/>
      <c r="AY196" s="107"/>
      <c r="AZ196" s="63"/>
      <c r="BA196" s="118">
        <v>1.091143306312529E-2</v>
      </c>
      <c r="BB196" s="118">
        <v>3.1853220360578455E-3</v>
      </c>
      <c r="BC196" s="118">
        <v>6.8256009496488286E-3</v>
      </c>
      <c r="BD196" s="118">
        <v>1.4249511860745294E-2</v>
      </c>
      <c r="BE196" s="118">
        <v>2.6046716615249009E-2</v>
      </c>
      <c r="BF196" s="118"/>
      <c r="BG196" s="359"/>
      <c r="BH196" s="359"/>
      <c r="BI196" s="118"/>
      <c r="BJ196" s="118"/>
      <c r="BK196" s="1436"/>
      <c r="BL196" s="359"/>
      <c r="BN196" s="232"/>
      <c r="BO196" s="232"/>
      <c r="BP196" s="232"/>
      <c r="BR196" s="232"/>
      <c r="BS196" s="232"/>
      <c r="BT196" s="232"/>
    </row>
    <row r="197" spans="1:72" hidden="1" outlineLevel="1">
      <c r="A197" s="31"/>
      <c r="B197" s="31"/>
      <c r="C197" s="90"/>
      <c r="D197" s="90" t="s">
        <v>80</v>
      </c>
      <c r="E197" s="90"/>
      <c r="F197" s="144" t="s">
        <v>203</v>
      </c>
      <c r="G197" s="144" t="s">
        <v>203</v>
      </c>
      <c r="H197" s="144" t="s">
        <v>203</v>
      </c>
      <c r="I197" s="106" t="s">
        <v>203</v>
      </c>
      <c r="J197" s="144" t="s">
        <v>203</v>
      </c>
      <c r="K197" s="144" t="s">
        <v>203</v>
      </c>
      <c r="L197" s="144" t="s">
        <v>203</v>
      </c>
      <c r="M197" s="117">
        <v>1.7663116201894771E-2</v>
      </c>
      <c r="N197" s="220">
        <v>2.1658773247083284E-2</v>
      </c>
      <c r="O197" s="220">
        <v>2.5722129386488424E-2</v>
      </c>
      <c r="P197" s="220">
        <v>2.9371462615430444E-2</v>
      </c>
      <c r="Q197" s="117">
        <v>3.4546319419669402E-2</v>
      </c>
      <c r="R197" s="220">
        <v>3.9967827754748497E-2</v>
      </c>
      <c r="S197" s="220">
        <v>4.312920089619119E-2</v>
      </c>
      <c r="T197" s="220">
        <v>4.5056242620098191E-2</v>
      </c>
      <c r="U197" s="356"/>
      <c r="V197" s="220"/>
      <c r="W197" s="220"/>
      <c r="X197" s="220"/>
      <c r="Y197" s="356"/>
      <c r="Z197" s="220"/>
      <c r="AA197" s="220"/>
      <c r="AB197" s="220"/>
      <c r="AC197" s="220"/>
      <c r="AD197" s="220"/>
      <c r="AE197" s="220"/>
      <c r="AF197" s="220"/>
      <c r="AG197" s="220"/>
      <c r="AH197" s="220"/>
      <c r="AI197" s="220"/>
      <c r="AJ197" s="220"/>
      <c r="AK197" s="220"/>
      <c r="AL197" s="220"/>
      <c r="AM197" s="220"/>
      <c r="AN197" s="220"/>
      <c r="AO197" s="220"/>
      <c r="AP197" s="220"/>
      <c r="AQ197" s="220"/>
      <c r="AR197" s="220"/>
      <c r="AS197" s="220"/>
      <c r="AT197" s="220"/>
      <c r="AU197" s="225"/>
      <c r="AV197" s="220"/>
      <c r="AW197" s="63"/>
      <c r="AX197" s="63"/>
      <c r="AY197" s="107"/>
      <c r="AZ197" s="63"/>
      <c r="BA197" s="106" t="s">
        <v>203</v>
      </c>
      <c r="BB197" s="106" t="s">
        <v>203</v>
      </c>
      <c r="BC197" s="117" t="s">
        <v>203</v>
      </c>
      <c r="BD197" s="117">
        <v>1.7663116201894771E-2</v>
      </c>
      <c r="BE197" s="117">
        <v>3.4546319419669402E-2</v>
      </c>
      <c r="BF197" s="117"/>
      <c r="BG197" s="356"/>
      <c r="BH197" s="356"/>
      <c r="BI197" s="117"/>
      <c r="BJ197" s="117"/>
      <c r="BK197" s="352"/>
      <c r="BL197" s="356"/>
      <c r="BN197" s="220"/>
      <c r="BO197" s="220"/>
      <c r="BP197" s="220"/>
      <c r="BR197" s="220"/>
      <c r="BS197" s="220"/>
      <c r="BT197" s="220"/>
    </row>
    <row r="198" spans="1:72" hidden="1" outlineLevel="1">
      <c r="A198" s="31"/>
      <c r="B198" s="31"/>
      <c r="C198" s="90"/>
      <c r="D198" s="90" t="s">
        <v>81</v>
      </c>
      <c r="E198" s="90"/>
      <c r="F198" s="144" t="s">
        <v>203</v>
      </c>
      <c r="G198" s="144" t="s">
        <v>203</v>
      </c>
      <c r="H198" s="144" t="s">
        <v>203</v>
      </c>
      <c r="I198" s="106" t="s">
        <v>203</v>
      </c>
      <c r="J198" s="144" t="s">
        <v>203</v>
      </c>
      <c r="K198" s="144" t="s">
        <v>203</v>
      </c>
      <c r="L198" s="144" t="s">
        <v>203</v>
      </c>
      <c r="M198" s="117">
        <v>2.4127691165553083E-3</v>
      </c>
      <c r="N198" s="220">
        <v>1.8175209014903669E-3</v>
      </c>
      <c r="O198" s="220">
        <v>1.8050541516245488E-3</v>
      </c>
      <c r="P198" s="220">
        <v>1.9008121651978573E-3</v>
      </c>
      <c r="Q198" s="117">
        <v>1.7029972752043594E-3</v>
      </c>
      <c r="R198" s="220">
        <v>1.4955134596211367E-3</v>
      </c>
      <c r="S198" s="220">
        <v>1.3395847287340924E-3</v>
      </c>
      <c r="T198" s="220">
        <v>1.3262599469496021E-3</v>
      </c>
      <c r="U198" s="356"/>
      <c r="V198" s="220"/>
      <c r="W198" s="220"/>
      <c r="X198" s="220"/>
      <c r="Y198" s="356"/>
      <c r="Z198" s="220"/>
      <c r="AA198" s="220"/>
      <c r="AB198" s="220"/>
      <c r="AC198" s="220"/>
      <c r="AD198" s="220"/>
      <c r="AE198" s="220"/>
      <c r="AF198" s="220"/>
      <c r="AG198" s="220"/>
      <c r="AH198" s="220"/>
      <c r="AI198" s="220"/>
      <c r="AJ198" s="220"/>
      <c r="AK198" s="220"/>
      <c r="AL198" s="220"/>
      <c r="AM198" s="220"/>
      <c r="AN198" s="220"/>
      <c r="AO198" s="220"/>
      <c r="AP198" s="220"/>
      <c r="AQ198" s="220"/>
      <c r="AR198" s="220"/>
      <c r="AS198" s="220"/>
      <c r="AT198" s="220"/>
      <c r="AU198" s="225"/>
      <c r="AV198" s="220"/>
      <c r="AW198" s="63"/>
      <c r="AX198" s="63"/>
      <c r="AY198" s="107"/>
      <c r="AZ198" s="63"/>
      <c r="BA198" s="106" t="s">
        <v>203</v>
      </c>
      <c r="BB198" s="106" t="s">
        <v>203</v>
      </c>
      <c r="BC198" s="117" t="s">
        <v>203</v>
      </c>
      <c r="BD198" s="117">
        <v>2.4127691165553083E-3</v>
      </c>
      <c r="BE198" s="117">
        <v>1.7029972752043594E-3</v>
      </c>
      <c r="BF198" s="117"/>
      <c r="BG198" s="356"/>
      <c r="BH198" s="356"/>
      <c r="BI198" s="117"/>
      <c r="BJ198" s="117"/>
      <c r="BK198" s="352"/>
      <c r="BL198" s="356"/>
      <c r="BN198" s="220"/>
      <c r="BO198" s="220"/>
      <c r="BP198" s="220"/>
      <c r="BR198" s="220"/>
      <c r="BS198" s="220"/>
      <c r="BT198" s="220"/>
    </row>
    <row r="199" spans="1:72" hidden="1" outlineLevel="1">
      <c r="A199" s="31"/>
      <c r="B199" s="31"/>
      <c r="C199" s="90" t="s">
        <v>83</v>
      </c>
      <c r="D199" s="90"/>
      <c r="E199" s="90"/>
      <c r="F199" s="220">
        <v>1.1014948859166011E-2</v>
      </c>
      <c r="G199" s="220">
        <v>1.098901098901099E-2</v>
      </c>
      <c r="H199" s="220">
        <v>1.2236573759347384E-2</v>
      </c>
      <c r="I199" s="117">
        <v>1.3994910941475829E-2</v>
      </c>
      <c r="J199" s="220">
        <v>1.8401015228426396E-2</v>
      </c>
      <c r="K199" s="220">
        <v>2.4746192893401017E-2</v>
      </c>
      <c r="L199" s="220">
        <v>3.0397022332506209E-2</v>
      </c>
      <c r="M199" s="117">
        <v>3.4037558685446008E-2</v>
      </c>
      <c r="N199" s="220">
        <v>4.8562300319488813E-2</v>
      </c>
      <c r="O199" s="220">
        <v>6.0327868852459013E-2</v>
      </c>
      <c r="P199" s="220">
        <v>7.3087431693989069E-2</v>
      </c>
      <c r="Q199" s="117">
        <v>8.52112676056338E-2</v>
      </c>
      <c r="R199" s="220">
        <v>0.10526315789473684</v>
      </c>
      <c r="S199" s="220">
        <v>0.10312499999999999</v>
      </c>
      <c r="T199" s="220">
        <v>9.5659163987138265E-2</v>
      </c>
      <c r="U199" s="356"/>
      <c r="V199" s="220"/>
      <c r="W199" s="220"/>
      <c r="X199" s="220"/>
      <c r="Y199" s="356"/>
      <c r="Z199" s="220"/>
      <c r="AA199" s="220"/>
      <c r="AB199" s="220"/>
      <c r="AC199" s="220"/>
      <c r="AD199" s="220"/>
      <c r="AE199" s="220"/>
      <c r="AF199" s="220"/>
      <c r="AG199" s="220"/>
      <c r="AH199" s="220"/>
      <c r="AI199" s="220"/>
      <c r="AJ199" s="220"/>
      <c r="AK199" s="220"/>
      <c r="AL199" s="220"/>
      <c r="AM199" s="220"/>
      <c r="AN199" s="220"/>
      <c r="AO199" s="220"/>
      <c r="AP199" s="220"/>
      <c r="AQ199" s="220"/>
      <c r="AR199" s="220"/>
      <c r="AS199" s="220"/>
      <c r="AT199" s="220"/>
      <c r="AU199" s="225"/>
      <c r="AV199" s="220"/>
      <c r="AW199" s="63"/>
      <c r="AX199" s="63"/>
      <c r="AY199" s="107"/>
      <c r="AZ199" s="63"/>
      <c r="BA199" s="117">
        <v>1.4250765978671353E-2</v>
      </c>
      <c r="BB199" s="117">
        <v>8.9141004862236632E-3</v>
      </c>
      <c r="BC199" s="117">
        <v>1.3994910941475829E-2</v>
      </c>
      <c r="BD199" s="117">
        <v>3.4037558685446008E-2</v>
      </c>
      <c r="BE199" s="117">
        <v>8.52112676056338E-2</v>
      </c>
      <c r="BF199" s="117"/>
      <c r="BG199" s="356"/>
      <c r="BH199" s="356"/>
      <c r="BI199" s="117"/>
      <c r="BJ199" s="117"/>
      <c r="BK199" s="352"/>
      <c r="BL199" s="356"/>
      <c r="BN199" s="220"/>
      <c r="BO199" s="220"/>
      <c r="BP199" s="220"/>
      <c r="BR199" s="220"/>
      <c r="BS199" s="220"/>
      <c r="BT199" s="220"/>
    </row>
    <row r="200" spans="1:72" s="88" customFormat="1" hidden="1" outlineLevel="1">
      <c r="A200" s="1219"/>
      <c r="B200" s="92" t="s">
        <v>84</v>
      </c>
      <c r="C200" s="93"/>
      <c r="D200" s="93"/>
      <c r="E200" s="92"/>
      <c r="F200" s="229">
        <v>8.7276225818644117E-3</v>
      </c>
      <c r="G200" s="229">
        <v>8.9609151572926614E-3</v>
      </c>
      <c r="H200" s="229">
        <v>9.3814643242140835E-3</v>
      </c>
      <c r="I200" s="115">
        <v>1.1552828175026682E-2</v>
      </c>
      <c r="J200" s="229">
        <v>1.3443877551020406E-2</v>
      </c>
      <c r="K200" s="229">
        <v>1.5542550129521252E-2</v>
      </c>
      <c r="L200" s="229">
        <v>1.7732558139534886E-2</v>
      </c>
      <c r="M200" s="115">
        <v>2.0341220885853977E-2</v>
      </c>
      <c r="N200" s="229">
        <v>2.2767847766272498E-2</v>
      </c>
      <c r="O200" s="229">
        <v>2.7784778225806446E-2</v>
      </c>
      <c r="P200" s="229">
        <v>3.1586268974264552E-2</v>
      </c>
      <c r="Q200" s="115">
        <v>3.6873690994038984E-2</v>
      </c>
      <c r="R200" s="229">
        <v>4.0770193355669469E-2</v>
      </c>
      <c r="S200" s="229">
        <v>4.3625241468126207E-2</v>
      </c>
      <c r="T200" s="229">
        <v>4.5210758412458779E-2</v>
      </c>
      <c r="U200" s="354"/>
      <c r="V200" s="229"/>
      <c r="W200" s="229"/>
      <c r="X200" s="229"/>
      <c r="Y200" s="354"/>
      <c r="Z200" s="229"/>
      <c r="AA200" s="229"/>
      <c r="AB200" s="229"/>
      <c r="AC200" s="229"/>
      <c r="AD200" s="229"/>
      <c r="AE200" s="229"/>
      <c r="AF200" s="229"/>
      <c r="AG200" s="229"/>
      <c r="AH200" s="229"/>
      <c r="AI200" s="229"/>
      <c r="AJ200" s="229"/>
      <c r="AK200" s="229"/>
      <c r="AL200" s="229"/>
      <c r="AM200" s="229"/>
      <c r="AN200" s="229"/>
      <c r="AO200" s="855"/>
      <c r="AP200" s="855"/>
      <c r="AQ200" s="855"/>
      <c r="AR200" s="229"/>
      <c r="AS200" s="855"/>
      <c r="AT200" s="855"/>
      <c r="AU200" s="855"/>
      <c r="AV200" s="229"/>
      <c r="AW200" s="1216"/>
      <c r="AX200" s="1216"/>
      <c r="AY200" s="1228"/>
      <c r="AZ200" s="1216"/>
      <c r="BA200" s="115">
        <v>1.2683277513988992E-2</v>
      </c>
      <c r="BB200" s="115">
        <v>7.2977260708619787E-3</v>
      </c>
      <c r="BC200" s="115">
        <v>1.1552828175026682E-2</v>
      </c>
      <c r="BD200" s="115">
        <v>2.0341220885853977E-2</v>
      </c>
      <c r="BE200" s="115">
        <v>3.6873690994038984E-2</v>
      </c>
      <c r="BF200" s="115"/>
      <c r="BG200" s="354"/>
      <c r="BH200" s="354"/>
      <c r="BI200" s="115"/>
      <c r="BJ200" s="115"/>
      <c r="BK200" s="354"/>
      <c r="BL200" s="354"/>
      <c r="BN200" s="229"/>
      <c r="BO200" s="229"/>
      <c r="BP200" s="229"/>
      <c r="BR200" s="229"/>
      <c r="BS200" s="229"/>
      <c r="BT200" s="229"/>
    </row>
    <row r="201" spans="1:72" s="88" customFormat="1" hidden="1" outlineLevel="1">
      <c r="A201" s="1219"/>
      <c r="B201" s="102" t="s">
        <v>87</v>
      </c>
      <c r="C201" s="103"/>
      <c r="D201" s="103"/>
      <c r="E201" s="102"/>
      <c r="F201" s="229">
        <v>9.3168643538749665E-2</v>
      </c>
      <c r="G201" s="229">
        <v>8.7504906896963705E-2</v>
      </c>
      <c r="H201" s="229">
        <v>7.9152154764886976E-2</v>
      </c>
      <c r="I201" s="115">
        <v>9.7652096869462496E-2</v>
      </c>
      <c r="J201" s="229">
        <v>0.10123083956141386</v>
      </c>
      <c r="K201" s="229">
        <v>0.11257425275266164</v>
      </c>
      <c r="L201" s="229">
        <v>0.11919949574535141</v>
      </c>
      <c r="M201" s="115">
        <v>0.1316700758612914</v>
      </c>
      <c r="N201" s="229">
        <v>0.13751959065764544</v>
      </c>
      <c r="O201" s="229">
        <v>0.15315786513694393</v>
      </c>
      <c r="P201" s="229">
        <v>0.17266627908803797</v>
      </c>
      <c r="Q201" s="115">
        <v>0.17184041597446331</v>
      </c>
      <c r="R201" s="229">
        <v>0.17838218457766389</v>
      </c>
      <c r="S201" s="229">
        <v>0.19878775265992041</v>
      </c>
      <c r="T201" s="229">
        <v>0.21577139386068722</v>
      </c>
      <c r="U201" s="354">
        <v>0.20824336849775243</v>
      </c>
      <c r="V201" s="229">
        <v>0</v>
      </c>
      <c r="W201" s="229">
        <v>0</v>
      </c>
      <c r="X201" s="229">
        <v>0</v>
      </c>
      <c r="Y201" s="354"/>
      <c r="Z201" s="229"/>
      <c r="AA201" s="229"/>
      <c r="AB201" s="229"/>
      <c r="AC201" s="229"/>
      <c r="AD201" s="229"/>
      <c r="AE201" s="229"/>
      <c r="AF201" s="229"/>
      <c r="AG201" s="229"/>
      <c r="AH201" s="229"/>
      <c r="AI201" s="229"/>
      <c r="AJ201" s="229"/>
      <c r="AK201" s="229"/>
      <c r="AL201" s="229"/>
      <c r="AM201" s="229"/>
      <c r="AN201" s="229"/>
      <c r="AO201" s="855"/>
      <c r="AP201" s="855"/>
      <c r="AQ201" s="855"/>
      <c r="AR201" s="229"/>
      <c r="AS201" s="855"/>
      <c r="AT201" s="855"/>
      <c r="AU201" s="855"/>
      <c r="AV201" s="229"/>
      <c r="AW201" s="1216"/>
      <c r="AX201" s="1216"/>
      <c r="AY201" s="1228"/>
      <c r="AZ201" s="1216"/>
      <c r="BA201" s="115">
        <v>0.12307168114174635</v>
      </c>
      <c r="BB201" s="115">
        <v>9.0850754227560726E-2</v>
      </c>
      <c r="BC201" s="115">
        <v>9.7652096869462496E-2</v>
      </c>
      <c r="BD201" s="115">
        <v>0.1316700758612914</v>
      </c>
      <c r="BE201" s="115">
        <v>0.17184041597446331</v>
      </c>
      <c r="BF201" s="115">
        <v>0.20824336849775243</v>
      </c>
      <c r="BG201" s="354">
        <v>0</v>
      </c>
      <c r="BH201" s="354">
        <v>0</v>
      </c>
      <c r="BI201" s="115"/>
      <c r="BJ201" s="115"/>
      <c r="BK201" s="354"/>
      <c r="BL201" s="354"/>
      <c r="BN201" s="229"/>
      <c r="BO201" s="229"/>
      <c r="BP201" s="229"/>
      <c r="BR201" s="229"/>
      <c r="BS201" s="229"/>
      <c r="BT201" s="229"/>
    </row>
    <row r="202" spans="1:72" hidden="1" outlineLevel="1">
      <c r="AU202" s="26"/>
      <c r="BK202" s="26"/>
    </row>
    <row r="203" spans="1:72" collapsed="1">
      <c r="AE203" s="79"/>
      <c r="AF203" s="79"/>
      <c r="AG203" s="79"/>
      <c r="AH203" s="79"/>
      <c r="AI203" s="79"/>
      <c r="AJ203" s="79"/>
      <c r="AK203" s="810"/>
      <c r="AL203" s="810"/>
      <c r="AM203" s="810"/>
      <c r="AN203" s="810"/>
      <c r="AO203" s="810"/>
      <c r="AP203" s="810"/>
      <c r="AQ203" s="810"/>
      <c r="AS203" s="810"/>
      <c r="AT203" s="810"/>
      <c r="AU203" s="1433"/>
      <c r="BH203" s="79"/>
      <c r="BI203" s="79"/>
      <c r="BJ203" s="79"/>
      <c r="BK203" s="1437"/>
      <c r="BL203" s="79"/>
      <c r="BN203" s="79"/>
      <c r="BO203" s="79"/>
      <c r="BP203" s="79"/>
      <c r="BR203" s="79"/>
      <c r="BS203" s="79"/>
      <c r="BT203" s="79"/>
    </row>
    <row r="204" spans="1:72">
      <c r="AE204" s="142"/>
      <c r="AF204" s="142"/>
      <c r="AG204" s="142"/>
      <c r="AH204" s="142"/>
      <c r="AI204" s="142"/>
      <c r="AJ204" s="1185"/>
      <c r="AK204" s="1185"/>
      <c r="AL204" s="1185"/>
      <c r="AM204" s="1185"/>
      <c r="AN204" s="1185"/>
      <c r="AO204" s="1185"/>
      <c r="AP204" s="1185"/>
      <c r="AQ204" s="1185"/>
      <c r="AS204" s="1185"/>
      <c r="AT204" s="1185"/>
      <c r="AU204" s="1434"/>
      <c r="BI204" s="142"/>
      <c r="BJ204" s="142"/>
      <c r="BK204" s="26"/>
      <c r="BN204" s="142"/>
      <c r="BO204" s="142"/>
      <c r="BP204" s="142"/>
      <c r="BR204" s="142"/>
      <c r="BS204" s="142"/>
      <c r="BT204" s="142"/>
    </row>
    <row r="205" spans="1:72">
      <c r="AL205" s="142"/>
      <c r="AM205" s="142"/>
      <c r="AN205" s="142"/>
      <c r="AO205" s="142"/>
      <c r="AP205" s="142"/>
      <c r="AQ205" s="142"/>
      <c r="AS205" s="142"/>
      <c r="AT205" s="142"/>
      <c r="AU205" s="1435"/>
      <c r="BK205" s="26"/>
    </row>
    <row r="206" spans="1:72">
      <c r="AU206" s="26"/>
      <c r="BK206" s="26"/>
    </row>
    <row r="207" spans="1:72">
      <c r="AU207" s="26"/>
      <c r="BK207" s="26"/>
    </row>
    <row r="208" spans="1:72">
      <c r="AU208" s="26"/>
      <c r="BK208" s="26"/>
    </row>
    <row r="209" spans="6:72">
      <c r="AU209" s="26"/>
      <c r="BK209" s="26"/>
    </row>
    <row r="210" spans="6:72">
      <c r="AU210" s="26"/>
      <c r="BK210" s="26"/>
    </row>
    <row r="211" spans="6:72">
      <c r="AU211" s="26"/>
      <c r="BK211" s="26"/>
    </row>
    <row r="212" spans="6:72">
      <c r="AU212" s="26"/>
      <c r="BK212" s="26"/>
    </row>
    <row r="213" spans="6:72">
      <c r="AU213" s="26"/>
      <c r="BK213" s="26"/>
    </row>
    <row r="214" spans="6:72">
      <c r="AU214" s="26"/>
      <c r="BK214" s="26"/>
    </row>
    <row r="215" spans="6:72">
      <c r="AU215" s="26"/>
      <c r="BK215" s="26"/>
    </row>
    <row r="216" spans="6:72">
      <c r="AU216" s="26"/>
      <c r="BK216" s="26"/>
    </row>
    <row r="217" spans="6:72">
      <c r="AU217" s="26"/>
      <c r="BK217" s="26"/>
    </row>
    <row r="218" spans="6:72">
      <c r="AU218" s="26"/>
      <c r="BK218" s="26"/>
    </row>
    <row r="219" spans="6:72">
      <c r="AU219" s="26"/>
      <c r="BK219" s="26"/>
    </row>
    <row r="220" spans="6:72">
      <c r="AU220" s="26"/>
      <c r="BK220" s="26"/>
    </row>
    <row r="221" spans="6:72">
      <c r="AU221" s="26"/>
      <c r="BK221" s="26"/>
    </row>
    <row r="222" spans="6:72">
      <c r="F222" s="23"/>
      <c r="G222" s="23"/>
      <c r="H222" s="23"/>
      <c r="I222" s="23"/>
      <c r="J222" s="23"/>
      <c r="K222" s="23"/>
      <c r="L222" s="23"/>
      <c r="M222" s="23"/>
      <c r="N222" s="23"/>
      <c r="O222" s="23"/>
      <c r="P222" s="23"/>
      <c r="Q222" s="23"/>
      <c r="R222" s="23"/>
      <c r="S222" s="23"/>
      <c r="T222" s="23"/>
      <c r="U222" s="23"/>
      <c r="V222" s="23"/>
      <c r="W222" s="23"/>
      <c r="X222" s="23"/>
      <c r="Y222" s="23"/>
      <c r="Z222" s="23"/>
      <c r="AB222" s="23"/>
      <c r="AC222" s="23"/>
      <c r="AD222" s="23"/>
      <c r="AE222" s="23"/>
      <c r="AF222" s="23"/>
      <c r="AG222" s="23"/>
      <c r="AH222" s="23"/>
      <c r="AI222" s="23"/>
      <c r="AJ222" s="23"/>
      <c r="AK222" s="23"/>
      <c r="AL222" s="23"/>
      <c r="AM222" s="23"/>
      <c r="AN222" s="23"/>
      <c r="AO222" s="23"/>
      <c r="AP222" s="23"/>
      <c r="AQ222" s="23"/>
      <c r="AR222" s="23"/>
      <c r="AS222" s="23"/>
      <c r="AT222" s="23"/>
      <c r="AU222" s="190"/>
      <c r="AV222" s="23"/>
      <c r="AW222" s="23"/>
      <c r="AX222" s="23"/>
      <c r="AY222" s="23"/>
      <c r="AZ222" s="23"/>
      <c r="BA222" s="23"/>
      <c r="BB222" s="23"/>
      <c r="BC222" s="23"/>
      <c r="BD222" s="23"/>
      <c r="BE222" s="23"/>
      <c r="BF222" s="23"/>
      <c r="BG222" s="23"/>
      <c r="BH222" s="23"/>
      <c r="BI222" s="23"/>
      <c r="BJ222" s="23"/>
      <c r="BK222" s="190"/>
      <c r="BL222" s="23"/>
      <c r="BN222" s="23"/>
      <c r="BO222" s="23"/>
      <c r="BP222" s="23"/>
      <c r="BR222" s="23"/>
      <c r="BS222" s="23"/>
      <c r="BT222" s="23"/>
    </row>
    <row r="223" spans="6:72">
      <c r="AU223" s="26"/>
      <c r="BK223" s="26"/>
    </row>
    <row r="224" spans="6:72">
      <c r="AU224" s="26"/>
      <c r="BK224" s="26"/>
    </row>
    <row r="225" spans="47:47">
      <c r="AU225" s="26"/>
    </row>
    <row r="226" spans="47:47">
      <c r="AU226" s="26"/>
    </row>
    <row r="227" spans="47:47">
      <c r="AU227" s="26"/>
    </row>
    <row r="228" spans="47:47">
      <c r="AU228" s="26"/>
    </row>
    <row r="229" spans="47:47">
      <c r="AU229" s="26"/>
    </row>
    <row r="230" spans="47:47">
      <c r="AU230" s="26"/>
    </row>
    <row r="231" spans="47:47">
      <c r="AU231" s="26"/>
    </row>
    <row r="232" spans="47:47">
      <c r="AU232" s="26"/>
    </row>
    <row r="233" spans="47:47">
      <c r="AU233" s="26"/>
    </row>
    <row r="234" spans="47:47">
      <c r="AU234" s="26"/>
    </row>
    <row r="235" spans="47:47">
      <c r="AU235" s="26"/>
    </row>
    <row r="236" spans="47:47">
      <c r="AU236" s="26"/>
    </row>
    <row r="261" spans="27:27" s="23" customFormat="1">
      <c r="AA261" s="24" t="e">
        <v>#DIV/0!</v>
      </c>
    </row>
  </sheetData>
  <phoneticPr fontId="212" type="noConversion"/>
  <hyperlinks>
    <hyperlink ref="A1" location="content!A1" display="back to content"/>
    <hyperlink ref="A1:C1" location="content!A1" display="back to content"/>
  </hyperlinks>
  <pageMargins left="0.25" right="0.25" top="0.75" bottom="0.75" header="0.3" footer="0.3"/>
  <pageSetup paperSize="9" scale="39" fitToHeight="0" orientation="portrait" r:id="rId1"/>
  <rowBreaks count="1" manualBreakCount="1">
    <brk id="93" max="6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BS581"/>
  <sheetViews>
    <sheetView view="pageBreakPreview" zoomScale="80" zoomScaleNormal="70" zoomScaleSheetLayoutView="80" workbookViewId="0">
      <pane xSplit="5" ySplit="4" topLeftCell="AM5" activePane="bottomRight" state="frozen"/>
      <selection activeCell="G104" sqref="G104"/>
      <selection pane="topRight" activeCell="G104" sqref="G104"/>
      <selection pane="bottomLeft" activeCell="G104" sqref="G104"/>
      <selection pane="bottomRight" activeCell="BR7" sqref="BR7"/>
    </sheetView>
  </sheetViews>
  <sheetFormatPr defaultColWidth="9.109375" defaultRowHeight="14.25" customHeight="1" outlineLevelRow="2" outlineLevelCol="1"/>
  <cols>
    <col min="1" max="1" width="2.6640625" style="23" customWidth="1"/>
    <col min="2" max="2" width="4.33203125" style="23" customWidth="1"/>
    <col min="3" max="3" width="3.6640625" style="23" customWidth="1"/>
    <col min="4" max="4" width="47.6640625" style="23" customWidth="1"/>
    <col min="5" max="5" width="4" style="23" customWidth="1"/>
    <col min="6" max="12" width="9.109375" style="24" hidden="1" customWidth="1" outlineLevel="1"/>
    <col min="13" max="13" width="9.109375" style="24" hidden="1" customWidth="1" outlineLevel="1" collapsed="1"/>
    <col min="14" max="16" width="9.109375" style="24" hidden="1" customWidth="1" outlineLevel="1"/>
    <col min="17" max="17" width="9.5546875" style="24" hidden="1" customWidth="1" outlineLevel="1" collapsed="1"/>
    <col min="18" max="19" width="9.109375" style="24" hidden="1" customWidth="1" outlineLevel="1"/>
    <col min="20" max="20" width="9.88671875" style="24" hidden="1" customWidth="1" outlineLevel="1"/>
    <col min="21" max="21" width="9.5546875" style="24" hidden="1" customWidth="1" outlineLevel="1" collapsed="1"/>
    <col min="22" max="22" width="9.88671875" style="24" hidden="1" customWidth="1" outlineLevel="1" collapsed="1"/>
    <col min="23" max="24" width="9.88671875" style="24" hidden="1" customWidth="1" outlineLevel="1"/>
    <col min="25" max="25" width="9.5546875" style="24" hidden="1" customWidth="1" outlineLevel="1"/>
    <col min="26" max="26" width="9.5546875" style="24" hidden="1" customWidth="1" outlineLevel="1" collapsed="1"/>
    <col min="27" max="27" width="12.44140625" style="24" hidden="1" customWidth="1" outlineLevel="1"/>
    <col min="28" max="28" width="14" style="24" hidden="1" customWidth="1" outlineLevel="1" collapsed="1"/>
    <col min="29" max="30" width="14" style="24" hidden="1" customWidth="1" outlineLevel="1"/>
    <col min="31" max="31" width="14" style="24" hidden="1" customWidth="1" outlineLevel="1" collapsed="1"/>
    <col min="32" max="33" width="14" style="24" hidden="1" customWidth="1" outlineLevel="1"/>
    <col min="34" max="34" width="14" style="24" customWidth="1" collapsed="1"/>
    <col min="35" max="41" width="14" style="24" customWidth="1"/>
    <col min="42" max="45" width="14" style="24" hidden="1" customWidth="1" outlineLevel="1"/>
    <col min="46" max="46" width="14" style="24" customWidth="1" collapsed="1"/>
    <col min="47" max="47" width="4.33203125" style="32" customWidth="1"/>
    <col min="48" max="48" width="10.5546875" style="24" hidden="1" customWidth="1" outlineLevel="1"/>
    <col min="49" max="52" width="9.109375" style="24" hidden="1" customWidth="1" outlineLevel="1"/>
    <col min="53" max="55" width="10" style="24" hidden="1" customWidth="1" outlineLevel="1"/>
    <col min="56" max="56" width="12.33203125" style="24" hidden="1" customWidth="1" outlineLevel="1" collapsed="1"/>
    <col min="57" max="57" width="13.88671875" style="24" hidden="1" customWidth="1" outlineLevel="1" collapsed="1"/>
    <col min="58" max="58" width="13.88671875" style="24" customWidth="1" collapsed="1"/>
    <col min="59" max="59" width="12.33203125" style="24" customWidth="1" collapsed="1"/>
    <col min="60" max="60" width="13.88671875" style="24" customWidth="1" outlineLevel="1" collapsed="1"/>
    <col min="61" max="61" width="4.5546875" style="23" customWidth="1"/>
    <col min="62" max="62" width="11.44140625" style="24" hidden="1" customWidth="1" outlineLevel="1"/>
    <col min="63" max="63" width="11.44140625" style="24" hidden="1" customWidth="1" outlineLevel="1" collapsed="1"/>
    <col min="64" max="64" width="11.44140625" style="24" hidden="1" customWidth="1" outlineLevel="1"/>
    <col min="65" max="65" width="4" style="23" customWidth="1" collapsed="1"/>
    <col min="66" max="66" width="10" style="24" hidden="1" customWidth="1" outlineLevel="1"/>
    <col min="67" max="67" width="11.44140625" style="24" hidden="1" customWidth="1" outlineLevel="1"/>
    <col min="68" max="68" width="11.44140625" style="24" hidden="1" customWidth="1" outlineLevel="1" collapsed="1"/>
    <col min="69" max="69" width="11.44140625" style="24" hidden="1" customWidth="1" outlineLevel="1"/>
    <col min="70" max="70" width="5.6640625" style="23" customWidth="1" collapsed="1"/>
    <col min="71" max="16384" width="9.109375" style="23"/>
  </cols>
  <sheetData>
    <row r="1" spans="1:69" ht="14.25" customHeight="1">
      <c r="A1" s="86" t="s">
        <v>201</v>
      </c>
      <c r="B1" s="86"/>
      <c r="C1" s="86"/>
      <c r="D1" s="86"/>
      <c r="AH1" s="1353">
        <v>43830</v>
      </c>
      <c r="AI1" s="1353">
        <v>43921</v>
      </c>
      <c r="AJ1" s="1353">
        <v>44012</v>
      </c>
      <c r="AK1" s="1353">
        <v>44104</v>
      </c>
      <c r="AL1" s="1353">
        <v>44196</v>
      </c>
      <c r="AM1" s="1353">
        <v>44286</v>
      </c>
      <c r="AN1" s="1353">
        <v>44377</v>
      </c>
      <c r="AO1" s="1353">
        <v>44469</v>
      </c>
      <c r="AP1" s="1353">
        <v>44196</v>
      </c>
      <c r="AQ1" s="1353">
        <v>44286</v>
      </c>
      <c r="AR1" s="1353">
        <v>44377</v>
      </c>
      <c r="AS1" s="1353">
        <v>44469</v>
      </c>
      <c r="AT1" s="1353">
        <v>44561</v>
      </c>
      <c r="AU1" s="1354"/>
      <c r="AV1" s="1355"/>
      <c r="AW1" s="1355"/>
      <c r="AX1" s="1355"/>
      <c r="AY1" s="1355"/>
      <c r="AZ1" s="1355"/>
      <c r="BA1" s="1355"/>
      <c r="BB1" s="1355"/>
      <c r="BC1" s="1355"/>
      <c r="BD1" s="1355"/>
      <c r="BE1" s="1355"/>
      <c r="BF1" s="1355"/>
      <c r="BG1" s="1355"/>
      <c r="BH1" s="1355"/>
      <c r="BI1" s="1356"/>
      <c r="BJ1" s="1355"/>
      <c r="BK1" s="1353"/>
      <c r="BL1" s="1353"/>
    </row>
    <row r="2" spans="1:69" ht="18" customHeight="1">
      <c r="A2" s="885" t="s">
        <v>554</v>
      </c>
      <c r="AB2" s="528" t="s">
        <v>398</v>
      </c>
      <c r="AU2" s="24"/>
      <c r="BI2" s="24"/>
    </row>
    <row r="3" spans="1:69" ht="58.2" customHeight="1">
      <c r="Y3" s="436" t="s">
        <v>394</v>
      </c>
      <c r="Z3" s="435" t="s">
        <v>366</v>
      </c>
      <c r="AB3" s="529"/>
      <c r="AO3" s="1466"/>
      <c r="AP3" s="1588" t="s">
        <v>706</v>
      </c>
      <c r="AQ3" s="1589"/>
      <c r="AR3" s="1589"/>
      <c r="AS3" s="1589"/>
      <c r="AT3" s="1589"/>
      <c r="AU3" s="24"/>
      <c r="BF3" s="1466"/>
      <c r="BG3" s="1418" t="s">
        <v>706</v>
      </c>
      <c r="BI3" s="24"/>
    </row>
    <row r="4" spans="1:69" ht="14.25" customHeight="1">
      <c r="A4" s="29"/>
      <c r="B4" s="29"/>
      <c r="C4" s="29"/>
      <c r="D4" s="29"/>
      <c r="E4" s="29"/>
      <c r="F4" s="28" t="s">
        <v>231</v>
      </c>
      <c r="G4" s="28" t="s">
        <v>232</v>
      </c>
      <c r="H4" s="28" t="s">
        <v>233</v>
      </c>
      <c r="I4" s="28" t="s">
        <v>234</v>
      </c>
      <c r="J4" s="28" t="s">
        <v>235</v>
      </c>
      <c r="K4" s="28" t="s">
        <v>236</v>
      </c>
      <c r="L4" s="28" t="s">
        <v>237</v>
      </c>
      <c r="M4" s="28" t="s">
        <v>238</v>
      </c>
      <c r="N4" s="28" t="s">
        <v>239</v>
      </c>
      <c r="O4" s="28" t="s">
        <v>240</v>
      </c>
      <c r="P4" s="28" t="s">
        <v>241</v>
      </c>
      <c r="Q4" s="28" t="s">
        <v>242</v>
      </c>
      <c r="R4" s="28" t="s">
        <v>243</v>
      </c>
      <c r="S4" s="28" t="s">
        <v>244</v>
      </c>
      <c r="T4" s="28" t="s">
        <v>245</v>
      </c>
      <c r="U4" s="28" t="s">
        <v>246</v>
      </c>
      <c r="V4" s="28" t="s">
        <v>307</v>
      </c>
      <c r="W4" s="28" t="s">
        <v>315</v>
      </c>
      <c r="X4" s="28" t="s">
        <v>321</v>
      </c>
      <c r="Y4" s="437" t="s">
        <v>340</v>
      </c>
      <c r="Z4" s="28" t="s">
        <v>365</v>
      </c>
      <c r="AA4" s="28" t="s">
        <v>343</v>
      </c>
      <c r="AB4" s="525" t="s">
        <v>344</v>
      </c>
      <c r="AC4" s="28" t="s">
        <v>345</v>
      </c>
      <c r="AD4" s="28" t="s">
        <v>459</v>
      </c>
      <c r="AE4" s="28" t="s">
        <v>483</v>
      </c>
      <c r="AF4" s="28" t="s">
        <v>484</v>
      </c>
      <c r="AG4" s="28" t="s">
        <v>485</v>
      </c>
      <c r="AH4" s="28" t="s">
        <v>486</v>
      </c>
      <c r="AI4" s="28" t="s">
        <v>530</v>
      </c>
      <c r="AJ4" s="28" t="s">
        <v>538</v>
      </c>
      <c r="AK4" s="28" t="s">
        <v>539</v>
      </c>
      <c r="AL4" s="28" t="s">
        <v>540</v>
      </c>
      <c r="AM4" s="28" t="s">
        <v>649</v>
      </c>
      <c r="AN4" s="28" t="s">
        <v>653</v>
      </c>
      <c r="AO4" s="490" t="s">
        <v>654</v>
      </c>
      <c r="AP4" s="28" t="s">
        <v>540</v>
      </c>
      <c r="AQ4" s="28" t="s">
        <v>649</v>
      </c>
      <c r="AR4" s="28" t="s">
        <v>653</v>
      </c>
      <c r="AS4" s="516" t="s">
        <v>654</v>
      </c>
      <c r="AT4" s="516" t="s">
        <v>648</v>
      </c>
      <c r="AV4" s="899"/>
      <c r="AW4" s="28" t="s">
        <v>266</v>
      </c>
      <c r="AX4" s="28" t="s">
        <v>267</v>
      </c>
      <c r="AY4" s="28" t="s">
        <v>251</v>
      </c>
      <c r="AZ4" s="28" t="s">
        <v>253</v>
      </c>
      <c r="BA4" s="28" t="s">
        <v>259</v>
      </c>
      <c r="BB4" s="28" t="s">
        <v>291</v>
      </c>
      <c r="BC4" s="28" t="s">
        <v>341</v>
      </c>
      <c r="BD4" s="525" t="s">
        <v>456</v>
      </c>
      <c r="BE4" s="28" t="s">
        <v>522</v>
      </c>
      <c r="BF4" s="28" t="s">
        <v>576</v>
      </c>
      <c r="BG4" s="525" t="s">
        <v>576</v>
      </c>
      <c r="BH4" s="28" t="s">
        <v>699</v>
      </c>
      <c r="BJ4" s="28" t="s">
        <v>501</v>
      </c>
      <c r="BK4" s="28" t="s">
        <v>548</v>
      </c>
      <c r="BL4" s="28" t="s">
        <v>670</v>
      </c>
      <c r="BN4" s="28" t="s">
        <v>435</v>
      </c>
      <c r="BO4" s="28" t="s">
        <v>515</v>
      </c>
      <c r="BP4" s="28" t="s">
        <v>562</v>
      </c>
      <c r="BQ4" s="28" t="s">
        <v>684</v>
      </c>
    </row>
    <row r="5" spans="1:69" ht="14.25" customHeight="1" outlineLevel="1">
      <c r="A5" s="89" t="s">
        <v>390</v>
      </c>
      <c r="B5" s="90"/>
      <c r="C5" s="90"/>
      <c r="D5" s="90"/>
      <c r="E5" s="90"/>
      <c r="F5" s="91"/>
      <c r="G5" s="91"/>
      <c r="H5" s="91"/>
      <c r="I5" s="91"/>
      <c r="J5" s="91"/>
      <c r="K5" s="91"/>
      <c r="L5" s="91"/>
      <c r="M5" s="91"/>
      <c r="N5" s="91"/>
      <c r="O5" s="91"/>
      <c r="P5" s="91"/>
      <c r="Q5" s="91"/>
      <c r="R5" s="91"/>
      <c r="S5" s="91"/>
      <c r="T5" s="91"/>
      <c r="U5" s="91"/>
      <c r="V5" s="91"/>
      <c r="W5" s="91"/>
      <c r="X5" s="91"/>
      <c r="Y5" s="439"/>
      <c r="Z5" s="91"/>
      <c r="AA5" s="91"/>
      <c r="AB5" s="530"/>
      <c r="AC5" s="91"/>
      <c r="AD5" s="91"/>
      <c r="AE5" s="91"/>
      <c r="AF5" s="91"/>
      <c r="AG5" s="91"/>
      <c r="AH5" s="91"/>
      <c r="AI5" s="91"/>
      <c r="AJ5" s="91"/>
      <c r="AK5" s="91"/>
      <c r="AL5" s="91"/>
      <c r="AM5" s="91"/>
      <c r="AN5" s="91"/>
      <c r="AO5" s="1467"/>
      <c r="AP5" s="91"/>
      <c r="AQ5" s="91"/>
      <c r="AR5" s="91"/>
      <c r="AS5" s="27"/>
      <c r="AT5" s="27"/>
      <c r="AV5" s="900"/>
      <c r="AW5" s="91"/>
      <c r="AX5" s="91"/>
      <c r="AY5" s="91"/>
      <c r="AZ5" s="91"/>
      <c r="BA5" s="91"/>
      <c r="BB5" s="91"/>
      <c r="BC5" s="91"/>
      <c r="BD5" s="530"/>
      <c r="BE5" s="91"/>
      <c r="BF5" s="91"/>
      <c r="BG5" s="530"/>
      <c r="BH5" s="91"/>
      <c r="BJ5" s="91"/>
      <c r="BK5" s="91"/>
      <c r="BL5" s="91"/>
      <c r="BN5" s="91"/>
      <c r="BO5" s="91"/>
      <c r="BP5" s="91"/>
      <c r="BQ5" s="91"/>
    </row>
    <row r="6" spans="1:69" ht="14.25" customHeight="1" outlineLevel="1">
      <c r="A6" s="31"/>
      <c r="B6" s="31"/>
      <c r="C6" s="90" t="s">
        <v>374</v>
      </c>
      <c r="D6" s="90"/>
      <c r="E6" s="90"/>
      <c r="F6" s="91">
        <v>5314.7</v>
      </c>
      <c r="G6" s="91">
        <v>5455.6</v>
      </c>
      <c r="H6" s="91">
        <v>5581.6</v>
      </c>
      <c r="I6" s="91">
        <v>6223.9</v>
      </c>
      <c r="J6" s="91">
        <v>6808.1</v>
      </c>
      <c r="K6" s="91">
        <v>6876</v>
      </c>
      <c r="L6" s="91">
        <v>7381.6</v>
      </c>
      <c r="M6" s="91">
        <v>9026.5</v>
      </c>
      <c r="N6" s="91">
        <v>8970.7999999999993</v>
      </c>
      <c r="O6" s="91">
        <v>8416.7000000000007</v>
      </c>
      <c r="P6" s="91">
        <v>9163</v>
      </c>
      <c r="Q6" s="358">
        <v>10368</v>
      </c>
      <c r="R6" s="358">
        <v>10337.299999999999</v>
      </c>
      <c r="S6" s="358">
        <v>9984.2999999999993</v>
      </c>
      <c r="T6" s="358">
        <v>9919.7999999999993</v>
      </c>
      <c r="U6" s="358">
        <v>9916</v>
      </c>
      <c r="V6" s="358">
        <v>9538.1</v>
      </c>
      <c r="W6" s="358">
        <v>10030.700000000001</v>
      </c>
      <c r="X6" s="358">
        <v>10265.200000000001</v>
      </c>
      <c r="Y6" s="448">
        <v>10468.1</v>
      </c>
      <c r="Z6" s="358"/>
      <c r="AA6" s="358"/>
      <c r="AB6" s="533"/>
      <c r="AC6" s="358"/>
      <c r="AD6" s="358"/>
      <c r="AE6" s="358"/>
      <c r="AF6" s="358"/>
      <c r="AG6" s="358"/>
      <c r="AH6" s="358"/>
      <c r="AI6" s="358"/>
      <c r="AJ6" s="358"/>
      <c r="AK6" s="358"/>
      <c r="AL6" s="358"/>
      <c r="AM6" s="358"/>
      <c r="AN6" s="358"/>
      <c r="AO6" s="1468"/>
      <c r="AP6" s="358"/>
      <c r="AQ6" s="358"/>
      <c r="AR6" s="358"/>
      <c r="AS6" s="556"/>
      <c r="AT6" s="556"/>
      <c r="AV6" s="900"/>
      <c r="AW6" s="1215">
        <v>4012.8850000000002</v>
      </c>
      <c r="AX6" s="106">
        <v>5281.5</v>
      </c>
      <c r="AY6" s="106">
        <v>6223.9</v>
      </c>
      <c r="AZ6" s="106">
        <v>9026.5</v>
      </c>
      <c r="BA6" s="106">
        <v>10368</v>
      </c>
      <c r="BB6" s="106">
        <v>9916</v>
      </c>
      <c r="BC6" s="348">
        <v>10468.1</v>
      </c>
      <c r="BD6" s="538"/>
      <c r="BE6" s="358"/>
      <c r="BF6" s="358"/>
      <c r="BG6" s="538"/>
      <c r="BH6" s="358"/>
      <c r="BJ6" s="358"/>
      <c r="BK6" s="358"/>
      <c r="BL6" s="358"/>
      <c r="BN6" s="106"/>
      <c r="BO6" s="358"/>
      <c r="BP6" s="358"/>
      <c r="BQ6" s="358"/>
    </row>
    <row r="7" spans="1:69" ht="14.25" customHeight="1" outlineLevel="1">
      <c r="A7" s="31"/>
      <c r="B7" s="31"/>
      <c r="C7" s="90" t="s">
        <v>78</v>
      </c>
      <c r="D7" s="90"/>
      <c r="E7" s="90"/>
      <c r="F7" s="91">
        <v>2988</v>
      </c>
      <c r="G7" s="91">
        <v>3115.6</v>
      </c>
      <c r="H7" s="91">
        <v>3361</v>
      </c>
      <c r="I7" s="91">
        <v>3572.1</v>
      </c>
      <c r="J7" s="91">
        <v>3709.2</v>
      </c>
      <c r="K7" s="91">
        <v>3785.9</v>
      </c>
      <c r="L7" s="91">
        <v>4011.4</v>
      </c>
      <c r="M7" s="91">
        <v>4752.3</v>
      </c>
      <c r="N7" s="91">
        <v>4580.3999999999996</v>
      </c>
      <c r="O7" s="91">
        <v>4602.7</v>
      </c>
      <c r="P7" s="91">
        <v>5041.7</v>
      </c>
      <c r="Q7" s="358">
        <v>4590.7</v>
      </c>
      <c r="R7" s="358">
        <v>4448.3</v>
      </c>
      <c r="S7" s="358">
        <v>4266.6000000000004</v>
      </c>
      <c r="T7" s="358">
        <v>4142.6000000000004</v>
      </c>
      <c r="U7" s="358">
        <v>3717</v>
      </c>
      <c r="V7" s="358">
        <v>3584.3</v>
      </c>
      <c r="W7" s="358">
        <v>3796.6</v>
      </c>
      <c r="X7" s="358">
        <v>3808.9</v>
      </c>
      <c r="Y7" s="448">
        <v>3706.5</v>
      </c>
      <c r="Z7" s="358"/>
      <c r="AA7" s="358"/>
      <c r="AB7" s="533"/>
      <c r="AC7" s="358"/>
      <c r="AD7" s="358"/>
      <c r="AE7" s="358"/>
      <c r="AF7" s="358"/>
      <c r="AG7" s="358"/>
      <c r="AH7" s="358"/>
      <c r="AI7" s="358"/>
      <c r="AJ7" s="358"/>
      <c r="AK7" s="358"/>
      <c r="AL7" s="358"/>
      <c r="AM7" s="358"/>
      <c r="AN7" s="358"/>
      <c r="AO7" s="1468"/>
      <c r="AP7" s="358"/>
      <c r="AQ7" s="358"/>
      <c r="AR7" s="358"/>
      <c r="AS7" s="556"/>
      <c r="AT7" s="556"/>
      <c r="AV7" s="900"/>
      <c r="AW7" s="1215">
        <v>2563.6950000000002</v>
      </c>
      <c r="AX7" s="106">
        <v>2946.3</v>
      </c>
      <c r="AY7" s="106">
        <v>3572.1</v>
      </c>
      <c r="AZ7" s="106">
        <v>4752.3</v>
      </c>
      <c r="BA7" s="106">
        <v>4590.7</v>
      </c>
      <c r="BB7" s="106">
        <v>3717</v>
      </c>
      <c r="BC7" s="348">
        <v>3706.5</v>
      </c>
      <c r="BD7" s="538"/>
      <c r="BE7" s="358"/>
      <c r="BF7" s="358"/>
      <c r="BG7" s="538"/>
      <c r="BH7" s="358"/>
      <c r="BJ7" s="358"/>
      <c r="BK7" s="358"/>
      <c r="BL7" s="358"/>
      <c r="BN7" s="106"/>
      <c r="BO7" s="358"/>
      <c r="BP7" s="358"/>
      <c r="BQ7" s="358"/>
    </row>
    <row r="8" spans="1:69" ht="14.25" customHeight="1" outlineLevel="1">
      <c r="A8" s="31"/>
      <c r="B8" s="31"/>
      <c r="C8" s="90" t="s">
        <v>77</v>
      </c>
      <c r="D8" s="90"/>
      <c r="E8" s="90"/>
      <c r="F8" s="144"/>
      <c r="G8" s="144"/>
      <c r="H8" s="144"/>
      <c r="I8" s="106"/>
      <c r="J8" s="144"/>
      <c r="K8" s="144"/>
      <c r="L8" s="144"/>
      <c r="M8" s="106"/>
      <c r="N8" s="144"/>
      <c r="O8" s="144"/>
      <c r="P8" s="144"/>
      <c r="Q8" s="348"/>
      <c r="R8" s="348"/>
      <c r="S8" s="348"/>
      <c r="T8" s="348"/>
      <c r="U8" s="348"/>
      <c r="V8" s="348"/>
      <c r="W8" s="348"/>
      <c r="X8" s="348"/>
      <c r="Y8" s="440"/>
      <c r="Z8" s="348">
        <v>12322.172215710016</v>
      </c>
      <c r="AA8" s="348">
        <v>12237.2</v>
      </c>
      <c r="AB8" s="538">
        <v>11785.5</v>
      </c>
      <c r="AC8" s="348">
        <v>12096.3</v>
      </c>
      <c r="AD8" s="348">
        <v>12634.8</v>
      </c>
      <c r="AE8" s="348">
        <v>12201</v>
      </c>
      <c r="AF8" s="348">
        <v>11571.099999999999</v>
      </c>
      <c r="AG8" s="348">
        <v>11682.9</v>
      </c>
      <c r="AH8" s="348">
        <v>11564.8</v>
      </c>
      <c r="AI8" s="348">
        <v>12216.699999999999</v>
      </c>
      <c r="AJ8" s="348">
        <v>11775.2</v>
      </c>
      <c r="AK8" s="348">
        <v>12482.400000000001</v>
      </c>
      <c r="AL8" s="348">
        <v>12239.7</v>
      </c>
      <c r="AM8" s="348">
        <v>12031.9</v>
      </c>
      <c r="AN8" s="348">
        <v>11723.6</v>
      </c>
      <c r="AO8" s="599">
        <v>11594.1</v>
      </c>
      <c r="AP8" s="348">
        <v>11932.9</v>
      </c>
      <c r="AQ8" s="348"/>
      <c r="AR8" s="348"/>
      <c r="AS8" s="561">
        <v>11324.4</v>
      </c>
      <c r="AT8" s="561">
        <v>11628.5</v>
      </c>
      <c r="AV8" s="900"/>
      <c r="AW8" s="1215"/>
      <c r="AX8" s="106"/>
      <c r="AY8" s="106"/>
      <c r="AZ8" s="106"/>
      <c r="BA8" s="106"/>
      <c r="BB8" s="106"/>
      <c r="BC8" s="348"/>
      <c r="BD8" s="538">
        <v>12634.8</v>
      </c>
      <c r="BE8" s="348">
        <v>11564.8</v>
      </c>
      <c r="BF8" s="348">
        <v>12239.7</v>
      </c>
      <c r="BG8" s="538">
        <v>11932.9</v>
      </c>
      <c r="BH8" s="348">
        <v>11628.5</v>
      </c>
      <c r="BI8" s="24"/>
      <c r="BJ8" s="348"/>
      <c r="BK8" s="348"/>
      <c r="BL8" s="348"/>
      <c r="BM8" s="24"/>
      <c r="BN8" s="106"/>
      <c r="BO8" s="348"/>
      <c r="BP8" s="348"/>
      <c r="BQ8" s="348"/>
    </row>
    <row r="9" spans="1:69" ht="14.25" customHeight="1" outlineLevel="1">
      <c r="A9" s="31"/>
      <c r="B9" s="31"/>
      <c r="C9" s="90" t="s">
        <v>373</v>
      </c>
      <c r="D9" s="90"/>
      <c r="E9" s="90"/>
      <c r="F9" s="144"/>
      <c r="G9" s="144"/>
      <c r="H9" s="144"/>
      <c r="I9" s="106"/>
      <c r="J9" s="144"/>
      <c r="K9" s="144"/>
      <c r="L9" s="144"/>
      <c r="M9" s="106"/>
      <c r="N9" s="144"/>
      <c r="O9" s="144"/>
      <c r="P9" s="144"/>
      <c r="Q9" s="348"/>
      <c r="R9" s="348"/>
      <c r="S9" s="348"/>
      <c r="T9" s="348"/>
      <c r="U9" s="348"/>
      <c r="V9" s="348"/>
      <c r="W9" s="348"/>
      <c r="X9" s="348"/>
      <c r="Y9" s="440"/>
      <c r="Z9" s="348">
        <v>1808.5225838948181</v>
      </c>
      <c r="AA9" s="348">
        <v>1908.4</v>
      </c>
      <c r="AB9" s="538">
        <v>1665.5</v>
      </c>
      <c r="AC9" s="348">
        <v>1628.6999999999998</v>
      </c>
      <c r="AD9" s="348">
        <v>1696.3</v>
      </c>
      <c r="AE9" s="348">
        <v>1637.5</v>
      </c>
      <c r="AF9" s="348">
        <v>1769.9</v>
      </c>
      <c r="AG9" s="348">
        <v>1879.3</v>
      </c>
      <c r="AH9" s="348">
        <v>2300.6</v>
      </c>
      <c r="AI9" s="348">
        <v>2755.3</v>
      </c>
      <c r="AJ9" s="348">
        <v>2806.9</v>
      </c>
      <c r="AK9" s="348">
        <v>3181.8999999999996</v>
      </c>
      <c r="AL9" s="348">
        <v>3460.7</v>
      </c>
      <c r="AM9" s="348">
        <v>3791.9</v>
      </c>
      <c r="AN9" s="348">
        <v>4132.3999999999996</v>
      </c>
      <c r="AO9" s="599">
        <v>4864.7</v>
      </c>
      <c r="AP9" s="348">
        <v>3422.3</v>
      </c>
      <c r="AQ9" s="348"/>
      <c r="AR9" s="348"/>
      <c r="AS9" s="1529">
        <v>4831</v>
      </c>
      <c r="AT9" s="561">
        <v>5427.2999999999993</v>
      </c>
      <c r="AV9" s="900"/>
      <c r="AW9" s="1215"/>
      <c r="AX9" s="106"/>
      <c r="AY9" s="106"/>
      <c r="AZ9" s="106"/>
      <c r="BA9" s="106"/>
      <c r="BB9" s="106"/>
      <c r="BC9" s="348"/>
      <c r="BD9" s="538">
        <v>1696.3</v>
      </c>
      <c r="BE9" s="348">
        <v>2300.6</v>
      </c>
      <c r="BF9" s="348">
        <v>3460.7</v>
      </c>
      <c r="BG9" s="538">
        <v>3422.3</v>
      </c>
      <c r="BH9" s="348">
        <v>5427.2999999999993</v>
      </c>
      <c r="BI9" s="24"/>
      <c r="BJ9" s="348"/>
      <c r="BK9" s="348"/>
      <c r="BL9" s="348"/>
      <c r="BM9" s="24"/>
      <c r="BN9" s="106"/>
      <c r="BO9" s="348"/>
      <c r="BP9" s="348"/>
      <c r="BQ9" s="348"/>
    </row>
    <row r="10" spans="1:69" s="87" customFormat="1" ht="14.25" customHeight="1" outlineLevel="1">
      <c r="A10" s="94"/>
      <c r="B10" s="92" t="s">
        <v>79</v>
      </c>
      <c r="C10" s="93"/>
      <c r="D10" s="93"/>
      <c r="E10" s="92"/>
      <c r="F10" s="145">
        <v>8302.7000000000007</v>
      </c>
      <c r="G10" s="145">
        <v>8571.2000000000007</v>
      </c>
      <c r="H10" s="145">
        <v>8942.6</v>
      </c>
      <c r="I10" s="108">
        <v>9796</v>
      </c>
      <c r="J10" s="145">
        <v>10517.3</v>
      </c>
      <c r="K10" s="145">
        <v>10661.9</v>
      </c>
      <c r="L10" s="145">
        <v>11393</v>
      </c>
      <c r="M10" s="108">
        <v>13778.8</v>
      </c>
      <c r="N10" s="145">
        <v>13551.199999999999</v>
      </c>
      <c r="O10" s="145">
        <v>13019.400000000001</v>
      </c>
      <c r="P10" s="145">
        <v>14204.7</v>
      </c>
      <c r="Q10" s="339">
        <v>14958.7</v>
      </c>
      <c r="R10" s="339">
        <v>14785.599999999999</v>
      </c>
      <c r="S10" s="339">
        <v>14250.9</v>
      </c>
      <c r="T10" s="339">
        <v>14062.4</v>
      </c>
      <c r="U10" s="339">
        <v>13633</v>
      </c>
      <c r="V10" s="339">
        <v>13122.400000000001</v>
      </c>
      <c r="W10" s="339">
        <v>13827.300000000001</v>
      </c>
      <c r="X10" s="339">
        <v>14074.1</v>
      </c>
      <c r="Y10" s="441">
        <v>14174.6</v>
      </c>
      <c r="Z10" s="339">
        <v>14130.694799604833</v>
      </c>
      <c r="AA10" s="339">
        <v>14145.6</v>
      </c>
      <c r="AB10" s="643">
        <v>13451</v>
      </c>
      <c r="AC10" s="339">
        <v>13725</v>
      </c>
      <c r="AD10" s="339">
        <v>14331.099999999999</v>
      </c>
      <c r="AE10" s="339">
        <v>13838.5</v>
      </c>
      <c r="AF10" s="339">
        <v>13340.999999999998</v>
      </c>
      <c r="AG10" s="339">
        <v>13562.199999999999</v>
      </c>
      <c r="AH10" s="339">
        <v>13865.4</v>
      </c>
      <c r="AI10" s="339">
        <v>14972</v>
      </c>
      <c r="AJ10" s="339">
        <v>14582.1</v>
      </c>
      <c r="AK10" s="339">
        <v>15664.300000000001</v>
      </c>
      <c r="AL10" s="339">
        <v>15700.400000000001</v>
      </c>
      <c r="AM10" s="339">
        <v>15823.8</v>
      </c>
      <c r="AN10" s="339">
        <v>15856</v>
      </c>
      <c r="AO10" s="1490">
        <v>16458.8</v>
      </c>
      <c r="AP10" s="339">
        <v>15355.300000000001</v>
      </c>
      <c r="AQ10" s="339"/>
      <c r="AR10" s="339"/>
      <c r="AS10" s="339">
        <v>16155.4</v>
      </c>
      <c r="AT10" s="339">
        <v>17055.8</v>
      </c>
      <c r="AU10" s="32"/>
      <c r="AV10" s="900"/>
      <c r="AW10" s="111">
        <v>6576.58</v>
      </c>
      <c r="AX10" s="108">
        <v>8227.7999999999993</v>
      </c>
      <c r="AY10" s="108">
        <v>9796</v>
      </c>
      <c r="AZ10" s="108">
        <v>13778.8</v>
      </c>
      <c r="BA10" s="108">
        <v>14958.7</v>
      </c>
      <c r="BB10" s="108">
        <v>13633</v>
      </c>
      <c r="BC10" s="339">
        <v>14174.6</v>
      </c>
      <c r="BD10" s="643">
        <v>14331.099999999999</v>
      </c>
      <c r="BE10" s="339">
        <v>13865.4</v>
      </c>
      <c r="BF10" s="339">
        <v>15700.400000000001</v>
      </c>
      <c r="BG10" s="643">
        <v>15355.300000000001</v>
      </c>
      <c r="BH10" s="339">
        <v>17055.8</v>
      </c>
      <c r="BI10" s="360"/>
      <c r="BJ10" s="339"/>
      <c r="BK10" s="339"/>
      <c r="BL10" s="339"/>
      <c r="BM10" s="360"/>
      <c r="BN10" s="108"/>
      <c r="BO10" s="339"/>
      <c r="BP10" s="339"/>
      <c r="BQ10" s="339"/>
    </row>
    <row r="11" spans="1:69" ht="14.25" customHeight="1" outlineLevel="1">
      <c r="A11" s="31"/>
      <c r="B11" s="31"/>
      <c r="C11" s="90" t="s">
        <v>82</v>
      </c>
      <c r="D11" s="90"/>
      <c r="E11" s="90"/>
      <c r="F11" s="144">
        <v>1186.5</v>
      </c>
      <c r="G11" s="144">
        <v>1286.7</v>
      </c>
      <c r="H11" s="144">
        <v>1410.9</v>
      </c>
      <c r="I11" s="106">
        <v>1569</v>
      </c>
      <c r="J11" s="144">
        <v>1682</v>
      </c>
      <c r="K11" s="144">
        <v>1827.8</v>
      </c>
      <c r="L11" s="144">
        <v>2010.8</v>
      </c>
      <c r="M11" s="106">
        <v>2269.8000000000002</v>
      </c>
      <c r="N11" s="144">
        <v>2323</v>
      </c>
      <c r="O11" s="144">
        <v>2379.5</v>
      </c>
      <c r="P11" s="144">
        <v>2484.6</v>
      </c>
      <c r="Q11" s="348">
        <v>2554.6</v>
      </c>
      <c r="R11" s="348">
        <v>2601.6</v>
      </c>
      <c r="S11" s="348">
        <v>2637.6</v>
      </c>
      <c r="T11" s="348">
        <v>2697.5</v>
      </c>
      <c r="U11" s="348">
        <v>2750.9</v>
      </c>
      <c r="V11" s="348">
        <v>2778.9</v>
      </c>
      <c r="W11" s="348">
        <v>2843.9</v>
      </c>
      <c r="X11" s="348">
        <v>2972.9</v>
      </c>
      <c r="Y11" s="440">
        <v>3190.6</v>
      </c>
      <c r="Z11" s="348">
        <v>3344.9</v>
      </c>
      <c r="AA11" s="348">
        <v>3344.9</v>
      </c>
      <c r="AB11" s="538">
        <v>3435.2</v>
      </c>
      <c r="AC11" s="348">
        <v>3647.9</v>
      </c>
      <c r="AD11" s="348">
        <v>3850.6</v>
      </c>
      <c r="AE11" s="348">
        <v>3940</v>
      </c>
      <c r="AF11" s="348">
        <v>4037.6</v>
      </c>
      <c r="AG11" s="348">
        <v>4163.3999999999996</v>
      </c>
      <c r="AH11" s="348">
        <v>4291.2</v>
      </c>
      <c r="AI11" s="348">
        <v>4397.2</v>
      </c>
      <c r="AJ11" s="348">
        <v>4480.8999999999996</v>
      </c>
      <c r="AK11" s="348">
        <v>4862.5</v>
      </c>
      <c r="AL11" s="348">
        <v>5219.3</v>
      </c>
      <c r="AM11" s="348">
        <v>5456.7</v>
      </c>
      <c r="AN11" s="348">
        <v>5877.3</v>
      </c>
      <c r="AO11" s="599">
        <v>6255.3</v>
      </c>
      <c r="AP11" s="348">
        <v>5145.5</v>
      </c>
      <c r="AQ11" s="348"/>
      <c r="AR11" s="348"/>
      <c r="AS11" s="561">
        <v>6189</v>
      </c>
      <c r="AT11" s="561">
        <v>6598.9</v>
      </c>
      <c r="AV11" s="900"/>
      <c r="AW11" s="1215">
        <v>777.35699999999997</v>
      </c>
      <c r="AX11" s="106">
        <v>1143.4000000000001</v>
      </c>
      <c r="AY11" s="106">
        <v>1569</v>
      </c>
      <c r="AZ11" s="106">
        <v>2269.8000000000002</v>
      </c>
      <c r="BA11" s="106">
        <v>2554.6</v>
      </c>
      <c r="BB11" s="106">
        <v>2750.9</v>
      </c>
      <c r="BC11" s="348">
        <v>3190.6</v>
      </c>
      <c r="BD11" s="538">
        <v>3850.6</v>
      </c>
      <c r="BE11" s="348">
        <v>4291.2</v>
      </c>
      <c r="BF11" s="348">
        <v>5219.3</v>
      </c>
      <c r="BG11" s="538">
        <v>5145.5</v>
      </c>
      <c r="BH11" s="348">
        <v>6598.9</v>
      </c>
      <c r="BJ11" s="348"/>
      <c r="BK11" s="348"/>
      <c r="BL11" s="348"/>
      <c r="BN11" s="106"/>
      <c r="BO11" s="348"/>
      <c r="BP11" s="348"/>
      <c r="BQ11" s="348"/>
    </row>
    <row r="12" spans="1:69" ht="14.25" customHeight="1" outlineLevel="1">
      <c r="A12" s="31"/>
      <c r="B12" s="31"/>
      <c r="C12" s="90" t="s">
        <v>490</v>
      </c>
      <c r="D12" s="90"/>
      <c r="E12" s="90"/>
      <c r="F12" s="144">
        <v>1723.8</v>
      </c>
      <c r="G12" s="144">
        <v>1860.3</v>
      </c>
      <c r="H12" s="144">
        <v>2021.3999999999999</v>
      </c>
      <c r="I12" s="106">
        <v>2179</v>
      </c>
      <c r="J12" s="144">
        <v>2238</v>
      </c>
      <c r="K12" s="144">
        <v>2341.4</v>
      </c>
      <c r="L12" s="144">
        <v>2461.1999999999998</v>
      </c>
      <c r="M12" s="106">
        <v>2577.5</v>
      </c>
      <c r="N12" s="144">
        <v>2438.1000000000004</v>
      </c>
      <c r="O12" s="144">
        <v>2382.1</v>
      </c>
      <c r="P12" s="144">
        <v>2403.6</v>
      </c>
      <c r="Q12" s="348">
        <v>2411</v>
      </c>
      <c r="R12" s="348">
        <v>2353</v>
      </c>
      <c r="S12" s="348">
        <v>2332</v>
      </c>
      <c r="T12" s="348">
        <v>2336.7000000000003</v>
      </c>
      <c r="U12" s="348">
        <v>2280.8000000000002</v>
      </c>
      <c r="V12" s="348">
        <v>2266.6999999999998</v>
      </c>
      <c r="W12" s="348">
        <v>2359.5</v>
      </c>
      <c r="X12" s="348">
        <v>2451</v>
      </c>
      <c r="Y12" s="440">
        <v>2526</v>
      </c>
      <c r="Z12" s="348">
        <v>2561.9021759573402</v>
      </c>
      <c r="AA12" s="348">
        <v>2609</v>
      </c>
      <c r="AB12" s="538">
        <v>2573.7999999999997</v>
      </c>
      <c r="AC12" s="348">
        <v>2771.8</v>
      </c>
      <c r="AD12" s="348">
        <v>2900.6</v>
      </c>
      <c r="AE12" s="348">
        <v>3045.4</v>
      </c>
      <c r="AF12" s="348">
        <v>3238.9999999999995</v>
      </c>
      <c r="AG12" s="348">
        <v>3474.8</v>
      </c>
      <c r="AH12" s="348">
        <v>3592.7999999999997</v>
      </c>
      <c r="AI12" s="348">
        <v>3796.7999999999997</v>
      </c>
      <c r="AJ12" s="348">
        <v>3789.1</v>
      </c>
      <c r="AK12" s="348">
        <v>4019.4000000000005</v>
      </c>
      <c r="AL12" s="348">
        <v>4088.8999999999996</v>
      </c>
      <c r="AM12" s="348">
        <v>4218.1000000000004</v>
      </c>
      <c r="AN12" s="348">
        <v>4476.7000000000007</v>
      </c>
      <c r="AO12" s="599">
        <v>4776.8</v>
      </c>
      <c r="AP12" s="348">
        <v>3956.8</v>
      </c>
      <c r="AQ12" s="348"/>
      <c r="AR12" s="348"/>
      <c r="AS12" s="561">
        <v>4640.5</v>
      </c>
      <c r="AT12" s="561">
        <v>4862.8</v>
      </c>
      <c r="AV12" s="900"/>
      <c r="AW12" s="1215"/>
      <c r="AX12" s="106"/>
      <c r="AY12" s="106"/>
      <c r="AZ12" s="106"/>
      <c r="BA12" s="106"/>
      <c r="BB12" s="106"/>
      <c r="BC12" s="348"/>
      <c r="BD12" s="538">
        <v>2900.6</v>
      </c>
      <c r="BE12" s="348">
        <v>3592.7999999999997</v>
      </c>
      <c r="BF12" s="348">
        <v>4088.8999999999996</v>
      </c>
      <c r="BG12" s="538">
        <v>3956.8</v>
      </c>
      <c r="BH12" s="348">
        <v>4862.8</v>
      </c>
      <c r="BJ12" s="348"/>
      <c r="BK12" s="348"/>
      <c r="BL12" s="348"/>
      <c r="BN12" s="106"/>
      <c r="BO12" s="348"/>
      <c r="BP12" s="348"/>
      <c r="BQ12" s="348"/>
    </row>
    <row r="13" spans="1:69" s="1407" customFormat="1" ht="14.25" customHeight="1" outlineLevel="1">
      <c r="A13" s="1402"/>
      <c r="B13" s="1402"/>
      <c r="C13" s="1403" t="s">
        <v>175</v>
      </c>
      <c r="D13" s="1404"/>
      <c r="E13" s="1404"/>
      <c r="F13" s="234">
        <v>1596.7</v>
      </c>
      <c r="G13" s="234">
        <v>1723.8</v>
      </c>
      <c r="H13" s="234">
        <v>1874.3</v>
      </c>
      <c r="I13" s="195">
        <v>2021.8</v>
      </c>
      <c r="J13" s="234">
        <v>2080.4</v>
      </c>
      <c r="K13" s="234">
        <v>2183.8000000000002</v>
      </c>
      <c r="L13" s="234">
        <v>2300</v>
      </c>
      <c r="M13" s="195">
        <v>2407.1</v>
      </c>
      <c r="N13" s="234">
        <v>2281.6000000000004</v>
      </c>
      <c r="O13" s="234">
        <v>2229.6</v>
      </c>
      <c r="P13" s="234">
        <v>2257.1999999999998</v>
      </c>
      <c r="Q13" s="404">
        <v>2269</v>
      </c>
      <c r="R13" s="404">
        <v>2218.1</v>
      </c>
      <c r="S13" s="404">
        <v>2204</v>
      </c>
      <c r="T13" s="404">
        <v>2212.3000000000002</v>
      </c>
      <c r="U13" s="404">
        <v>2161</v>
      </c>
      <c r="V13" s="404">
        <v>2150.5</v>
      </c>
      <c r="W13" s="404">
        <v>2242.1999999999998</v>
      </c>
      <c r="X13" s="404">
        <v>2333.1</v>
      </c>
      <c r="Y13" s="471">
        <v>2404.8000000000002</v>
      </c>
      <c r="Z13" s="404">
        <v>2438.49717595734</v>
      </c>
      <c r="AA13" s="404">
        <v>2486.9</v>
      </c>
      <c r="AB13" s="1073">
        <v>2451.1999999999998</v>
      </c>
      <c r="AC13" s="404">
        <v>2649.4</v>
      </c>
      <c r="AD13" s="404">
        <v>2770.6</v>
      </c>
      <c r="AE13" s="404">
        <v>2916.3</v>
      </c>
      <c r="AF13" s="404">
        <v>3106.7999999999997</v>
      </c>
      <c r="AG13" s="404">
        <v>3338.7000000000003</v>
      </c>
      <c r="AH13" s="404">
        <v>3452.2</v>
      </c>
      <c r="AI13" s="404">
        <v>3654.1</v>
      </c>
      <c r="AJ13" s="404">
        <v>3650.2</v>
      </c>
      <c r="AK13" s="404">
        <v>3869.4000000000005</v>
      </c>
      <c r="AL13" s="404">
        <v>3936.7</v>
      </c>
      <c r="AM13" s="404">
        <v>4060.1</v>
      </c>
      <c r="AN13" s="404">
        <v>4307.1000000000004</v>
      </c>
      <c r="AO13" s="1525">
        <v>4594.7</v>
      </c>
      <c r="AP13" s="404">
        <v>3806.3</v>
      </c>
      <c r="AQ13" s="404"/>
      <c r="AR13" s="404"/>
      <c r="AS13" s="874">
        <v>4459.5</v>
      </c>
      <c r="AT13" s="874">
        <v>4668.6000000000004</v>
      </c>
      <c r="AU13" s="1405"/>
      <c r="AV13" s="1406"/>
      <c r="AW13" s="1229">
        <v>943.96400000000006</v>
      </c>
      <c r="AX13" s="195">
        <v>1569.7</v>
      </c>
      <c r="AY13" s="195">
        <v>2021.8</v>
      </c>
      <c r="AZ13" s="195">
        <v>2407.1</v>
      </c>
      <c r="BA13" s="195">
        <v>2269</v>
      </c>
      <c r="BB13" s="195">
        <v>2161</v>
      </c>
      <c r="BC13" s="404">
        <v>2404.8000000000002</v>
      </c>
      <c r="BD13" s="1073">
        <v>2770.6</v>
      </c>
      <c r="BE13" s="404">
        <v>3452.2</v>
      </c>
      <c r="BF13" s="404">
        <v>3936.7</v>
      </c>
      <c r="BG13" s="1073">
        <v>3806.3</v>
      </c>
      <c r="BH13" s="404">
        <v>4668.6000000000004</v>
      </c>
      <c r="BJ13" s="404"/>
      <c r="BK13" s="404"/>
      <c r="BL13" s="404"/>
      <c r="BN13" s="195"/>
      <c r="BO13" s="404"/>
      <c r="BP13" s="404"/>
      <c r="BQ13" s="404"/>
    </row>
    <row r="14" spans="1:69" s="184" customFormat="1" ht="14.25" customHeight="1" outlineLevel="1">
      <c r="A14" s="122"/>
      <c r="B14" s="122"/>
      <c r="C14" s="833"/>
      <c r="D14" s="399" t="s">
        <v>80</v>
      </c>
      <c r="E14" s="399"/>
      <c r="F14" s="1065">
        <v>1370.4</v>
      </c>
      <c r="G14" s="1065">
        <v>1464.8</v>
      </c>
      <c r="H14" s="1065">
        <v>1553.8</v>
      </c>
      <c r="I14" s="128">
        <v>1672.8</v>
      </c>
      <c r="J14" s="1065">
        <v>1692.3</v>
      </c>
      <c r="K14" s="1065">
        <v>1762.4</v>
      </c>
      <c r="L14" s="1065">
        <v>1826.7</v>
      </c>
      <c r="M14" s="128">
        <v>1868.3</v>
      </c>
      <c r="N14" s="1065">
        <v>1731.4</v>
      </c>
      <c r="O14" s="1065">
        <v>1675.6</v>
      </c>
      <c r="P14" s="1065">
        <v>1678.5</v>
      </c>
      <c r="Q14" s="648">
        <v>1681.8</v>
      </c>
      <c r="R14" s="648">
        <v>1616.3</v>
      </c>
      <c r="S14" s="648">
        <v>1606.8</v>
      </c>
      <c r="T14" s="648">
        <v>1609.1</v>
      </c>
      <c r="U14" s="648">
        <v>1574.1</v>
      </c>
      <c r="V14" s="648">
        <v>1555.6</v>
      </c>
      <c r="W14" s="648">
        <v>1616.2</v>
      </c>
      <c r="X14" s="648">
        <v>1667.3</v>
      </c>
      <c r="Y14" s="649">
        <v>1725.9</v>
      </c>
      <c r="Z14" s="648">
        <v>1752.0801759573401</v>
      </c>
      <c r="AA14" s="648">
        <v>1815.7</v>
      </c>
      <c r="AB14" s="650">
        <v>1841.8</v>
      </c>
      <c r="AC14" s="648">
        <v>2003.4</v>
      </c>
      <c r="AD14" s="648">
        <v>2113.1</v>
      </c>
      <c r="AE14" s="648">
        <v>2211.3000000000002</v>
      </c>
      <c r="AF14" s="648">
        <v>2354.8999999999996</v>
      </c>
      <c r="AG14" s="648">
        <v>2543.3000000000002</v>
      </c>
      <c r="AH14" s="648">
        <v>2658.2</v>
      </c>
      <c r="AI14" s="648">
        <v>2834.5</v>
      </c>
      <c r="AJ14" s="648">
        <v>2828.1</v>
      </c>
      <c r="AK14" s="648">
        <v>3023.7000000000003</v>
      </c>
      <c r="AL14" s="648">
        <v>3108</v>
      </c>
      <c r="AM14" s="648">
        <v>3213</v>
      </c>
      <c r="AN14" s="648">
        <v>3448.1</v>
      </c>
      <c r="AO14" s="1526">
        <v>3723.1</v>
      </c>
      <c r="AP14" s="648">
        <v>2985.9</v>
      </c>
      <c r="AQ14" s="648"/>
      <c r="AR14" s="648"/>
      <c r="AS14" s="1530">
        <v>3596.3</v>
      </c>
      <c r="AT14" s="1530">
        <v>3763.3</v>
      </c>
      <c r="AU14" s="1230"/>
      <c r="AV14" s="1075"/>
      <c r="AW14" s="1231" t="s">
        <v>203</v>
      </c>
      <c r="AX14" s="128">
        <v>1371.5</v>
      </c>
      <c r="AY14" s="128">
        <v>1672.8</v>
      </c>
      <c r="AZ14" s="128">
        <v>1868.3</v>
      </c>
      <c r="BA14" s="128">
        <v>1681.8</v>
      </c>
      <c r="BB14" s="128">
        <v>1574.1</v>
      </c>
      <c r="BC14" s="648">
        <v>1725.9</v>
      </c>
      <c r="BD14" s="650">
        <v>2113.1</v>
      </c>
      <c r="BE14" s="648">
        <v>2658.2</v>
      </c>
      <c r="BF14" s="648">
        <v>3108</v>
      </c>
      <c r="BG14" s="650">
        <v>2985.9</v>
      </c>
      <c r="BH14" s="648">
        <v>3763.3</v>
      </c>
      <c r="BJ14" s="648"/>
      <c r="BK14" s="648"/>
      <c r="BL14" s="648"/>
      <c r="BN14" s="128"/>
      <c r="BO14" s="648"/>
      <c r="BP14" s="648"/>
      <c r="BQ14" s="648"/>
    </row>
    <row r="15" spans="1:69" s="184" customFormat="1" ht="14.25" customHeight="1" outlineLevel="1">
      <c r="A15" s="122"/>
      <c r="B15" s="122"/>
      <c r="C15" s="833"/>
      <c r="D15" s="399" t="s">
        <v>81</v>
      </c>
      <c r="E15" s="399"/>
      <c r="F15" s="1065">
        <v>226.3</v>
      </c>
      <c r="G15" s="1065">
        <v>259</v>
      </c>
      <c r="H15" s="1065">
        <v>320.5</v>
      </c>
      <c r="I15" s="128">
        <v>349</v>
      </c>
      <c r="J15" s="1065">
        <v>388.1</v>
      </c>
      <c r="K15" s="1065">
        <v>421.4</v>
      </c>
      <c r="L15" s="1065">
        <v>473.3</v>
      </c>
      <c r="M15" s="128">
        <v>538.79999999999995</v>
      </c>
      <c r="N15" s="1065">
        <v>550.20000000000005</v>
      </c>
      <c r="O15" s="1065">
        <v>554</v>
      </c>
      <c r="P15" s="1065">
        <v>578.70000000000005</v>
      </c>
      <c r="Q15" s="648">
        <v>587.20000000000005</v>
      </c>
      <c r="R15" s="648">
        <v>601.79999999999995</v>
      </c>
      <c r="S15" s="648">
        <v>597.20000000000005</v>
      </c>
      <c r="T15" s="648">
        <v>603.20000000000005</v>
      </c>
      <c r="U15" s="648">
        <v>586.9</v>
      </c>
      <c r="V15" s="648">
        <v>594.9</v>
      </c>
      <c r="W15" s="648">
        <v>626</v>
      </c>
      <c r="X15" s="648">
        <v>665.8</v>
      </c>
      <c r="Y15" s="649">
        <v>678.9</v>
      </c>
      <c r="Z15" s="648">
        <v>686.41700000000003</v>
      </c>
      <c r="AA15" s="648">
        <v>671.2</v>
      </c>
      <c r="AB15" s="650">
        <v>609.4</v>
      </c>
      <c r="AC15" s="648">
        <v>646</v>
      </c>
      <c r="AD15" s="648">
        <v>657.5</v>
      </c>
      <c r="AE15" s="648">
        <v>705</v>
      </c>
      <c r="AF15" s="648">
        <v>751.9</v>
      </c>
      <c r="AG15" s="648">
        <v>795.4</v>
      </c>
      <c r="AH15" s="648">
        <v>794</v>
      </c>
      <c r="AI15" s="648">
        <v>819.6</v>
      </c>
      <c r="AJ15" s="648">
        <v>822.1</v>
      </c>
      <c r="AK15" s="648">
        <v>845.7</v>
      </c>
      <c r="AL15" s="648">
        <v>828.7</v>
      </c>
      <c r="AM15" s="648">
        <v>847.1</v>
      </c>
      <c r="AN15" s="648">
        <v>859</v>
      </c>
      <c r="AO15" s="1526">
        <v>871.6</v>
      </c>
      <c r="AP15" s="648">
        <v>820.4</v>
      </c>
      <c r="AQ15" s="648"/>
      <c r="AR15" s="648"/>
      <c r="AS15" s="1530">
        <v>863.2</v>
      </c>
      <c r="AT15" s="1530">
        <v>905.3</v>
      </c>
      <c r="AU15" s="1230"/>
      <c r="AV15" s="1075"/>
      <c r="AW15" s="1231" t="s">
        <v>203</v>
      </c>
      <c r="AX15" s="128">
        <v>198.2</v>
      </c>
      <c r="AY15" s="128">
        <v>349</v>
      </c>
      <c r="AZ15" s="128">
        <v>538.79999999999995</v>
      </c>
      <c r="BA15" s="128">
        <v>587.20000000000005</v>
      </c>
      <c r="BB15" s="128">
        <v>586.9</v>
      </c>
      <c r="BC15" s="648">
        <v>678.9</v>
      </c>
      <c r="BD15" s="650">
        <v>657.5</v>
      </c>
      <c r="BE15" s="648">
        <v>794</v>
      </c>
      <c r="BF15" s="648">
        <v>828.7</v>
      </c>
      <c r="BG15" s="650">
        <v>820.4</v>
      </c>
      <c r="BH15" s="648">
        <v>905.3</v>
      </c>
      <c r="BJ15" s="648"/>
      <c r="BK15" s="648"/>
      <c r="BL15" s="648"/>
      <c r="BN15" s="128"/>
      <c r="BO15" s="648"/>
      <c r="BP15" s="648"/>
      <c r="BQ15" s="648"/>
    </row>
    <row r="16" spans="1:69" s="24" customFormat="1" ht="14.25" customHeight="1" outlineLevel="1">
      <c r="A16" s="31"/>
      <c r="B16" s="31"/>
      <c r="C16" s="1064" t="s">
        <v>83</v>
      </c>
      <c r="D16" s="90"/>
      <c r="E16" s="90"/>
      <c r="F16" s="144">
        <v>127.1</v>
      </c>
      <c r="G16" s="144">
        <v>136.5</v>
      </c>
      <c r="H16" s="144">
        <v>147.1</v>
      </c>
      <c r="I16" s="106">
        <v>157.19999999999999</v>
      </c>
      <c r="J16" s="144">
        <v>157.6</v>
      </c>
      <c r="K16" s="144">
        <v>157.6</v>
      </c>
      <c r="L16" s="144">
        <v>161.19999999999999</v>
      </c>
      <c r="M16" s="106">
        <v>170.4</v>
      </c>
      <c r="N16" s="144">
        <v>156.5</v>
      </c>
      <c r="O16" s="144">
        <v>152.5</v>
      </c>
      <c r="P16" s="144">
        <v>146.4</v>
      </c>
      <c r="Q16" s="348">
        <v>142</v>
      </c>
      <c r="R16" s="348">
        <v>134.9</v>
      </c>
      <c r="S16" s="348">
        <v>128</v>
      </c>
      <c r="T16" s="348">
        <v>124.4</v>
      </c>
      <c r="U16" s="348">
        <v>119.8</v>
      </c>
      <c r="V16" s="348">
        <v>116.2</v>
      </c>
      <c r="W16" s="348">
        <v>117.3</v>
      </c>
      <c r="X16" s="348">
        <v>117.9</v>
      </c>
      <c r="Y16" s="440">
        <v>121.2</v>
      </c>
      <c r="Z16" s="348">
        <v>123.405</v>
      </c>
      <c r="AA16" s="348">
        <v>122.1</v>
      </c>
      <c r="AB16" s="538">
        <v>122.6</v>
      </c>
      <c r="AC16" s="348">
        <v>122.4</v>
      </c>
      <c r="AD16" s="348">
        <v>130</v>
      </c>
      <c r="AE16" s="348">
        <v>129.1</v>
      </c>
      <c r="AF16" s="348">
        <v>132.19999999999999</v>
      </c>
      <c r="AG16" s="348">
        <v>136.1</v>
      </c>
      <c r="AH16" s="348">
        <v>140.6</v>
      </c>
      <c r="AI16" s="348">
        <v>142.69999999999999</v>
      </c>
      <c r="AJ16" s="348">
        <v>138.9</v>
      </c>
      <c r="AK16" s="348">
        <v>150</v>
      </c>
      <c r="AL16" s="348">
        <v>152.19999999999999</v>
      </c>
      <c r="AM16" s="348">
        <v>158</v>
      </c>
      <c r="AN16" s="348">
        <v>169.6</v>
      </c>
      <c r="AO16" s="599">
        <v>182.1</v>
      </c>
      <c r="AP16" s="348">
        <v>150.5</v>
      </c>
      <c r="AQ16" s="348"/>
      <c r="AR16" s="348"/>
      <c r="AS16" s="561">
        <v>181</v>
      </c>
      <c r="AT16" s="561">
        <v>194.2</v>
      </c>
      <c r="AU16" s="32"/>
      <c r="AV16" s="900"/>
      <c r="AW16" s="1215">
        <v>84.206000000000003</v>
      </c>
      <c r="AX16" s="106">
        <v>123.4</v>
      </c>
      <c r="AY16" s="106">
        <v>157.19999999999999</v>
      </c>
      <c r="AZ16" s="106">
        <v>170.4</v>
      </c>
      <c r="BA16" s="106">
        <v>142</v>
      </c>
      <c r="BB16" s="106">
        <v>119.8</v>
      </c>
      <c r="BC16" s="348">
        <v>121.2</v>
      </c>
      <c r="BD16" s="538">
        <v>130</v>
      </c>
      <c r="BE16" s="348">
        <v>140.6</v>
      </c>
      <c r="BF16" s="348">
        <v>152.19999999999999</v>
      </c>
      <c r="BG16" s="538">
        <v>150.5</v>
      </c>
      <c r="BH16" s="348">
        <v>194.2</v>
      </c>
      <c r="BJ16" s="348"/>
      <c r="BK16" s="348"/>
      <c r="BL16" s="348"/>
      <c r="BN16" s="106"/>
      <c r="BO16" s="348"/>
      <c r="BP16" s="348"/>
      <c r="BQ16" s="348"/>
    </row>
    <row r="17" spans="1:69" s="88" customFormat="1" ht="14.25" customHeight="1" outlineLevel="1">
      <c r="A17" s="94"/>
      <c r="B17" s="92" t="s">
        <v>84</v>
      </c>
      <c r="C17" s="93"/>
      <c r="D17" s="93"/>
      <c r="E17" s="92"/>
      <c r="F17" s="145">
        <v>2910.3</v>
      </c>
      <c r="G17" s="145">
        <v>3147</v>
      </c>
      <c r="H17" s="145">
        <v>3432.3</v>
      </c>
      <c r="I17" s="108">
        <v>3748</v>
      </c>
      <c r="J17" s="145">
        <v>3920</v>
      </c>
      <c r="K17" s="145">
        <v>4169.2</v>
      </c>
      <c r="L17" s="145">
        <v>4472</v>
      </c>
      <c r="M17" s="108">
        <v>4847.3</v>
      </c>
      <c r="N17" s="145">
        <v>4761.1000000000004</v>
      </c>
      <c r="O17" s="145">
        <v>4761.6000000000004</v>
      </c>
      <c r="P17" s="145">
        <v>4888.2</v>
      </c>
      <c r="Q17" s="339">
        <v>4965.6000000000004</v>
      </c>
      <c r="R17" s="339">
        <v>4954.6000000000004</v>
      </c>
      <c r="S17" s="339">
        <v>4969.6000000000004</v>
      </c>
      <c r="T17" s="339">
        <v>5034.2</v>
      </c>
      <c r="U17" s="339">
        <v>5031.7</v>
      </c>
      <c r="V17" s="339">
        <v>5045.5999999999995</v>
      </c>
      <c r="W17" s="339">
        <v>5203.4000000000005</v>
      </c>
      <c r="X17" s="339">
        <v>5423.9</v>
      </c>
      <c r="Y17" s="441">
        <v>5716.5999999999995</v>
      </c>
      <c r="Z17" s="339">
        <v>5754.5441759573396</v>
      </c>
      <c r="AA17" s="339">
        <v>5953.9000000000005</v>
      </c>
      <c r="AB17" s="643">
        <v>8582.7999999999993</v>
      </c>
      <c r="AC17" s="339">
        <v>6419.7000000000007</v>
      </c>
      <c r="AD17" s="339">
        <v>6751.2</v>
      </c>
      <c r="AE17" s="339">
        <v>6985.4</v>
      </c>
      <c r="AF17" s="339">
        <v>7276.6</v>
      </c>
      <c r="AG17" s="339">
        <v>7638.2000000000007</v>
      </c>
      <c r="AH17" s="339">
        <v>7884</v>
      </c>
      <c r="AI17" s="339">
        <v>8194</v>
      </c>
      <c r="AJ17" s="339">
        <v>8270</v>
      </c>
      <c r="AK17" s="339">
        <v>8881.9000000000015</v>
      </c>
      <c r="AL17" s="339">
        <v>9308.2000000000007</v>
      </c>
      <c r="AM17" s="339">
        <v>9674.7999999999993</v>
      </c>
      <c r="AN17" s="339">
        <v>10354</v>
      </c>
      <c r="AO17" s="1490">
        <v>11032.1</v>
      </c>
      <c r="AP17" s="339">
        <v>9102.2999999999993</v>
      </c>
      <c r="AQ17" s="339"/>
      <c r="AR17" s="339"/>
      <c r="AS17" s="339">
        <v>10829.5</v>
      </c>
      <c r="AT17" s="339">
        <v>11461.7</v>
      </c>
      <c r="AU17" s="32"/>
      <c r="AV17" s="900"/>
      <c r="AW17" s="111">
        <v>1805.527</v>
      </c>
      <c r="AX17" s="108">
        <v>2836.5</v>
      </c>
      <c r="AY17" s="108">
        <v>3748</v>
      </c>
      <c r="AZ17" s="108">
        <v>4847.3</v>
      </c>
      <c r="BA17" s="108">
        <v>4965.6000000000004</v>
      </c>
      <c r="BB17" s="108">
        <v>5031.7</v>
      </c>
      <c r="BC17" s="339">
        <v>5716.5999999999995</v>
      </c>
      <c r="BD17" s="643">
        <v>6751.2</v>
      </c>
      <c r="BE17" s="339">
        <v>7884</v>
      </c>
      <c r="BF17" s="339">
        <v>9308.2000000000007</v>
      </c>
      <c r="BG17" s="643">
        <v>9102.2999999999993</v>
      </c>
      <c r="BH17" s="339">
        <v>11461.7</v>
      </c>
      <c r="BI17" s="360"/>
      <c r="BJ17" s="339"/>
      <c r="BK17" s="339"/>
      <c r="BL17" s="339"/>
      <c r="BM17" s="360"/>
      <c r="BN17" s="108"/>
      <c r="BO17" s="339"/>
      <c r="BP17" s="339"/>
      <c r="BQ17" s="339"/>
    </row>
    <row r="18" spans="1:69" s="24" customFormat="1" ht="14.25" customHeight="1" outlineLevel="1">
      <c r="A18" s="31"/>
      <c r="B18" s="92" t="s">
        <v>85</v>
      </c>
      <c r="C18" s="93"/>
      <c r="D18" s="93"/>
      <c r="E18" s="92"/>
      <c r="F18" s="145">
        <v>11213</v>
      </c>
      <c r="G18" s="145">
        <v>11718.2</v>
      </c>
      <c r="H18" s="145">
        <v>12374.900000000001</v>
      </c>
      <c r="I18" s="108">
        <v>13544</v>
      </c>
      <c r="J18" s="145">
        <v>14437.3</v>
      </c>
      <c r="K18" s="145">
        <v>14831.099999999999</v>
      </c>
      <c r="L18" s="145">
        <v>15865</v>
      </c>
      <c r="M18" s="108">
        <v>18626.099999999999</v>
      </c>
      <c r="N18" s="145">
        <v>18312.3</v>
      </c>
      <c r="O18" s="145">
        <v>17781</v>
      </c>
      <c r="P18" s="145">
        <v>19092.900000000001</v>
      </c>
      <c r="Q18" s="339">
        <v>19924.300000000003</v>
      </c>
      <c r="R18" s="339">
        <v>19740.199999999997</v>
      </c>
      <c r="S18" s="339">
        <v>19220.5</v>
      </c>
      <c r="T18" s="339">
        <v>19096.600000000002</v>
      </c>
      <c r="U18" s="339">
        <v>18664.7</v>
      </c>
      <c r="V18" s="339">
        <v>18168.000000000004</v>
      </c>
      <c r="W18" s="339">
        <v>19030.7</v>
      </c>
      <c r="X18" s="339">
        <v>19498.000000000004</v>
      </c>
      <c r="Y18" s="441">
        <v>19891.2</v>
      </c>
      <c r="Z18" s="339">
        <v>19885.23897556217</v>
      </c>
      <c r="AA18" s="339">
        <v>20099.5</v>
      </c>
      <c r="AB18" s="643">
        <v>22033.8</v>
      </c>
      <c r="AC18" s="339">
        <v>20144.7</v>
      </c>
      <c r="AD18" s="339">
        <v>21082.3</v>
      </c>
      <c r="AE18" s="339">
        <v>20823.900000000001</v>
      </c>
      <c r="AF18" s="339">
        <v>20617.599999999999</v>
      </c>
      <c r="AG18" s="339">
        <v>21200.400000000001</v>
      </c>
      <c r="AH18" s="339">
        <v>21749.4</v>
      </c>
      <c r="AI18" s="339">
        <v>23166</v>
      </c>
      <c r="AJ18" s="339">
        <v>22852.1</v>
      </c>
      <c r="AK18" s="339">
        <v>24546.200000000004</v>
      </c>
      <c r="AL18" s="339">
        <v>25008.600000000002</v>
      </c>
      <c r="AM18" s="339">
        <v>25498.6</v>
      </c>
      <c r="AN18" s="339">
        <v>26210</v>
      </c>
      <c r="AO18" s="1490">
        <v>27490.9</v>
      </c>
      <c r="AP18" s="339">
        <v>24457.599999999999</v>
      </c>
      <c r="AQ18" s="339"/>
      <c r="AR18" s="339"/>
      <c r="AS18" s="339">
        <v>26984.9</v>
      </c>
      <c r="AT18" s="339">
        <v>28517.5</v>
      </c>
      <c r="AU18" s="32"/>
      <c r="AV18" s="900"/>
      <c r="AW18" s="111">
        <v>8382.107</v>
      </c>
      <c r="AX18" s="108">
        <v>11064.3</v>
      </c>
      <c r="AY18" s="108">
        <v>13544</v>
      </c>
      <c r="AZ18" s="108">
        <v>18626.099999999999</v>
      </c>
      <c r="BA18" s="108">
        <v>19924.3</v>
      </c>
      <c r="BB18" s="108">
        <v>18664.7</v>
      </c>
      <c r="BC18" s="339">
        <v>19891.2</v>
      </c>
      <c r="BD18" s="643">
        <v>21082.3</v>
      </c>
      <c r="BE18" s="339">
        <v>21749.4</v>
      </c>
      <c r="BF18" s="339">
        <v>25008.600000000002</v>
      </c>
      <c r="BG18" s="643">
        <v>24457.599999999999</v>
      </c>
      <c r="BH18" s="339">
        <v>28517.5</v>
      </c>
      <c r="BJ18" s="339"/>
      <c r="BK18" s="339"/>
      <c r="BL18" s="339"/>
      <c r="BN18" s="108"/>
      <c r="BO18" s="339"/>
      <c r="BP18" s="339"/>
      <c r="BQ18" s="339"/>
    </row>
    <row r="19" spans="1:69" s="400" customFormat="1" ht="14.25" customHeight="1" outlineLevel="1">
      <c r="A19" s="122"/>
      <c r="B19" s="398"/>
      <c r="C19" s="1232"/>
      <c r="D19" s="1232"/>
      <c r="E19" s="398"/>
      <c r="F19" s="460"/>
      <c r="G19" s="460"/>
      <c r="H19" s="460"/>
      <c r="I19" s="461"/>
      <c r="J19" s="460"/>
      <c r="K19" s="460"/>
      <c r="L19" s="460"/>
      <c r="M19" s="461"/>
      <c r="N19" s="460"/>
      <c r="O19" s="460"/>
      <c r="P19" s="460"/>
      <c r="Q19" s="1233"/>
      <c r="R19" s="1233"/>
      <c r="S19" s="1233"/>
      <c r="T19" s="1233"/>
      <c r="U19" s="1233"/>
      <c r="V19" s="1233"/>
      <c r="W19" s="1233"/>
      <c r="X19" s="1233"/>
      <c r="Y19" s="644"/>
      <c r="Z19" s="1233"/>
      <c r="AA19" s="1233"/>
      <c r="AB19" s="645"/>
      <c r="AC19" s="1233"/>
      <c r="AD19" s="1233"/>
      <c r="AE19" s="1233"/>
      <c r="AF19" s="1233"/>
      <c r="AG19" s="1233"/>
      <c r="AH19" s="1233"/>
      <c r="AI19" s="1233"/>
      <c r="AJ19" s="1233"/>
      <c r="AK19" s="1233"/>
      <c r="AL19" s="1233"/>
      <c r="AM19" s="1233"/>
      <c r="AN19" s="1233"/>
      <c r="AO19" s="1527"/>
      <c r="AP19" s="1233"/>
      <c r="AQ19" s="1233"/>
      <c r="AR19" s="1233"/>
      <c r="AS19" s="1531"/>
      <c r="AT19" s="1531"/>
      <c r="AU19" s="32"/>
      <c r="AV19" s="900"/>
      <c r="AW19" s="461"/>
      <c r="AX19" s="461"/>
      <c r="AY19" s="461"/>
      <c r="AZ19" s="461"/>
      <c r="BA19" s="461"/>
      <c r="BB19" s="461"/>
      <c r="BC19" s="461"/>
      <c r="BD19" s="952"/>
      <c r="BE19" s="1233"/>
      <c r="BF19" s="1233"/>
      <c r="BG19" s="952"/>
      <c r="BH19" s="1233"/>
      <c r="BJ19" s="1233"/>
      <c r="BK19" s="1233"/>
      <c r="BL19" s="1233"/>
      <c r="BN19" s="461"/>
      <c r="BO19" s="1233"/>
      <c r="BP19" s="1233"/>
      <c r="BQ19" s="1233"/>
    </row>
    <row r="20" spans="1:69" ht="14.25" customHeight="1" outlineLevel="1">
      <c r="A20" s="95" t="s">
        <v>387</v>
      </c>
      <c r="B20" s="31"/>
      <c r="C20" s="31"/>
      <c r="D20" s="31"/>
      <c r="E20" s="31"/>
      <c r="F20" s="32"/>
      <c r="G20" s="32"/>
      <c r="H20" s="32"/>
      <c r="I20" s="32"/>
      <c r="J20" s="32"/>
      <c r="K20" s="32"/>
      <c r="L20" s="32"/>
      <c r="M20" s="32"/>
      <c r="N20" s="32"/>
      <c r="O20" s="32"/>
      <c r="P20" s="32"/>
      <c r="Q20" s="357"/>
      <c r="R20" s="357"/>
      <c r="S20" s="357"/>
      <c r="T20" s="357"/>
      <c r="U20" s="357"/>
      <c r="V20" s="357"/>
      <c r="W20" s="357"/>
      <c r="X20" s="357"/>
      <c r="Y20" s="443"/>
      <c r="Z20" s="357"/>
      <c r="AA20" s="635"/>
      <c r="AB20" s="646"/>
      <c r="AC20" s="357"/>
      <c r="AD20" s="357"/>
      <c r="AE20" s="357"/>
      <c r="AF20" s="357"/>
      <c r="AG20" s="357"/>
      <c r="AH20" s="357"/>
      <c r="AI20" s="357"/>
      <c r="AJ20" s="357"/>
      <c r="AK20" s="357"/>
      <c r="AL20" s="357"/>
      <c r="AM20" s="357"/>
      <c r="AN20" s="357"/>
      <c r="AO20" s="1488"/>
      <c r="AP20" s="357"/>
      <c r="AQ20" s="357"/>
      <c r="AR20" s="357"/>
      <c r="AS20" s="1419"/>
      <c r="AT20" s="637"/>
      <c r="AV20" s="900"/>
      <c r="AW20" s="32"/>
      <c r="AX20" s="32"/>
      <c r="AY20" s="32"/>
      <c r="AZ20" s="32"/>
      <c r="BA20" s="32"/>
      <c r="BB20" s="32"/>
      <c r="BC20" s="32"/>
      <c r="BD20" s="526"/>
      <c r="BE20" s="357"/>
      <c r="BF20" s="357"/>
      <c r="BG20" s="526"/>
      <c r="BH20" s="357"/>
      <c r="BJ20" s="357"/>
      <c r="BK20" s="357"/>
      <c r="BL20" s="357"/>
      <c r="BN20" s="32"/>
      <c r="BO20" s="357"/>
      <c r="BP20" s="357"/>
      <c r="BQ20" s="357"/>
    </row>
    <row r="21" spans="1:69" ht="14.25" customHeight="1" outlineLevel="1">
      <c r="A21" s="89" t="s">
        <v>368</v>
      </c>
      <c r="B21" s="90"/>
      <c r="C21" s="90"/>
      <c r="D21" s="90"/>
      <c r="E21" s="90"/>
      <c r="F21" s="91"/>
      <c r="G21" s="91"/>
      <c r="H21" s="91"/>
      <c r="I21" s="91"/>
      <c r="J21" s="91"/>
      <c r="K21" s="91"/>
      <c r="L21" s="91"/>
      <c r="M21" s="91"/>
      <c r="N21" s="91"/>
      <c r="O21" s="91"/>
      <c r="P21" s="91"/>
      <c r="Q21" s="358"/>
      <c r="R21" s="358"/>
      <c r="S21" s="358"/>
      <c r="T21" s="358"/>
      <c r="U21" s="358"/>
      <c r="V21" s="358"/>
      <c r="W21" s="358"/>
      <c r="X21" s="358"/>
      <c r="Y21" s="448"/>
      <c r="Z21" s="358"/>
      <c r="AA21" s="358"/>
      <c r="AB21" s="533"/>
      <c r="AC21" s="358"/>
      <c r="AD21" s="358"/>
      <c r="AE21" s="358"/>
      <c r="AF21" s="358"/>
      <c r="AG21" s="358"/>
      <c r="AH21" s="358"/>
      <c r="AI21" s="358"/>
      <c r="AJ21" s="358"/>
      <c r="AK21" s="358"/>
      <c r="AL21" s="358"/>
      <c r="AM21" s="358"/>
      <c r="AN21" s="358"/>
      <c r="AO21" s="1468"/>
      <c r="AP21" s="358"/>
      <c r="AQ21" s="358"/>
      <c r="AR21" s="358"/>
      <c r="AS21" s="556"/>
      <c r="AT21" s="556"/>
      <c r="AV21" s="900"/>
      <c r="AW21" s="91"/>
      <c r="AX21" s="91"/>
      <c r="AY21" s="91"/>
      <c r="AZ21" s="91"/>
      <c r="BA21" s="91"/>
      <c r="BB21" s="91"/>
      <c r="BC21" s="91"/>
      <c r="BD21" s="530"/>
      <c r="BE21" s="358"/>
      <c r="BF21" s="358"/>
      <c r="BG21" s="530"/>
      <c r="BH21" s="358"/>
      <c r="BJ21" s="358"/>
      <c r="BK21" s="358"/>
      <c r="BL21" s="358"/>
      <c r="BN21" s="91"/>
      <c r="BO21" s="358"/>
      <c r="BP21" s="358"/>
      <c r="BQ21" s="358"/>
    </row>
    <row r="22" spans="1:69" ht="14.25" customHeight="1" outlineLevel="1">
      <c r="A22" s="31"/>
      <c r="B22" s="31"/>
      <c r="C22" s="90" t="s">
        <v>375</v>
      </c>
      <c r="D22" s="90"/>
      <c r="E22" s="90"/>
      <c r="F22" s="144">
        <v>5314.7</v>
      </c>
      <c r="G22" s="144">
        <v>5455.6</v>
      </c>
      <c r="H22" s="144">
        <v>5581.6</v>
      </c>
      <c r="I22" s="106">
        <v>6223.9</v>
      </c>
      <c r="J22" s="144">
        <v>6808.1</v>
      </c>
      <c r="K22" s="144">
        <v>6876</v>
      </c>
      <c r="L22" s="144">
        <v>7381.6</v>
      </c>
      <c r="M22" s="106">
        <v>9026.5</v>
      </c>
      <c r="N22" s="144">
        <v>8970.7999999999993</v>
      </c>
      <c r="O22" s="144">
        <v>8416.7000000000007</v>
      </c>
      <c r="P22" s="144">
        <v>9163</v>
      </c>
      <c r="Q22" s="348">
        <v>10368</v>
      </c>
      <c r="R22" s="348">
        <v>10337.299999999999</v>
      </c>
      <c r="S22" s="348">
        <v>9984.2999999999993</v>
      </c>
      <c r="T22" s="348">
        <v>9919.7999999999993</v>
      </c>
      <c r="U22" s="348">
        <v>9916</v>
      </c>
      <c r="V22" s="348">
        <v>9538.1</v>
      </c>
      <c r="W22" s="348">
        <v>10030.700000000001</v>
      </c>
      <c r="X22" s="348">
        <v>10265.200000000001</v>
      </c>
      <c r="Y22" s="440">
        <v>10468.1</v>
      </c>
      <c r="Z22" s="348"/>
      <c r="AA22" s="348"/>
      <c r="AB22" s="538"/>
      <c r="AC22" s="348"/>
      <c r="AD22" s="348"/>
      <c r="AE22" s="348"/>
      <c r="AF22" s="348"/>
      <c r="AG22" s="348"/>
      <c r="AH22" s="348"/>
      <c r="AI22" s="348"/>
      <c r="AJ22" s="348"/>
      <c r="AK22" s="348"/>
      <c r="AL22" s="348"/>
      <c r="AM22" s="348"/>
      <c r="AN22" s="348"/>
      <c r="AO22" s="599"/>
      <c r="AP22" s="348"/>
      <c r="AQ22" s="348"/>
      <c r="AR22" s="348"/>
      <c r="AS22" s="561"/>
      <c r="AT22" s="561"/>
      <c r="AV22" s="902"/>
      <c r="AW22" s="1215">
        <v>4012.8850000000002</v>
      </c>
      <c r="AX22" s="106">
        <v>5281.5</v>
      </c>
      <c r="AY22" s="106">
        <v>6223.9</v>
      </c>
      <c r="AZ22" s="106">
        <v>9026.5</v>
      </c>
      <c r="BA22" s="106">
        <v>10368</v>
      </c>
      <c r="BB22" s="106">
        <v>9916</v>
      </c>
      <c r="BC22" s="348">
        <v>10468.1</v>
      </c>
      <c r="BD22" s="538"/>
      <c r="BE22" s="348"/>
      <c r="BF22" s="348"/>
      <c r="BG22" s="538"/>
      <c r="BH22" s="348"/>
      <c r="BI22" s="24"/>
      <c r="BJ22" s="348"/>
      <c r="BK22" s="348"/>
      <c r="BL22" s="348"/>
      <c r="BM22" s="24"/>
      <c r="BN22" s="106"/>
      <c r="BO22" s="348"/>
      <c r="BP22" s="348"/>
      <c r="BQ22" s="348"/>
    </row>
    <row r="23" spans="1:69" ht="14.25" customHeight="1" outlineLevel="1">
      <c r="A23" s="31"/>
      <c r="B23" s="31"/>
      <c r="C23" s="90" t="s">
        <v>78</v>
      </c>
      <c r="D23" s="90"/>
      <c r="E23" s="90"/>
      <c r="F23" s="144">
        <v>2988</v>
      </c>
      <c r="G23" s="144">
        <v>3115.6</v>
      </c>
      <c r="H23" s="144">
        <v>3361</v>
      </c>
      <c r="I23" s="106">
        <v>3572.1</v>
      </c>
      <c r="J23" s="144">
        <v>3709.2</v>
      </c>
      <c r="K23" s="144">
        <v>3785.9</v>
      </c>
      <c r="L23" s="144">
        <v>4011.4</v>
      </c>
      <c r="M23" s="106">
        <v>4752.3</v>
      </c>
      <c r="N23" s="144">
        <v>4580.3999999999996</v>
      </c>
      <c r="O23" s="144">
        <v>4602.7</v>
      </c>
      <c r="P23" s="144">
        <v>5041.7</v>
      </c>
      <c r="Q23" s="348">
        <v>4590.7</v>
      </c>
      <c r="R23" s="348">
        <v>4448.3</v>
      </c>
      <c r="S23" s="348">
        <v>4266.6000000000004</v>
      </c>
      <c r="T23" s="348">
        <v>4142.6000000000004</v>
      </c>
      <c r="U23" s="348">
        <v>3717</v>
      </c>
      <c r="V23" s="348">
        <v>3584.3</v>
      </c>
      <c r="W23" s="348">
        <v>3796.6</v>
      </c>
      <c r="X23" s="348">
        <v>3808.9</v>
      </c>
      <c r="Y23" s="440">
        <v>3706.5</v>
      </c>
      <c r="Z23" s="348"/>
      <c r="AA23" s="348"/>
      <c r="AB23" s="538"/>
      <c r="AC23" s="348"/>
      <c r="AD23" s="348"/>
      <c r="AE23" s="348"/>
      <c r="AF23" s="348"/>
      <c r="AG23" s="348"/>
      <c r="AH23" s="348"/>
      <c r="AI23" s="348"/>
      <c r="AJ23" s="348"/>
      <c r="AK23" s="348"/>
      <c r="AL23" s="348"/>
      <c r="AM23" s="348"/>
      <c r="AN23" s="348"/>
      <c r="AO23" s="599"/>
      <c r="AP23" s="348"/>
      <c r="AQ23" s="348"/>
      <c r="AR23" s="348"/>
      <c r="AS23" s="561"/>
      <c r="AT23" s="561"/>
      <c r="AV23" s="902"/>
      <c r="AW23" s="1215">
        <v>2563.6950000000002</v>
      </c>
      <c r="AX23" s="106">
        <v>2946.3</v>
      </c>
      <c r="AY23" s="106">
        <v>3572.1</v>
      </c>
      <c r="AZ23" s="106">
        <v>4752.3</v>
      </c>
      <c r="BA23" s="106">
        <v>4590.7</v>
      </c>
      <c r="BB23" s="106">
        <v>3717</v>
      </c>
      <c r="BC23" s="348">
        <v>3706.5</v>
      </c>
      <c r="BD23" s="538"/>
      <c r="BE23" s="348"/>
      <c r="BF23" s="348"/>
      <c r="BG23" s="538"/>
      <c r="BH23" s="348"/>
      <c r="BI23" s="24"/>
      <c r="BJ23" s="348"/>
      <c r="BK23" s="348"/>
      <c r="BL23" s="348"/>
      <c r="BM23" s="24"/>
      <c r="BN23" s="106"/>
      <c r="BO23" s="348"/>
      <c r="BP23" s="348"/>
      <c r="BQ23" s="348"/>
    </row>
    <row r="24" spans="1:69" ht="14.25" customHeight="1" outlineLevel="1">
      <c r="A24" s="31"/>
      <c r="B24" s="31"/>
      <c r="C24" s="90" t="s">
        <v>77</v>
      </c>
      <c r="D24" s="90"/>
      <c r="E24" s="90"/>
      <c r="F24" s="144"/>
      <c r="G24" s="144"/>
      <c r="H24" s="144"/>
      <c r="I24" s="106"/>
      <c r="J24" s="144"/>
      <c r="K24" s="144"/>
      <c r="L24" s="144"/>
      <c r="M24" s="106"/>
      <c r="N24" s="144"/>
      <c r="O24" s="144"/>
      <c r="P24" s="144"/>
      <c r="Q24" s="348"/>
      <c r="R24" s="348"/>
      <c r="S24" s="348"/>
      <c r="T24" s="348"/>
      <c r="U24" s="348"/>
      <c r="V24" s="348"/>
      <c r="W24" s="348"/>
      <c r="X24" s="348"/>
      <c r="Y24" s="440"/>
      <c r="Z24" s="348">
        <v>12035.151</v>
      </c>
      <c r="AA24" s="348">
        <v>11952.5</v>
      </c>
      <c r="AB24" s="538">
        <v>11539.5</v>
      </c>
      <c r="AC24" s="348">
        <v>11826.8</v>
      </c>
      <c r="AD24" s="348">
        <v>12420</v>
      </c>
      <c r="AE24" s="348">
        <v>11980.4</v>
      </c>
      <c r="AF24" s="348">
        <v>11350.3</v>
      </c>
      <c r="AG24" s="348">
        <v>11398.4</v>
      </c>
      <c r="AH24" s="348">
        <v>11378</v>
      </c>
      <c r="AI24" s="348">
        <v>12008.9</v>
      </c>
      <c r="AJ24" s="348">
        <v>11632.5</v>
      </c>
      <c r="AK24" s="348">
        <v>12340.2</v>
      </c>
      <c r="AL24" s="348">
        <v>12084</v>
      </c>
      <c r="AM24" s="348">
        <v>11871.4</v>
      </c>
      <c r="AN24" s="348">
        <v>11577.7</v>
      </c>
      <c r="AO24" s="599">
        <v>11432.1</v>
      </c>
      <c r="AP24" s="348">
        <v>11777.4</v>
      </c>
      <c r="AQ24" s="348"/>
      <c r="AR24" s="348"/>
      <c r="AS24" s="561">
        <v>11162.5</v>
      </c>
      <c r="AT24" s="561">
        <v>11485.9</v>
      </c>
      <c r="AV24" s="902"/>
      <c r="AW24" s="1215"/>
      <c r="AX24" s="106"/>
      <c r="AY24" s="106"/>
      <c r="AZ24" s="106"/>
      <c r="BA24" s="106"/>
      <c r="BB24" s="106"/>
      <c r="BC24" s="348"/>
      <c r="BD24" s="538">
        <v>12420</v>
      </c>
      <c r="BE24" s="348">
        <v>11378</v>
      </c>
      <c r="BF24" s="348">
        <v>12084</v>
      </c>
      <c r="BG24" s="538">
        <v>11777.4</v>
      </c>
      <c r="BH24" s="348">
        <v>11485.9</v>
      </c>
      <c r="BI24" s="24"/>
      <c r="BJ24" s="348"/>
      <c r="BK24" s="348"/>
      <c r="BL24" s="348"/>
      <c r="BM24" s="24"/>
      <c r="BN24" s="106"/>
      <c r="BO24" s="348"/>
      <c r="BP24" s="348"/>
      <c r="BQ24" s="348"/>
    </row>
    <row r="25" spans="1:69" ht="14.25" customHeight="1" outlineLevel="1">
      <c r="A25" s="31"/>
      <c r="B25" s="31"/>
      <c r="C25" s="90" t="s">
        <v>373</v>
      </c>
      <c r="D25" s="90"/>
      <c r="E25" s="90"/>
      <c r="F25" s="144"/>
      <c r="G25" s="144"/>
      <c r="H25" s="144"/>
      <c r="I25" s="106"/>
      <c r="J25" s="144"/>
      <c r="K25" s="144"/>
      <c r="L25" s="144"/>
      <c r="M25" s="106"/>
      <c r="N25" s="144"/>
      <c r="O25" s="144"/>
      <c r="P25" s="144"/>
      <c r="Q25" s="348"/>
      <c r="R25" s="348"/>
      <c r="S25" s="348"/>
      <c r="T25" s="348"/>
      <c r="U25" s="348"/>
      <c r="V25" s="348"/>
      <c r="W25" s="348"/>
      <c r="X25" s="348"/>
      <c r="Y25" s="440"/>
      <c r="Z25" s="348">
        <v>1536.1320000000001</v>
      </c>
      <c r="AA25" s="348">
        <v>1494.3</v>
      </c>
      <c r="AB25" s="538">
        <v>1252.8</v>
      </c>
      <c r="AC25" s="348">
        <v>1182.3</v>
      </c>
      <c r="AD25" s="348">
        <v>1229.5999999999999</v>
      </c>
      <c r="AE25" s="348">
        <v>1204.9000000000001</v>
      </c>
      <c r="AF25" s="348">
        <v>1328</v>
      </c>
      <c r="AG25" s="348">
        <v>1404.5</v>
      </c>
      <c r="AH25" s="348">
        <v>1561.3</v>
      </c>
      <c r="AI25" s="348">
        <v>1882.4</v>
      </c>
      <c r="AJ25" s="348">
        <v>1984.7</v>
      </c>
      <c r="AK25" s="348">
        <v>2252.6</v>
      </c>
      <c r="AL25" s="348">
        <v>2545.6999999999998</v>
      </c>
      <c r="AM25" s="348">
        <v>2820.9</v>
      </c>
      <c r="AN25" s="348">
        <v>3094.6</v>
      </c>
      <c r="AO25" s="599">
        <v>3743.4</v>
      </c>
      <c r="AP25" s="348">
        <v>2507.3000000000002</v>
      </c>
      <c r="AQ25" s="348"/>
      <c r="AR25" s="348"/>
      <c r="AS25" s="561">
        <v>3709.7</v>
      </c>
      <c r="AT25" s="561">
        <v>4245.3999999999996</v>
      </c>
      <c r="AV25" s="902"/>
      <c r="AW25" s="1215"/>
      <c r="AX25" s="106"/>
      <c r="AY25" s="106"/>
      <c r="AZ25" s="106"/>
      <c r="BA25" s="106"/>
      <c r="BB25" s="106"/>
      <c r="BC25" s="348"/>
      <c r="BD25" s="538">
        <v>1229.5999999999999</v>
      </c>
      <c r="BE25" s="348">
        <v>1561.3</v>
      </c>
      <c r="BF25" s="348">
        <v>2545.6999999999998</v>
      </c>
      <c r="BG25" s="538">
        <v>2507.3000000000002</v>
      </c>
      <c r="BH25" s="348">
        <v>4245.3999999999996</v>
      </c>
      <c r="BI25" s="24"/>
      <c r="BJ25" s="348"/>
      <c r="BK25" s="348"/>
      <c r="BL25" s="348"/>
      <c r="BM25" s="24"/>
      <c r="BN25" s="106"/>
      <c r="BO25" s="348"/>
      <c r="BP25" s="348"/>
      <c r="BQ25" s="348"/>
    </row>
    <row r="26" spans="1:69" s="87" customFormat="1" ht="14.25" customHeight="1" outlineLevel="1">
      <c r="A26" s="94"/>
      <c r="B26" s="92" t="s">
        <v>79</v>
      </c>
      <c r="C26" s="93"/>
      <c r="D26" s="93"/>
      <c r="E26" s="92"/>
      <c r="F26" s="145">
        <v>8302.7000000000007</v>
      </c>
      <c r="G26" s="145">
        <v>8571.2000000000007</v>
      </c>
      <c r="H26" s="145">
        <v>8942.6</v>
      </c>
      <c r="I26" s="108">
        <v>9796</v>
      </c>
      <c r="J26" s="145">
        <v>10517.3</v>
      </c>
      <c r="K26" s="145">
        <v>10661.9</v>
      </c>
      <c r="L26" s="145">
        <v>11393</v>
      </c>
      <c r="M26" s="108">
        <v>13778.8</v>
      </c>
      <c r="N26" s="145">
        <v>13551.199999999999</v>
      </c>
      <c r="O26" s="145">
        <v>13019.400000000001</v>
      </c>
      <c r="P26" s="145">
        <v>14204.7</v>
      </c>
      <c r="Q26" s="339">
        <v>14958.7</v>
      </c>
      <c r="R26" s="339">
        <v>14785.599999999999</v>
      </c>
      <c r="S26" s="339">
        <v>14250.9</v>
      </c>
      <c r="T26" s="339">
        <v>14062.4</v>
      </c>
      <c r="U26" s="339">
        <v>13633</v>
      </c>
      <c r="V26" s="339">
        <v>13122.400000000001</v>
      </c>
      <c r="W26" s="339">
        <v>13827.300000000001</v>
      </c>
      <c r="X26" s="339">
        <v>14074.1</v>
      </c>
      <c r="Y26" s="441">
        <v>14174.6</v>
      </c>
      <c r="Z26" s="339">
        <v>13571.282999999999</v>
      </c>
      <c r="AA26" s="339">
        <v>13446.8</v>
      </c>
      <c r="AB26" s="643">
        <v>12792.3</v>
      </c>
      <c r="AC26" s="339">
        <v>13009.099999999999</v>
      </c>
      <c r="AD26" s="339">
        <v>13649.6</v>
      </c>
      <c r="AE26" s="339">
        <v>13185.3</v>
      </c>
      <c r="AF26" s="339">
        <v>12678.3</v>
      </c>
      <c r="AG26" s="339">
        <v>12802.9</v>
      </c>
      <c r="AH26" s="339">
        <v>12939.3</v>
      </c>
      <c r="AI26" s="339">
        <v>13891.3</v>
      </c>
      <c r="AJ26" s="339">
        <v>13617.2</v>
      </c>
      <c r="AK26" s="339">
        <v>14592.800000000001</v>
      </c>
      <c r="AL26" s="339">
        <v>14629.7</v>
      </c>
      <c r="AM26" s="339">
        <v>14692.3</v>
      </c>
      <c r="AN26" s="339">
        <v>14672.300000000001</v>
      </c>
      <c r="AO26" s="1490">
        <v>15175.5</v>
      </c>
      <c r="AP26" s="339">
        <v>14284.7</v>
      </c>
      <c r="AQ26" s="339"/>
      <c r="AR26" s="339"/>
      <c r="AS26" s="339">
        <v>14872.1</v>
      </c>
      <c r="AT26" s="339">
        <v>15731.3</v>
      </c>
      <c r="AU26" s="32"/>
      <c r="AV26" s="980"/>
      <c r="AW26" s="111">
        <v>6576.58</v>
      </c>
      <c r="AX26" s="108">
        <v>8227.7999999999993</v>
      </c>
      <c r="AY26" s="108">
        <v>9796</v>
      </c>
      <c r="AZ26" s="108">
        <v>13778.8</v>
      </c>
      <c r="BA26" s="108">
        <v>14958.7</v>
      </c>
      <c r="BB26" s="108">
        <v>13633</v>
      </c>
      <c r="BC26" s="339">
        <v>14174.6</v>
      </c>
      <c r="BD26" s="643">
        <v>13649.6</v>
      </c>
      <c r="BE26" s="339">
        <v>12939.3</v>
      </c>
      <c r="BF26" s="339">
        <v>14629.7</v>
      </c>
      <c r="BG26" s="643">
        <v>14284.7</v>
      </c>
      <c r="BH26" s="339">
        <v>15731.3</v>
      </c>
      <c r="BI26" s="360"/>
      <c r="BJ26" s="339"/>
      <c r="BK26" s="339"/>
      <c r="BL26" s="339"/>
      <c r="BM26" s="360"/>
      <c r="BN26" s="108"/>
      <c r="BO26" s="339"/>
      <c r="BP26" s="339"/>
      <c r="BQ26" s="339"/>
    </row>
    <row r="27" spans="1:69" ht="14.25" customHeight="1" outlineLevel="1">
      <c r="A27" s="31"/>
      <c r="B27" s="31"/>
      <c r="C27" s="90" t="s">
        <v>82</v>
      </c>
      <c r="D27" s="90"/>
      <c r="E27" s="90"/>
      <c r="F27" s="144">
        <v>1186.5</v>
      </c>
      <c r="G27" s="144">
        <v>1286.7</v>
      </c>
      <c r="H27" s="144">
        <v>1410.9</v>
      </c>
      <c r="I27" s="106">
        <v>1569</v>
      </c>
      <c r="J27" s="144">
        <v>1682</v>
      </c>
      <c r="K27" s="144">
        <v>1827.8</v>
      </c>
      <c r="L27" s="144">
        <v>2010.8</v>
      </c>
      <c r="M27" s="106">
        <v>2269.8000000000002</v>
      </c>
      <c r="N27" s="144">
        <v>2323</v>
      </c>
      <c r="O27" s="144">
        <v>2379.5</v>
      </c>
      <c r="P27" s="144">
        <v>2484.6</v>
      </c>
      <c r="Q27" s="348">
        <v>2554.6</v>
      </c>
      <c r="R27" s="348">
        <v>2601.6</v>
      </c>
      <c r="S27" s="348">
        <v>2637.6</v>
      </c>
      <c r="T27" s="348">
        <v>2697.5</v>
      </c>
      <c r="U27" s="348">
        <v>2750.9</v>
      </c>
      <c r="V27" s="348">
        <v>2778.9</v>
      </c>
      <c r="W27" s="348">
        <v>2843.9</v>
      </c>
      <c r="X27" s="348">
        <v>2972.9</v>
      </c>
      <c r="Y27" s="440">
        <v>3190.6</v>
      </c>
      <c r="Z27" s="348">
        <v>3192.6419999999998</v>
      </c>
      <c r="AA27" s="348">
        <v>3344.9</v>
      </c>
      <c r="AB27" s="538">
        <v>3435.2</v>
      </c>
      <c r="AC27" s="348">
        <v>3647.9</v>
      </c>
      <c r="AD27" s="348">
        <v>3850.6</v>
      </c>
      <c r="AE27" s="348">
        <v>3940</v>
      </c>
      <c r="AF27" s="348">
        <v>4037.6</v>
      </c>
      <c r="AG27" s="348">
        <v>4163.3999999999996</v>
      </c>
      <c r="AH27" s="348">
        <v>4291.2</v>
      </c>
      <c r="AI27" s="348">
        <v>4397.2</v>
      </c>
      <c r="AJ27" s="348">
        <v>4480.8999999999996</v>
      </c>
      <c r="AK27" s="348">
        <v>4862.5</v>
      </c>
      <c r="AL27" s="348">
        <v>5219.3</v>
      </c>
      <c r="AM27" s="348">
        <v>5456.7</v>
      </c>
      <c r="AN27" s="348">
        <v>5877.3</v>
      </c>
      <c r="AO27" s="599">
        <v>6255.3</v>
      </c>
      <c r="AP27" s="348">
        <v>5145.5</v>
      </c>
      <c r="AQ27" s="348"/>
      <c r="AR27" s="348"/>
      <c r="AS27" s="561">
        <v>6189</v>
      </c>
      <c r="AT27" s="561">
        <v>6598.9</v>
      </c>
      <c r="AV27" s="902"/>
      <c r="AW27" s="1215">
        <v>777.35699999999997</v>
      </c>
      <c r="AX27" s="106">
        <v>1143.4000000000001</v>
      </c>
      <c r="AY27" s="106">
        <v>1569</v>
      </c>
      <c r="AZ27" s="106">
        <v>2269.8000000000002</v>
      </c>
      <c r="BA27" s="106">
        <v>2554.6</v>
      </c>
      <c r="BB27" s="106">
        <v>2750.9</v>
      </c>
      <c r="BC27" s="348">
        <v>3190.6</v>
      </c>
      <c r="BD27" s="538">
        <v>3850.6</v>
      </c>
      <c r="BE27" s="348">
        <v>4291.2</v>
      </c>
      <c r="BF27" s="348">
        <v>5219.3</v>
      </c>
      <c r="BG27" s="538">
        <v>5145.5</v>
      </c>
      <c r="BH27" s="348">
        <v>6598.9</v>
      </c>
      <c r="BJ27" s="348"/>
      <c r="BK27" s="348"/>
      <c r="BL27" s="348"/>
      <c r="BN27" s="106"/>
      <c r="BO27" s="348"/>
      <c r="BP27" s="348"/>
      <c r="BQ27" s="348"/>
    </row>
    <row r="28" spans="1:69" ht="14.25" customHeight="1" outlineLevel="1">
      <c r="A28" s="31"/>
      <c r="B28" s="31"/>
      <c r="C28" s="90" t="s">
        <v>490</v>
      </c>
      <c r="D28" s="90"/>
      <c r="E28" s="90"/>
      <c r="F28" s="144">
        <v>1723.8</v>
      </c>
      <c r="G28" s="144">
        <v>1860.3</v>
      </c>
      <c r="H28" s="144">
        <v>2021.3999999999999</v>
      </c>
      <c r="I28" s="106">
        <v>2179</v>
      </c>
      <c r="J28" s="144">
        <v>2238</v>
      </c>
      <c r="K28" s="144">
        <v>2341.4</v>
      </c>
      <c r="L28" s="144">
        <v>2461.1999999999998</v>
      </c>
      <c r="M28" s="106">
        <v>2577.5</v>
      </c>
      <c r="N28" s="144">
        <v>2438.1000000000004</v>
      </c>
      <c r="O28" s="144">
        <v>2382.1</v>
      </c>
      <c r="P28" s="144">
        <v>2403.6</v>
      </c>
      <c r="Q28" s="348">
        <v>2411</v>
      </c>
      <c r="R28" s="348">
        <v>2353</v>
      </c>
      <c r="S28" s="348">
        <v>2332</v>
      </c>
      <c r="T28" s="348">
        <v>2336.7000000000003</v>
      </c>
      <c r="U28" s="348">
        <v>2280.8000000000002</v>
      </c>
      <c r="V28" s="348">
        <v>2266.6999999999998</v>
      </c>
      <c r="W28" s="348">
        <v>2359.5</v>
      </c>
      <c r="X28" s="348">
        <v>2451</v>
      </c>
      <c r="Y28" s="440">
        <v>2526</v>
      </c>
      <c r="Z28" s="348">
        <v>2560.0970000000002</v>
      </c>
      <c r="AA28" s="348">
        <v>2605.5</v>
      </c>
      <c r="AB28" s="538">
        <v>2570.6</v>
      </c>
      <c r="AC28" s="348">
        <v>2767.6</v>
      </c>
      <c r="AD28" s="348">
        <v>2896.2</v>
      </c>
      <c r="AE28" s="348">
        <v>3021</v>
      </c>
      <c r="AF28" s="348">
        <v>3218.2999999999997</v>
      </c>
      <c r="AG28" s="348">
        <v>3434.4</v>
      </c>
      <c r="AH28" s="348">
        <v>3566.2</v>
      </c>
      <c r="AI28" s="348">
        <v>3754.4999999999995</v>
      </c>
      <c r="AJ28" s="348">
        <v>3731.5</v>
      </c>
      <c r="AK28" s="348">
        <v>3957.5</v>
      </c>
      <c r="AL28" s="348">
        <v>4036</v>
      </c>
      <c r="AM28" s="348">
        <v>4156.5</v>
      </c>
      <c r="AN28" s="348">
        <v>4409.2000000000007</v>
      </c>
      <c r="AO28" s="599">
        <v>4688.3</v>
      </c>
      <c r="AP28" s="348">
        <v>3915.4</v>
      </c>
      <c r="AQ28" s="348"/>
      <c r="AR28" s="348"/>
      <c r="AS28" s="561">
        <v>4567.7</v>
      </c>
      <c r="AT28" s="561">
        <v>4785.3</v>
      </c>
      <c r="AV28" s="902"/>
      <c r="AW28" s="1215"/>
      <c r="AX28" s="106"/>
      <c r="AY28" s="106"/>
      <c r="AZ28" s="106"/>
      <c r="BA28" s="106"/>
      <c r="BB28" s="106"/>
      <c r="BC28" s="348"/>
      <c r="BD28" s="538">
        <v>2896.2</v>
      </c>
      <c r="BE28" s="348">
        <v>3566.2</v>
      </c>
      <c r="BF28" s="348">
        <v>4036</v>
      </c>
      <c r="BG28" s="538">
        <v>3915.4</v>
      </c>
      <c r="BH28" s="348">
        <v>4785.3</v>
      </c>
      <c r="BJ28" s="348"/>
      <c r="BK28" s="348"/>
      <c r="BL28" s="348"/>
      <c r="BN28" s="106"/>
      <c r="BO28" s="348"/>
      <c r="BP28" s="348"/>
      <c r="BQ28" s="348"/>
    </row>
    <row r="29" spans="1:69" s="1407" customFormat="1" ht="14.25" customHeight="1" outlineLevel="1">
      <c r="A29" s="1402"/>
      <c r="B29" s="1402"/>
      <c r="C29" s="1403" t="s">
        <v>175</v>
      </c>
      <c r="D29" s="1404"/>
      <c r="E29" s="1404"/>
      <c r="F29" s="234">
        <v>1596.7</v>
      </c>
      <c r="G29" s="234">
        <v>1723.8</v>
      </c>
      <c r="H29" s="234">
        <v>1874.3</v>
      </c>
      <c r="I29" s="195">
        <v>2021.8</v>
      </c>
      <c r="J29" s="234">
        <v>2080.4</v>
      </c>
      <c r="K29" s="234">
        <v>2183.8000000000002</v>
      </c>
      <c r="L29" s="234">
        <v>2300</v>
      </c>
      <c r="M29" s="195">
        <v>2407.1</v>
      </c>
      <c r="N29" s="234">
        <v>2281.6000000000004</v>
      </c>
      <c r="O29" s="234">
        <v>2229.6</v>
      </c>
      <c r="P29" s="234">
        <v>2257.1999999999998</v>
      </c>
      <c r="Q29" s="404">
        <v>2269</v>
      </c>
      <c r="R29" s="404">
        <v>2218.1</v>
      </c>
      <c r="S29" s="404">
        <v>2204</v>
      </c>
      <c r="T29" s="404">
        <v>2212.3000000000002</v>
      </c>
      <c r="U29" s="404">
        <v>2161</v>
      </c>
      <c r="V29" s="404">
        <v>2150.5</v>
      </c>
      <c r="W29" s="404">
        <v>2242.1999999999998</v>
      </c>
      <c r="X29" s="404">
        <v>2333.1</v>
      </c>
      <c r="Y29" s="471">
        <v>2404.8000000000002</v>
      </c>
      <c r="Z29" s="404">
        <v>2436.692</v>
      </c>
      <c r="AA29" s="404">
        <v>2483.4</v>
      </c>
      <c r="AB29" s="1073">
        <v>2448</v>
      </c>
      <c r="AC29" s="404">
        <v>2645.2</v>
      </c>
      <c r="AD29" s="404">
        <v>2766.2</v>
      </c>
      <c r="AE29" s="404">
        <v>2891.9</v>
      </c>
      <c r="AF29" s="404">
        <v>3086.1</v>
      </c>
      <c r="AG29" s="404">
        <v>3298.3</v>
      </c>
      <c r="AH29" s="404">
        <v>3425.6</v>
      </c>
      <c r="AI29" s="404">
        <v>3611.7999999999997</v>
      </c>
      <c r="AJ29" s="404">
        <v>3592.6</v>
      </c>
      <c r="AK29" s="404">
        <v>3807.5</v>
      </c>
      <c r="AL29" s="404">
        <v>3883.8</v>
      </c>
      <c r="AM29" s="404">
        <v>3998.5</v>
      </c>
      <c r="AN29" s="404">
        <v>4239.6000000000004</v>
      </c>
      <c r="AO29" s="1525">
        <v>4506.2</v>
      </c>
      <c r="AP29" s="404">
        <v>3764.9</v>
      </c>
      <c r="AQ29" s="404"/>
      <c r="AR29" s="404"/>
      <c r="AS29" s="874">
        <v>4386.7</v>
      </c>
      <c r="AT29" s="874">
        <v>4591.1000000000004</v>
      </c>
      <c r="AU29" s="1405"/>
      <c r="AV29" s="1074"/>
      <c r="AW29" s="1229">
        <v>943.96400000000006</v>
      </c>
      <c r="AX29" s="195">
        <v>1569.7</v>
      </c>
      <c r="AY29" s="195">
        <v>2021.8</v>
      </c>
      <c r="AZ29" s="195">
        <v>2407.1</v>
      </c>
      <c r="BA29" s="195">
        <v>2269</v>
      </c>
      <c r="BB29" s="195">
        <v>2161</v>
      </c>
      <c r="BC29" s="404">
        <v>2404.8000000000002</v>
      </c>
      <c r="BD29" s="1073">
        <v>2766.2</v>
      </c>
      <c r="BE29" s="404">
        <v>3425.6</v>
      </c>
      <c r="BF29" s="404">
        <v>3883.8</v>
      </c>
      <c r="BG29" s="1073">
        <v>3764.9</v>
      </c>
      <c r="BH29" s="404">
        <v>4591.1000000000004</v>
      </c>
      <c r="BJ29" s="404"/>
      <c r="BK29" s="404"/>
      <c r="BL29" s="404"/>
      <c r="BN29" s="195"/>
      <c r="BO29" s="404"/>
      <c r="BP29" s="404"/>
      <c r="BQ29" s="404"/>
    </row>
    <row r="30" spans="1:69" s="184" customFormat="1" ht="14.25" customHeight="1" outlineLevel="1">
      <c r="A30" s="122"/>
      <c r="B30" s="122"/>
      <c r="C30" s="833"/>
      <c r="D30" s="399" t="s">
        <v>80</v>
      </c>
      <c r="E30" s="399"/>
      <c r="F30" s="1065">
        <v>1370.4</v>
      </c>
      <c r="G30" s="1065">
        <v>1464.8</v>
      </c>
      <c r="H30" s="1065">
        <v>1553.8</v>
      </c>
      <c r="I30" s="128">
        <v>1672.8</v>
      </c>
      <c r="J30" s="1065">
        <v>1692.3</v>
      </c>
      <c r="K30" s="1065">
        <v>1762.4</v>
      </c>
      <c r="L30" s="1065">
        <v>1826.7</v>
      </c>
      <c r="M30" s="128">
        <v>1868.3</v>
      </c>
      <c r="N30" s="1065">
        <v>1731.4</v>
      </c>
      <c r="O30" s="1065">
        <v>1675.6</v>
      </c>
      <c r="P30" s="1065">
        <v>1678.5</v>
      </c>
      <c r="Q30" s="648">
        <v>1681.8</v>
      </c>
      <c r="R30" s="648">
        <v>1616.3</v>
      </c>
      <c r="S30" s="648">
        <v>1606.8</v>
      </c>
      <c r="T30" s="648">
        <v>1609.1</v>
      </c>
      <c r="U30" s="648">
        <v>1574.1</v>
      </c>
      <c r="V30" s="648">
        <v>1555.6</v>
      </c>
      <c r="W30" s="648">
        <v>1616.2</v>
      </c>
      <c r="X30" s="648">
        <v>1667.3</v>
      </c>
      <c r="Y30" s="649">
        <v>1725.9</v>
      </c>
      <c r="Z30" s="648">
        <v>1750.2750000000001</v>
      </c>
      <c r="AA30" s="648">
        <v>1812.2</v>
      </c>
      <c r="AB30" s="650">
        <v>1838.6</v>
      </c>
      <c r="AC30" s="648">
        <v>1999.2</v>
      </c>
      <c r="AD30" s="648">
        <v>2108.6999999999998</v>
      </c>
      <c r="AE30" s="648">
        <v>2186.9</v>
      </c>
      <c r="AF30" s="648">
        <v>2334.1999999999998</v>
      </c>
      <c r="AG30" s="648">
        <v>2502.9</v>
      </c>
      <c r="AH30" s="648">
        <v>2631.6</v>
      </c>
      <c r="AI30" s="648">
        <v>2792.2</v>
      </c>
      <c r="AJ30" s="648">
        <v>2770.5</v>
      </c>
      <c r="AK30" s="648">
        <v>2961.8</v>
      </c>
      <c r="AL30" s="648">
        <v>3055.1</v>
      </c>
      <c r="AM30" s="648">
        <v>3151.4</v>
      </c>
      <c r="AN30" s="648">
        <v>3380.6</v>
      </c>
      <c r="AO30" s="1526">
        <v>3634.6</v>
      </c>
      <c r="AP30" s="648">
        <v>2944.5</v>
      </c>
      <c r="AQ30" s="648"/>
      <c r="AR30" s="648"/>
      <c r="AS30" s="1530">
        <v>3523.5</v>
      </c>
      <c r="AT30" s="1530">
        <v>3685.8</v>
      </c>
      <c r="AU30" s="1230"/>
      <c r="AV30" s="1066"/>
      <c r="AW30" s="1231" t="s">
        <v>203</v>
      </c>
      <c r="AX30" s="128">
        <v>1371.5</v>
      </c>
      <c r="AY30" s="128">
        <v>1672.8</v>
      </c>
      <c r="AZ30" s="128">
        <v>1868.3</v>
      </c>
      <c r="BA30" s="128">
        <v>1681.8</v>
      </c>
      <c r="BB30" s="128">
        <v>1574.1</v>
      </c>
      <c r="BC30" s="648">
        <v>1725.9</v>
      </c>
      <c r="BD30" s="650">
        <v>2108.6999999999998</v>
      </c>
      <c r="BE30" s="648">
        <v>2631.6</v>
      </c>
      <c r="BF30" s="648">
        <v>3055.1</v>
      </c>
      <c r="BG30" s="650">
        <v>2944.5</v>
      </c>
      <c r="BH30" s="648">
        <v>3685.8</v>
      </c>
      <c r="BJ30" s="648"/>
      <c r="BK30" s="648"/>
      <c r="BL30" s="648"/>
      <c r="BN30" s="128"/>
      <c r="BO30" s="648"/>
      <c r="BP30" s="648"/>
      <c r="BQ30" s="648"/>
    </row>
    <row r="31" spans="1:69" s="184" customFormat="1" ht="14.25" customHeight="1" outlineLevel="1">
      <c r="A31" s="122"/>
      <c r="B31" s="122"/>
      <c r="C31" s="833"/>
      <c r="D31" s="399" t="s">
        <v>81</v>
      </c>
      <c r="E31" s="399"/>
      <c r="F31" s="1065">
        <v>226.3</v>
      </c>
      <c r="G31" s="1065">
        <v>259</v>
      </c>
      <c r="H31" s="1065">
        <v>320.5</v>
      </c>
      <c r="I31" s="128">
        <v>349</v>
      </c>
      <c r="J31" s="1065">
        <v>388.1</v>
      </c>
      <c r="K31" s="1065">
        <v>421.4</v>
      </c>
      <c r="L31" s="1065">
        <v>473.3</v>
      </c>
      <c r="M31" s="128">
        <v>538.79999999999995</v>
      </c>
      <c r="N31" s="1065">
        <v>550.20000000000005</v>
      </c>
      <c r="O31" s="1065">
        <v>554</v>
      </c>
      <c r="P31" s="1065">
        <v>578.70000000000005</v>
      </c>
      <c r="Q31" s="648">
        <v>587.20000000000005</v>
      </c>
      <c r="R31" s="648">
        <v>601.79999999999995</v>
      </c>
      <c r="S31" s="648">
        <v>597.20000000000005</v>
      </c>
      <c r="T31" s="648">
        <v>603.20000000000005</v>
      </c>
      <c r="U31" s="648">
        <v>586.9</v>
      </c>
      <c r="V31" s="648">
        <v>594.9</v>
      </c>
      <c r="W31" s="648">
        <v>626</v>
      </c>
      <c r="X31" s="648">
        <v>665.8</v>
      </c>
      <c r="Y31" s="649">
        <v>678.9</v>
      </c>
      <c r="Z31" s="648">
        <v>686.41700000000003</v>
      </c>
      <c r="AA31" s="648">
        <v>671.2</v>
      </c>
      <c r="AB31" s="650">
        <v>609.4</v>
      </c>
      <c r="AC31" s="648">
        <v>646</v>
      </c>
      <c r="AD31" s="648">
        <v>657.5</v>
      </c>
      <c r="AE31" s="648">
        <v>705</v>
      </c>
      <c r="AF31" s="648">
        <v>751.9</v>
      </c>
      <c r="AG31" s="648">
        <v>795.4</v>
      </c>
      <c r="AH31" s="648">
        <v>794</v>
      </c>
      <c r="AI31" s="648">
        <v>819.6</v>
      </c>
      <c r="AJ31" s="648">
        <v>822.1</v>
      </c>
      <c r="AK31" s="648">
        <v>845.7</v>
      </c>
      <c r="AL31" s="648">
        <v>828.7</v>
      </c>
      <c r="AM31" s="648">
        <v>847.1</v>
      </c>
      <c r="AN31" s="648">
        <v>859</v>
      </c>
      <c r="AO31" s="1526">
        <v>871.6</v>
      </c>
      <c r="AP31" s="648">
        <v>820.4</v>
      </c>
      <c r="AQ31" s="648"/>
      <c r="AR31" s="648"/>
      <c r="AS31" s="1530">
        <v>863.2</v>
      </c>
      <c r="AT31" s="1530">
        <v>905.3</v>
      </c>
      <c r="AU31" s="1230"/>
      <c r="AV31" s="1066"/>
      <c r="AW31" s="1231" t="s">
        <v>203</v>
      </c>
      <c r="AX31" s="128">
        <v>198.2</v>
      </c>
      <c r="AY31" s="128">
        <v>349</v>
      </c>
      <c r="AZ31" s="128">
        <v>538.79999999999995</v>
      </c>
      <c r="BA31" s="128">
        <v>587.20000000000005</v>
      </c>
      <c r="BB31" s="128">
        <v>586.9</v>
      </c>
      <c r="BC31" s="648">
        <v>678.9</v>
      </c>
      <c r="BD31" s="650">
        <v>657.5</v>
      </c>
      <c r="BE31" s="648">
        <v>794</v>
      </c>
      <c r="BF31" s="648">
        <v>828.7</v>
      </c>
      <c r="BG31" s="650">
        <v>820.4</v>
      </c>
      <c r="BH31" s="648">
        <v>905.3</v>
      </c>
      <c r="BJ31" s="648"/>
      <c r="BK31" s="648"/>
      <c r="BL31" s="648"/>
      <c r="BN31" s="128"/>
      <c r="BO31" s="648"/>
      <c r="BP31" s="648"/>
      <c r="BQ31" s="648"/>
    </row>
    <row r="32" spans="1:69" s="24" customFormat="1" ht="14.25" customHeight="1" outlineLevel="1">
      <c r="A32" s="31"/>
      <c r="B32" s="31"/>
      <c r="C32" s="1064" t="s">
        <v>83</v>
      </c>
      <c r="D32" s="90"/>
      <c r="E32" s="90"/>
      <c r="F32" s="144">
        <v>127.1</v>
      </c>
      <c r="G32" s="144">
        <v>136.5</v>
      </c>
      <c r="H32" s="144">
        <v>147.1</v>
      </c>
      <c r="I32" s="106">
        <v>157.19999999999999</v>
      </c>
      <c r="J32" s="144">
        <v>157.6</v>
      </c>
      <c r="K32" s="144">
        <v>157.6</v>
      </c>
      <c r="L32" s="144">
        <v>161.19999999999999</v>
      </c>
      <c r="M32" s="106">
        <v>170.4</v>
      </c>
      <c r="N32" s="144">
        <v>156.5</v>
      </c>
      <c r="O32" s="144">
        <v>152.5</v>
      </c>
      <c r="P32" s="144">
        <v>146.4</v>
      </c>
      <c r="Q32" s="348">
        <v>142</v>
      </c>
      <c r="R32" s="348">
        <v>134.9</v>
      </c>
      <c r="S32" s="348">
        <v>128</v>
      </c>
      <c r="T32" s="348">
        <v>124.4</v>
      </c>
      <c r="U32" s="348">
        <v>119.8</v>
      </c>
      <c r="V32" s="348">
        <v>116.2</v>
      </c>
      <c r="W32" s="348">
        <v>117.3</v>
      </c>
      <c r="X32" s="348">
        <v>117.9</v>
      </c>
      <c r="Y32" s="440">
        <v>121.2</v>
      </c>
      <c r="Z32" s="348">
        <v>123.405</v>
      </c>
      <c r="AA32" s="348">
        <v>122.1</v>
      </c>
      <c r="AB32" s="538">
        <v>122.6</v>
      </c>
      <c r="AC32" s="348">
        <v>122.4</v>
      </c>
      <c r="AD32" s="348">
        <v>130</v>
      </c>
      <c r="AE32" s="348">
        <v>129.1</v>
      </c>
      <c r="AF32" s="348">
        <v>132.19999999999999</v>
      </c>
      <c r="AG32" s="348">
        <v>136.1</v>
      </c>
      <c r="AH32" s="348">
        <v>140.6</v>
      </c>
      <c r="AI32" s="348">
        <v>142.69999999999999</v>
      </c>
      <c r="AJ32" s="348">
        <v>138.9</v>
      </c>
      <c r="AK32" s="348">
        <v>150</v>
      </c>
      <c r="AL32" s="348">
        <v>152.19999999999999</v>
      </c>
      <c r="AM32" s="348">
        <v>158</v>
      </c>
      <c r="AN32" s="348">
        <v>169.6</v>
      </c>
      <c r="AO32" s="599">
        <v>182.1</v>
      </c>
      <c r="AP32" s="348">
        <v>150.5</v>
      </c>
      <c r="AQ32" s="348"/>
      <c r="AR32" s="348"/>
      <c r="AS32" s="561">
        <v>181</v>
      </c>
      <c r="AT32" s="561">
        <v>194.2</v>
      </c>
      <c r="AU32" s="32"/>
      <c r="AV32" s="902"/>
      <c r="AW32" s="1215">
        <v>84.206000000000003</v>
      </c>
      <c r="AX32" s="106">
        <v>123.4</v>
      </c>
      <c r="AY32" s="106">
        <v>157.19999999999999</v>
      </c>
      <c r="AZ32" s="106">
        <v>170.4</v>
      </c>
      <c r="BA32" s="106">
        <v>142</v>
      </c>
      <c r="BB32" s="106">
        <v>119.8</v>
      </c>
      <c r="BC32" s="348">
        <v>121.2</v>
      </c>
      <c r="BD32" s="538">
        <v>130</v>
      </c>
      <c r="BE32" s="348">
        <v>140.6</v>
      </c>
      <c r="BF32" s="348">
        <v>152.19999999999999</v>
      </c>
      <c r="BG32" s="538">
        <v>150.5</v>
      </c>
      <c r="BH32" s="348">
        <v>194.2</v>
      </c>
      <c r="BJ32" s="348"/>
      <c r="BK32" s="348"/>
      <c r="BL32" s="348"/>
      <c r="BN32" s="106"/>
      <c r="BO32" s="348"/>
      <c r="BP32" s="348"/>
      <c r="BQ32" s="348"/>
    </row>
    <row r="33" spans="1:69" s="88" customFormat="1" ht="14.25" customHeight="1" outlineLevel="1">
      <c r="A33" s="94"/>
      <c r="B33" s="92" t="s">
        <v>84</v>
      </c>
      <c r="C33" s="93"/>
      <c r="D33" s="93"/>
      <c r="E33" s="92"/>
      <c r="F33" s="145">
        <v>2910.3</v>
      </c>
      <c r="G33" s="145">
        <v>3147</v>
      </c>
      <c r="H33" s="145">
        <v>3432.3</v>
      </c>
      <c r="I33" s="108">
        <v>3748</v>
      </c>
      <c r="J33" s="145">
        <v>3920</v>
      </c>
      <c r="K33" s="145">
        <v>4169.2</v>
      </c>
      <c r="L33" s="145">
        <v>4472</v>
      </c>
      <c r="M33" s="108">
        <v>4847.3</v>
      </c>
      <c r="N33" s="145">
        <v>4761.1000000000004</v>
      </c>
      <c r="O33" s="145">
        <v>4761.6000000000004</v>
      </c>
      <c r="P33" s="145">
        <v>4888.2</v>
      </c>
      <c r="Q33" s="339">
        <v>4965.6000000000004</v>
      </c>
      <c r="R33" s="339">
        <v>4954.6000000000004</v>
      </c>
      <c r="S33" s="339">
        <v>4969.6000000000004</v>
      </c>
      <c r="T33" s="339">
        <v>5034.2</v>
      </c>
      <c r="U33" s="339">
        <v>5031.7</v>
      </c>
      <c r="V33" s="339">
        <v>5045.5999999999995</v>
      </c>
      <c r="W33" s="339">
        <v>5203.4000000000005</v>
      </c>
      <c r="X33" s="339">
        <v>5423.9</v>
      </c>
      <c r="Y33" s="441">
        <v>5716.5999999999995</v>
      </c>
      <c r="Z33" s="339">
        <v>5752.7389999999996</v>
      </c>
      <c r="AA33" s="339">
        <v>5950.4000000000005</v>
      </c>
      <c r="AB33" s="643">
        <v>8576.4</v>
      </c>
      <c r="AC33" s="339">
        <v>6415.5</v>
      </c>
      <c r="AD33" s="339">
        <v>6746.7999999999993</v>
      </c>
      <c r="AE33" s="339">
        <v>6961</v>
      </c>
      <c r="AF33" s="339">
        <v>7255.9</v>
      </c>
      <c r="AG33" s="339">
        <v>7597.8</v>
      </c>
      <c r="AH33" s="339">
        <v>7857.4</v>
      </c>
      <c r="AI33" s="339">
        <v>8151.6999999999989</v>
      </c>
      <c r="AJ33" s="339">
        <v>8212.4</v>
      </c>
      <c r="AK33" s="339">
        <v>8820</v>
      </c>
      <c r="AL33" s="339">
        <v>9255.2999999999993</v>
      </c>
      <c r="AM33" s="339">
        <v>9613.2000000000007</v>
      </c>
      <c r="AN33" s="339">
        <v>10286.5</v>
      </c>
      <c r="AO33" s="1490">
        <v>10943.6</v>
      </c>
      <c r="AP33" s="339">
        <v>9060.9</v>
      </c>
      <c r="AQ33" s="339"/>
      <c r="AR33" s="339"/>
      <c r="AS33" s="339">
        <v>10756.7</v>
      </c>
      <c r="AT33" s="339">
        <v>11384.2</v>
      </c>
      <c r="AU33" s="32"/>
      <c r="AV33" s="980"/>
      <c r="AW33" s="111">
        <v>1805.527</v>
      </c>
      <c r="AX33" s="108">
        <v>2836.5</v>
      </c>
      <c r="AY33" s="108">
        <v>3748</v>
      </c>
      <c r="AZ33" s="108">
        <v>4847.3</v>
      </c>
      <c r="BA33" s="108">
        <v>4965.6000000000004</v>
      </c>
      <c r="BB33" s="108">
        <v>5031.7</v>
      </c>
      <c r="BC33" s="339">
        <v>5716.5999999999995</v>
      </c>
      <c r="BD33" s="643">
        <v>6746.7999999999993</v>
      </c>
      <c r="BE33" s="339">
        <v>7857.4</v>
      </c>
      <c r="BF33" s="339">
        <v>9255.2999999999993</v>
      </c>
      <c r="BG33" s="643">
        <v>9060.9</v>
      </c>
      <c r="BH33" s="339">
        <v>11384.2</v>
      </c>
      <c r="BI33" s="360"/>
      <c r="BJ33" s="339"/>
      <c r="BK33" s="339"/>
      <c r="BL33" s="339"/>
      <c r="BM33" s="360"/>
      <c r="BN33" s="108"/>
      <c r="BO33" s="339"/>
      <c r="BP33" s="339"/>
      <c r="BQ33" s="339"/>
    </row>
    <row r="34" spans="1:69" s="24" customFormat="1" ht="14.25" customHeight="1" outlineLevel="1">
      <c r="A34" s="31"/>
      <c r="B34" s="92" t="s">
        <v>369</v>
      </c>
      <c r="C34" s="93"/>
      <c r="D34" s="93"/>
      <c r="E34" s="92"/>
      <c r="F34" s="145">
        <v>11213</v>
      </c>
      <c r="G34" s="145">
        <v>11718.2</v>
      </c>
      <c r="H34" s="145">
        <v>12374.900000000001</v>
      </c>
      <c r="I34" s="108">
        <v>13544</v>
      </c>
      <c r="J34" s="145">
        <v>14437.3</v>
      </c>
      <c r="K34" s="145">
        <v>14831.099999999999</v>
      </c>
      <c r="L34" s="145">
        <v>15865</v>
      </c>
      <c r="M34" s="108">
        <v>18626.099999999999</v>
      </c>
      <c r="N34" s="145">
        <v>18312.3</v>
      </c>
      <c r="O34" s="145">
        <v>17781</v>
      </c>
      <c r="P34" s="145">
        <v>19092.900000000001</v>
      </c>
      <c r="Q34" s="339">
        <v>19924.300000000003</v>
      </c>
      <c r="R34" s="339">
        <v>19740.199999999997</v>
      </c>
      <c r="S34" s="339">
        <v>19220.5</v>
      </c>
      <c r="T34" s="339">
        <v>19096.600000000002</v>
      </c>
      <c r="U34" s="339">
        <v>18664.7</v>
      </c>
      <c r="V34" s="339">
        <v>18168.000000000004</v>
      </c>
      <c r="W34" s="339">
        <v>19030.7</v>
      </c>
      <c r="X34" s="339">
        <v>19498.000000000004</v>
      </c>
      <c r="Y34" s="441">
        <v>19891.2</v>
      </c>
      <c r="Z34" s="339">
        <v>19324.021999999997</v>
      </c>
      <c r="AA34" s="339">
        <v>19397.199999999997</v>
      </c>
      <c r="AB34" s="643">
        <v>21368.699999999997</v>
      </c>
      <c r="AC34" s="339">
        <v>19424.600000000002</v>
      </c>
      <c r="AD34" s="339">
        <v>20396.400000000001</v>
      </c>
      <c r="AE34" s="339">
        <v>20146.3</v>
      </c>
      <c r="AF34" s="339">
        <v>19934.199999999997</v>
      </c>
      <c r="AG34" s="339">
        <v>20400.7</v>
      </c>
      <c r="AH34" s="339">
        <v>20796.699999999997</v>
      </c>
      <c r="AI34" s="339">
        <v>22043</v>
      </c>
      <c r="AJ34" s="339">
        <v>21829.599999999999</v>
      </c>
      <c r="AK34" s="339">
        <v>23412.800000000003</v>
      </c>
      <c r="AL34" s="339">
        <v>23885</v>
      </c>
      <c r="AM34" s="339">
        <v>24305.5</v>
      </c>
      <c r="AN34" s="339">
        <v>24958.800000000003</v>
      </c>
      <c r="AO34" s="1490">
        <v>26119.1</v>
      </c>
      <c r="AP34" s="339">
        <v>23345.599999999999</v>
      </c>
      <c r="AQ34" s="339"/>
      <c r="AR34" s="339"/>
      <c r="AS34" s="339">
        <v>25628.800000000003</v>
      </c>
      <c r="AT34" s="339">
        <v>27115.5</v>
      </c>
      <c r="AU34" s="32"/>
      <c r="AV34" s="980"/>
      <c r="AW34" s="111">
        <v>8382.107</v>
      </c>
      <c r="AX34" s="108">
        <v>11064.3</v>
      </c>
      <c r="AY34" s="108">
        <v>13544</v>
      </c>
      <c r="AZ34" s="108">
        <v>18626.099999999999</v>
      </c>
      <c r="BA34" s="108">
        <v>19924.3</v>
      </c>
      <c r="BB34" s="108">
        <v>18664.7</v>
      </c>
      <c r="BC34" s="339">
        <v>19891.2</v>
      </c>
      <c r="BD34" s="643">
        <v>20396.400000000001</v>
      </c>
      <c r="BE34" s="339">
        <v>20796.699999999997</v>
      </c>
      <c r="BF34" s="339">
        <v>23885</v>
      </c>
      <c r="BG34" s="643">
        <v>23345.599999999999</v>
      </c>
      <c r="BH34" s="339">
        <v>27115.5</v>
      </c>
      <c r="BJ34" s="339"/>
      <c r="BK34" s="339"/>
      <c r="BL34" s="339"/>
      <c r="BN34" s="108"/>
      <c r="BO34" s="339"/>
      <c r="BP34" s="339"/>
      <c r="BQ34" s="339"/>
    </row>
    <row r="35" spans="1:69" s="24" customFormat="1" ht="14.25" customHeight="1" outlineLevel="1">
      <c r="A35" s="31"/>
      <c r="B35" s="31"/>
      <c r="C35" s="37"/>
      <c r="D35" s="37"/>
      <c r="E35" s="31"/>
      <c r="F35" s="219"/>
      <c r="G35" s="219"/>
      <c r="H35" s="219"/>
      <c r="I35" s="32"/>
      <c r="J35" s="219"/>
      <c r="K35" s="219"/>
      <c r="L35" s="219"/>
      <c r="M35" s="32"/>
      <c r="N35" s="219"/>
      <c r="O35" s="219"/>
      <c r="P35" s="219"/>
      <c r="Q35" s="357"/>
      <c r="R35" s="357"/>
      <c r="S35" s="357"/>
      <c r="T35" s="357"/>
      <c r="U35" s="357"/>
      <c r="V35" s="357"/>
      <c r="W35" s="357"/>
      <c r="X35" s="357"/>
      <c r="Y35" s="443"/>
      <c r="Z35" s="357"/>
      <c r="AA35" s="357"/>
      <c r="AB35" s="536"/>
      <c r="AC35" s="357"/>
      <c r="AD35" s="357"/>
      <c r="AE35" s="357"/>
      <c r="AF35" s="357"/>
      <c r="AG35" s="357"/>
      <c r="AH35" s="357"/>
      <c r="AI35" s="357"/>
      <c r="AJ35" s="357"/>
      <c r="AK35" s="357"/>
      <c r="AL35" s="357"/>
      <c r="AM35" s="357"/>
      <c r="AN35" s="357"/>
      <c r="AO35" s="1488"/>
      <c r="AP35" s="357"/>
      <c r="AQ35" s="357"/>
      <c r="AR35" s="357"/>
      <c r="AS35" s="1419"/>
      <c r="AT35" s="1419"/>
      <c r="AU35" s="32"/>
      <c r="AV35" s="900"/>
      <c r="AW35" s="1218"/>
      <c r="AX35" s="32"/>
      <c r="AY35" s="32"/>
      <c r="AZ35" s="32"/>
      <c r="BA35" s="32"/>
      <c r="BB35" s="32"/>
      <c r="BC35" s="357"/>
      <c r="BD35" s="536"/>
      <c r="BE35" s="357"/>
      <c r="BF35" s="357"/>
      <c r="BG35" s="536"/>
      <c r="BH35" s="357"/>
      <c r="BJ35" s="357"/>
      <c r="BK35" s="357"/>
      <c r="BL35" s="357"/>
      <c r="BN35" s="32"/>
      <c r="BO35" s="357"/>
      <c r="BP35" s="357"/>
      <c r="BQ35" s="357"/>
    </row>
    <row r="36" spans="1:69" ht="14.25" customHeight="1" outlineLevel="1">
      <c r="A36" s="95"/>
      <c r="B36" s="31"/>
      <c r="C36" s="31"/>
      <c r="D36" s="31"/>
      <c r="E36" s="31"/>
      <c r="F36" s="32"/>
      <c r="G36" s="32"/>
      <c r="H36" s="32"/>
      <c r="I36" s="32"/>
      <c r="J36" s="32"/>
      <c r="K36" s="32"/>
      <c r="L36" s="32"/>
      <c r="M36" s="32"/>
      <c r="N36" s="32"/>
      <c r="O36" s="32"/>
      <c r="P36" s="32"/>
      <c r="Q36" s="357"/>
      <c r="R36" s="357"/>
      <c r="S36" s="357"/>
      <c r="T36" s="357"/>
      <c r="U36" s="357"/>
      <c r="V36" s="357"/>
      <c r="W36" s="357"/>
      <c r="X36" s="357"/>
      <c r="Y36" s="443"/>
      <c r="Z36" s="357"/>
      <c r="AA36" s="357"/>
      <c r="AB36" s="536"/>
      <c r="AC36" s="357"/>
      <c r="AD36" s="357"/>
      <c r="AE36" s="357"/>
      <c r="AF36" s="357"/>
      <c r="AG36" s="357"/>
      <c r="AH36" s="357"/>
      <c r="AI36" s="357"/>
      <c r="AJ36" s="357"/>
      <c r="AK36" s="357"/>
      <c r="AL36" s="357"/>
      <c r="AM36" s="357"/>
      <c r="AN36" s="357"/>
      <c r="AO36" s="1488"/>
      <c r="AP36" s="357"/>
      <c r="AQ36" s="357"/>
      <c r="AR36" s="357"/>
      <c r="AS36" s="1419"/>
      <c r="AT36" s="1419"/>
      <c r="AV36" s="900"/>
      <c r="AW36" s="32"/>
      <c r="AX36" s="32"/>
      <c r="AY36" s="32"/>
      <c r="AZ36" s="32"/>
      <c r="BA36" s="32"/>
      <c r="BB36" s="32"/>
      <c r="BC36" s="32"/>
      <c r="BD36" s="526"/>
      <c r="BE36" s="357"/>
      <c r="BF36" s="357"/>
      <c r="BG36" s="526"/>
      <c r="BH36" s="357"/>
      <c r="BJ36" s="357"/>
      <c r="BK36" s="357"/>
      <c r="BL36" s="357"/>
      <c r="BN36" s="32"/>
      <c r="BO36" s="357"/>
      <c r="BP36" s="357"/>
      <c r="BQ36" s="357"/>
    </row>
    <row r="37" spans="1:69" ht="14.25" customHeight="1">
      <c r="A37" s="95" t="s">
        <v>2</v>
      </c>
      <c r="B37" s="31"/>
      <c r="C37" s="31"/>
      <c r="D37" s="31"/>
      <c r="E37" s="31"/>
      <c r="F37" s="32"/>
      <c r="G37" s="32"/>
      <c r="H37" s="32"/>
      <c r="I37" s="32"/>
      <c r="J37" s="32"/>
      <c r="K37" s="32"/>
      <c r="L37" s="32"/>
      <c r="M37" s="32"/>
      <c r="N37" s="32"/>
      <c r="O37" s="32"/>
      <c r="P37" s="32"/>
      <c r="Q37" s="357"/>
      <c r="R37" s="357"/>
      <c r="S37" s="357"/>
      <c r="T37" s="357"/>
      <c r="U37" s="357"/>
      <c r="V37" s="357"/>
      <c r="W37" s="357"/>
      <c r="X37" s="357"/>
      <c r="Y37" s="443"/>
      <c r="Z37" s="357"/>
      <c r="AA37" s="357"/>
      <c r="AB37" s="536"/>
      <c r="AC37" s="357"/>
      <c r="AD37" s="357"/>
      <c r="AE37" s="357"/>
      <c r="AF37" s="357"/>
      <c r="AG37" s="357"/>
      <c r="AH37" s="357"/>
      <c r="AI37" s="357"/>
      <c r="AJ37" s="357"/>
      <c r="AK37" s="357"/>
      <c r="AL37" s="357"/>
      <c r="AM37" s="357"/>
      <c r="AN37" s="357"/>
      <c r="AO37" s="1488"/>
      <c r="AP37" s="357"/>
      <c r="AQ37" s="357"/>
      <c r="AR37" s="357"/>
      <c r="AS37" s="1419"/>
      <c r="AT37" s="1419"/>
      <c r="AV37" s="900"/>
      <c r="AW37" s="32"/>
      <c r="AX37" s="32"/>
      <c r="AY37" s="32"/>
      <c r="AZ37" s="32"/>
      <c r="BA37" s="32"/>
      <c r="BB37" s="32"/>
      <c r="BC37" s="32"/>
      <c r="BD37" s="526"/>
      <c r="BE37" s="357"/>
      <c r="BF37" s="357"/>
      <c r="BG37" s="526"/>
      <c r="BH37" s="357"/>
      <c r="BJ37" s="357"/>
      <c r="BK37" s="357"/>
      <c r="BL37" s="357"/>
      <c r="BN37" s="32"/>
      <c r="BO37" s="357"/>
      <c r="BP37" s="357"/>
      <c r="BQ37" s="357"/>
    </row>
    <row r="38" spans="1:69" ht="14.25" customHeight="1">
      <c r="A38" s="1465" t="s">
        <v>712</v>
      </c>
      <c r="B38" s="90"/>
      <c r="C38" s="90"/>
      <c r="D38" s="90"/>
      <c r="E38" s="90"/>
      <c r="F38" s="91"/>
      <c r="G38" s="91"/>
      <c r="H38" s="91"/>
      <c r="I38" s="91"/>
      <c r="J38" s="91"/>
      <c r="K38" s="91"/>
      <c r="L38" s="91"/>
      <c r="M38" s="91"/>
      <c r="N38" s="91"/>
      <c r="O38" s="91"/>
      <c r="P38" s="91"/>
      <c r="Q38" s="358"/>
      <c r="R38" s="358"/>
      <c r="S38" s="358"/>
      <c r="T38" s="358"/>
      <c r="U38" s="358"/>
      <c r="V38" s="358"/>
      <c r="W38" s="358"/>
      <c r="X38" s="358"/>
      <c r="Y38" s="448"/>
      <c r="Z38" s="358"/>
      <c r="AA38" s="358"/>
      <c r="AB38" s="533"/>
      <c r="AC38" s="358"/>
      <c r="AD38" s="358"/>
      <c r="AE38" s="358"/>
      <c r="AF38" s="358"/>
      <c r="AG38" s="358"/>
      <c r="AH38" s="358"/>
      <c r="AI38" s="358"/>
      <c r="AJ38" s="358"/>
      <c r="AK38" s="358"/>
      <c r="AL38" s="358"/>
      <c r="AM38" s="358"/>
      <c r="AN38" s="358"/>
      <c r="AO38" s="1468"/>
      <c r="AP38" s="358"/>
      <c r="AQ38" s="358"/>
      <c r="AR38" s="358"/>
      <c r="AS38" s="556"/>
      <c r="AT38" s="556"/>
      <c r="AV38" s="900"/>
      <c r="AW38" s="91"/>
      <c r="AX38" s="91"/>
      <c r="AY38" s="91"/>
      <c r="AZ38" s="91"/>
      <c r="BA38" s="91"/>
      <c r="BB38" s="91"/>
      <c r="BC38" s="91"/>
      <c r="BD38" s="530"/>
      <c r="BE38" s="358"/>
      <c r="BF38" s="358"/>
      <c r="BG38" s="530"/>
      <c r="BH38" s="358"/>
      <c r="BJ38" s="358"/>
      <c r="BK38" s="358"/>
      <c r="BL38" s="358"/>
      <c r="BN38" s="91"/>
      <c r="BO38" s="358"/>
      <c r="BP38" s="358"/>
      <c r="BQ38" s="358"/>
    </row>
    <row r="39" spans="1:69" ht="14.25" hidden="1" customHeight="1" outlineLevel="1">
      <c r="A39" s="31"/>
      <c r="B39" s="31"/>
      <c r="C39" s="90" t="s">
        <v>375</v>
      </c>
      <c r="D39" s="90"/>
      <c r="E39" s="90"/>
      <c r="F39" s="144">
        <v>192.3</v>
      </c>
      <c r="G39" s="144">
        <v>191.7</v>
      </c>
      <c r="H39" s="144">
        <v>215.5</v>
      </c>
      <c r="I39" s="106">
        <v>187.4</v>
      </c>
      <c r="J39" s="144">
        <v>211.4</v>
      </c>
      <c r="K39" s="144">
        <v>257.89999999999998</v>
      </c>
      <c r="L39" s="144">
        <v>277.3</v>
      </c>
      <c r="M39" s="106">
        <v>286</v>
      </c>
      <c r="N39" s="144">
        <v>352.2</v>
      </c>
      <c r="O39" s="144">
        <v>479.9</v>
      </c>
      <c r="P39" s="144">
        <v>567.5</v>
      </c>
      <c r="Q39" s="348">
        <v>572.9</v>
      </c>
      <c r="R39" s="348">
        <v>574.1</v>
      </c>
      <c r="S39" s="348">
        <v>497</v>
      </c>
      <c r="T39" s="348">
        <v>475.8</v>
      </c>
      <c r="U39" s="348">
        <v>425</v>
      </c>
      <c r="V39" s="348">
        <v>445.1</v>
      </c>
      <c r="W39" s="348">
        <v>472.7</v>
      </c>
      <c r="X39" s="348">
        <v>484.7</v>
      </c>
      <c r="Y39" s="440">
        <v>447.7</v>
      </c>
      <c r="Z39" s="358"/>
      <c r="AA39" s="358"/>
      <c r="AB39" s="533"/>
      <c r="AC39" s="348"/>
      <c r="AD39" s="348"/>
      <c r="AE39" s="348"/>
      <c r="AF39" s="348"/>
      <c r="AG39" s="348"/>
      <c r="AH39" s="348"/>
      <c r="AI39" s="348"/>
      <c r="AJ39" s="348"/>
      <c r="AK39" s="348"/>
      <c r="AL39" s="348"/>
      <c r="AM39" s="348"/>
      <c r="AN39" s="348"/>
      <c r="AO39" s="599"/>
      <c r="AP39" s="348"/>
      <c r="AQ39" s="348"/>
      <c r="AR39" s="348"/>
      <c r="AS39" s="561"/>
      <c r="AT39" s="556"/>
      <c r="AU39" s="63"/>
      <c r="AV39" s="902"/>
      <c r="AW39" s="1215">
        <v>152.99700000000001</v>
      </c>
      <c r="AX39" s="106">
        <v>190.4</v>
      </c>
      <c r="AY39" s="106">
        <v>187.4</v>
      </c>
      <c r="AZ39" s="106">
        <v>286</v>
      </c>
      <c r="BA39" s="106">
        <v>572.9</v>
      </c>
      <c r="BB39" s="106">
        <v>425</v>
      </c>
      <c r="BC39" s="106">
        <v>447.7</v>
      </c>
      <c r="BD39" s="953"/>
      <c r="BE39" s="348"/>
      <c r="BF39" s="348"/>
      <c r="BG39" s="953"/>
      <c r="BH39" s="348"/>
      <c r="BI39" s="24"/>
      <c r="BJ39" s="348"/>
      <c r="BK39" s="348"/>
      <c r="BL39" s="348"/>
      <c r="BM39" s="24"/>
      <c r="BN39" s="106"/>
      <c r="BO39" s="348"/>
      <c r="BP39" s="348"/>
      <c r="BQ39" s="348"/>
    </row>
    <row r="40" spans="1:69" ht="14.25" hidden="1" customHeight="1" outlineLevel="1">
      <c r="A40" s="31"/>
      <c r="B40" s="31"/>
      <c r="C40" s="90" t="s">
        <v>78</v>
      </c>
      <c r="D40" s="90"/>
      <c r="E40" s="90"/>
      <c r="F40" s="144">
        <v>86</v>
      </c>
      <c r="G40" s="144">
        <v>86.6</v>
      </c>
      <c r="H40" s="144">
        <v>94.3</v>
      </c>
      <c r="I40" s="106">
        <v>103.3</v>
      </c>
      <c r="J40" s="144">
        <v>120.5</v>
      </c>
      <c r="K40" s="144">
        <v>109.4</v>
      </c>
      <c r="L40" s="144">
        <v>108.9</v>
      </c>
      <c r="M40" s="106">
        <v>126.3</v>
      </c>
      <c r="N40" s="144">
        <v>148.1</v>
      </c>
      <c r="O40" s="144">
        <v>156.9</v>
      </c>
      <c r="P40" s="144">
        <v>210.9</v>
      </c>
      <c r="Q40" s="348">
        <v>153.30000000000001</v>
      </c>
      <c r="R40" s="348">
        <v>176.5</v>
      </c>
      <c r="S40" s="348">
        <v>185.5</v>
      </c>
      <c r="T40" s="348">
        <v>196.1</v>
      </c>
      <c r="U40" s="348">
        <v>166.1</v>
      </c>
      <c r="V40" s="348">
        <v>163.6</v>
      </c>
      <c r="W40" s="348">
        <v>161</v>
      </c>
      <c r="X40" s="348">
        <v>157.9</v>
      </c>
      <c r="Y40" s="440">
        <v>152.9</v>
      </c>
      <c r="Z40" s="348"/>
      <c r="AA40" s="348"/>
      <c r="AB40" s="538"/>
      <c r="AC40" s="348"/>
      <c r="AD40" s="348"/>
      <c r="AE40" s="348"/>
      <c r="AF40" s="348"/>
      <c r="AG40" s="348"/>
      <c r="AH40" s="348"/>
      <c r="AI40" s="348"/>
      <c r="AJ40" s="348"/>
      <c r="AK40" s="348"/>
      <c r="AL40" s="348"/>
      <c r="AM40" s="348"/>
      <c r="AN40" s="348"/>
      <c r="AO40" s="599"/>
      <c r="AP40" s="348"/>
      <c r="AQ40" s="348"/>
      <c r="AR40" s="348"/>
      <c r="AS40" s="561"/>
      <c r="AT40" s="561"/>
      <c r="AU40" s="63"/>
      <c r="AV40" s="902"/>
      <c r="AW40" s="1215">
        <v>199.49799999999999</v>
      </c>
      <c r="AX40" s="106">
        <v>83.2</v>
      </c>
      <c r="AY40" s="106">
        <v>103.3</v>
      </c>
      <c r="AZ40" s="106">
        <v>126.3</v>
      </c>
      <c r="BA40" s="106">
        <v>153.30000000000001</v>
      </c>
      <c r="BB40" s="106">
        <v>166.1</v>
      </c>
      <c r="BC40" s="106">
        <v>152.9</v>
      </c>
      <c r="BD40" s="953"/>
      <c r="BE40" s="348"/>
      <c r="BF40" s="348"/>
      <c r="BG40" s="953"/>
      <c r="BH40" s="348"/>
      <c r="BI40" s="24"/>
      <c r="BJ40" s="348"/>
      <c r="BK40" s="348"/>
      <c r="BL40" s="348"/>
      <c r="BM40" s="24"/>
      <c r="BN40" s="106"/>
      <c r="BO40" s="348"/>
      <c r="BP40" s="348"/>
      <c r="BQ40" s="348"/>
    </row>
    <row r="41" spans="1:69" ht="14.25" customHeight="1" collapsed="1">
      <c r="A41" s="31"/>
      <c r="B41" s="31"/>
      <c r="C41" s="90" t="s">
        <v>77</v>
      </c>
      <c r="D41" s="90"/>
      <c r="E41" s="90"/>
      <c r="F41" s="144"/>
      <c r="G41" s="144"/>
      <c r="H41" s="144"/>
      <c r="I41" s="106"/>
      <c r="J41" s="144"/>
      <c r="K41" s="144"/>
      <c r="L41" s="144"/>
      <c r="M41" s="106"/>
      <c r="N41" s="144"/>
      <c r="O41" s="144"/>
      <c r="P41" s="144"/>
      <c r="Q41" s="348"/>
      <c r="R41" s="348"/>
      <c r="S41" s="348"/>
      <c r="T41" s="348"/>
      <c r="U41" s="348"/>
      <c r="V41" s="348"/>
      <c r="W41" s="348"/>
      <c r="X41" s="348"/>
      <c r="Y41" s="440"/>
      <c r="Z41" s="348"/>
      <c r="AA41" s="348">
        <v>419.5</v>
      </c>
      <c r="AB41" s="538">
        <v>383.7</v>
      </c>
      <c r="AC41" s="348">
        <v>421</v>
      </c>
      <c r="AD41" s="348">
        <v>413.6</v>
      </c>
      <c r="AE41" s="348">
        <v>494.7</v>
      </c>
      <c r="AF41" s="348">
        <v>425.7</v>
      </c>
      <c r="AG41" s="348">
        <v>419.5</v>
      </c>
      <c r="AH41" s="348">
        <v>406.5</v>
      </c>
      <c r="AI41" s="348">
        <v>427.6</v>
      </c>
      <c r="AJ41" s="348">
        <v>535</v>
      </c>
      <c r="AK41" s="348">
        <v>533.9</v>
      </c>
      <c r="AL41" s="348">
        <v>450.09999999999997</v>
      </c>
      <c r="AM41" s="348">
        <v>462.3</v>
      </c>
      <c r="AN41" s="348">
        <v>383.4</v>
      </c>
      <c r="AO41" s="599">
        <v>345.59999999999997</v>
      </c>
      <c r="AP41" s="348"/>
      <c r="AQ41" s="348"/>
      <c r="AR41" s="348"/>
      <c r="AS41" s="561"/>
      <c r="AT41" s="561">
        <v>264.3</v>
      </c>
      <c r="AU41" s="63"/>
      <c r="AV41" s="902"/>
      <c r="AW41" s="1215"/>
      <c r="AX41" s="106"/>
      <c r="AY41" s="106"/>
      <c r="AZ41" s="106"/>
      <c r="BA41" s="106"/>
      <c r="BB41" s="106"/>
      <c r="BC41" s="106"/>
      <c r="BD41" s="953">
        <v>413.6</v>
      </c>
      <c r="BE41" s="348">
        <v>406.5</v>
      </c>
      <c r="BF41" s="348">
        <v>450.09999999999997</v>
      </c>
      <c r="BG41" s="953"/>
      <c r="BH41" s="348">
        <v>264.3</v>
      </c>
      <c r="BI41" s="24"/>
      <c r="BJ41" s="348"/>
      <c r="BK41" s="348"/>
      <c r="BL41" s="348"/>
      <c r="BM41" s="24"/>
      <c r="BN41" s="106"/>
      <c r="BO41" s="348"/>
      <c r="BP41" s="348"/>
      <c r="BQ41" s="348"/>
    </row>
    <row r="42" spans="1:69" ht="14.25" customHeight="1">
      <c r="A42" s="31"/>
      <c r="B42" s="31"/>
      <c r="C42" s="90" t="s">
        <v>373</v>
      </c>
      <c r="D42" s="90"/>
      <c r="E42" s="90"/>
      <c r="F42" s="144"/>
      <c r="G42" s="144"/>
      <c r="H42" s="144"/>
      <c r="I42" s="106"/>
      <c r="J42" s="144"/>
      <c r="K42" s="144"/>
      <c r="L42" s="144"/>
      <c r="M42" s="106"/>
      <c r="N42" s="144"/>
      <c r="O42" s="144"/>
      <c r="P42" s="144"/>
      <c r="Q42" s="348"/>
      <c r="R42" s="348"/>
      <c r="S42" s="348"/>
      <c r="T42" s="348"/>
      <c r="U42" s="348"/>
      <c r="V42" s="348"/>
      <c r="W42" s="348"/>
      <c r="X42" s="348"/>
      <c r="Y42" s="440"/>
      <c r="Z42" s="348"/>
      <c r="AA42" s="348">
        <v>180.9</v>
      </c>
      <c r="AB42" s="538">
        <v>168.8</v>
      </c>
      <c r="AC42" s="348">
        <v>158.5</v>
      </c>
      <c r="AD42" s="348">
        <v>133.69999999999999</v>
      </c>
      <c r="AE42" s="348">
        <v>130.9</v>
      </c>
      <c r="AF42" s="348">
        <v>124.6</v>
      </c>
      <c r="AG42" s="348">
        <v>235.10000000000002</v>
      </c>
      <c r="AH42" s="348">
        <v>232.89999999999998</v>
      </c>
      <c r="AI42" s="348">
        <v>258.60000000000002</v>
      </c>
      <c r="AJ42" s="348">
        <v>257.3</v>
      </c>
      <c r="AK42" s="348">
        <v>235.3</v>
      </c>
      <c r="AL42" s="348">
        <v>229.5</v>
      </c>
      <c r="AM42" s="348">
        <v>232</v>
      </c>
      <c r="AN42" s="348">
        <v>164.4</v>
      </c>
      <c r="AO42" s="599">
        <v>146.6</v>
      </c>
      <c r="AP42" s="348"/>
      <c r="AQ42" s="348"/>
      <c r="AR42" s="348"/>
      <c r="AS42" s="561"/>
      <c r="AT42" s="561">
        <v>130</v>
      </c>
      <c r="AU42" s="63"/>
      <c r="AV42" s="902"/>
      <c r="AW42" s="1215"/>
      <c r="AX42" s="106"/>
      <c r="AY42" s="106"/>
      <c r="AZ42" s="106"/>
      <c r="BA42" s="106"/>
      <c r="BB42" s="106"/>
      <c r="BC42" s="106"/>
      <c r="BD42" s="953">
        <v>133.69999999999999</v>
      </c>
      <c r="BE42" s="348">
        <v>232.89999999999998</v>
      </c>
      <c r="BF42" s="348">
        <v>229.5</v>
      </c>
      <c r="BG42" s="953"/>
      <c r="BH42" s="348">
        <v>130</v>
      </c>
      <c r="BI42" s="24"/>
      <c r="BJ42" s="348"/>
      <c r="BK42" s="348"/>
      <c r="BL42" s="348"/>
      <c r="BM42" s="24"/>
      <c r="BN42" s="106"/>
      <c r="BO42" s="348"/>
      <c r="BP42" s="348"/>
      <c r="BQ42" s="348"/>
    </row>
    <row r="43" spans="1:69" s="87" customFormat="1" ht="14.25" customHeight="1">
      <c r="A43" s="94"/>
      <c r="B43" s="92" t="s">
        <v>79</v>
      </c>
      <c r="C43" s="93"/>
      <c r="D43" s="93"/>
      <c r="E43" s="92"/>
      <c r="F43" s="145">
        <v>278.3</v>
      </c>
      <c r="G43" s="145">
        <v>278.29999999999995</v>
      </c>
      <c r="H43" s="145">
        <v>309.8</v>
      </c>
      <c r="I43" s="125">
        <v>290.7</v>
      </c>
      <c r="J43" s="145">
        <v>331.9</v>
      </c>
      <c r="K43" s="145">
        <v>367.29999999999995</v>
      </c>
      <c r="L43" s="145">
        <v>386.20000000000005</v>
      </c>
      <c r="M43" s="125">
        <v>412.3</v>
      </c>
      <c r="N43" s="145">
        <v>500.29999999999995</v>
      </c>
      <c r="O43" s="145">
        <v>636.79999999999995</v>
      </c>
      <c r="P43" s="145">
        <v>778.4</v>
      </c>
      <c r="Q43" s="349">
        <v>726.2</v>
      </c>
      <c r="R43" s="349">
        <v>750.6</v>
      </c>
      <c r="S43" s="349">
        <v>682.5</v>
      </c>
      <c r="T43" s="349">
        <v>671.9</v>
      </c>
      <c r="U43" s="349">
        <v>591.1</v>
      </c>
      <c r="V43" s="349">
        <v>608.70000000000005</v>
      </c>
      <c r="W43" s="349">
        <v>633.70000000000005</v>
      </c>
      <c r="X43" s="349">
        <v>642.6</v>
      </c>
      <c r="Y43" s="472">
        <v>600.6</v>
      </c>
      <c r="Z43" s="349"/>
      <c r="AA43" s="349">
        <v>600.4</v>
      </c>
      <c r="AB43" s="647">
        <v>552.5</v>
      </c>
      <c r="AC43" s="349">
        <v>579.5</v>
      </c>
      <c r="AD43" s="349">
        <v>547.29999999999995</v>
      </c>
      <c r="AE43" s="349">
        <v>625.6</v>
      </c>
      <c r="AF43" s="349">
        <v>550.29999999999995</v>
      </c>
      <c r="AG43" s="349">
        <v>654.6</v>
      </c>
      <c r="AH43" s="349">
        <v>639.4</v>
      </c>
      <c r="AI43" s="349">
        <v>686.2</v>
      </c>
      <c r="AJ43" s="349">
        <v>792.3</v>
      </c>
      <c r="AK43" s="349">
        <v>769.2</v>
      </c>
      <c r="AL43" s="349">
        <v>679.59999999999991</v>
      </c>
      <c r="AM43" s="349">
        <v>694.30000000000007</v>
      </c>
      <c r="AN43" s="349">
        <v>547.80000000000007</v>
      </c>
      <c r="AO43" s="1494">
        <v>492.2</v>
      </c>
      <c r="AP43" s="349"/>
      <c r="AQ43" s="349"/>
      <c r="AR43" s="349"/>
      <c r="AS43" s="349"/>
      <c r="AT43" s="349">
        <v>394.3</v>
      </c>
      <c r="AU43" s="63"/>
      <c r="AV43" s="981"/>
      <c r="AW43" s="127">
        <v>352.495</v>
      </c>
      <c r="AX43" s="125">
        <v>273.60000000000002</v>
      </c>
      <c r="AY43" s="125">
        <v>290.7</v>
      </c>
      <c r="AZ43" s="125">
        <v>412.3</v>
      </c>
      <c r="BA43" s="125">
        <v>726.2</v>
      </c>
      <c r="BB43" s="125">
        <v>591.1</v>
      </c>
      <c r="BC43" s="125">
        <v>600.6</v>
      </c>
      <c r="BD43" s="954">
        <v>547.29999999999995</v>
      </c>
      <c r="BE43" s="349">
        <v>639.4</v>
      </c>
      <c r="BF43" s="349">
        <v>679.59999999999991</v>
      </c>
      <c r="BG43" s="954"/>
      <c r="BH43" s="349">
        <v>394.3</v>
      </c>
      <c r="BI43" s="88"/>
      <c r="BJ43" s="349"/>
      <c r="BK43" s="349"/>
      <c r="BL43" s="349"/>
      <c r="BM43" s="88"/>
      <c r="BN43" s="125"/>
      <c r="BO43" s="349"/>
      <c r="BP43" s="349"/>
      <c r="BQ43" s="349"/>
    </row>
    <row r="44" spans="1:69" ht="14.25" customHeight="1">
      <c r="A44" s="31"/>
      <c r="B44" s="31"/>
      <c r="C44" s="90" t="s">
        <v>82</v>
      </c>
      <c r="D44" s="90"/>
      <c r="E44" s="90"/>
      <c r="F44" s="144">
        <v>28.8</v>
      </c>
      <c r="G44" s="144">
        <v>29.6</v>
      </c>
      <c r="H44" s="144">
        <v>29.4</v>
      </c>
      <c r="I44" s="106">
        <v>29.6</v>
      </c>
      <c r="J44" s="144">
        <v>32.5</v>
      </c>
      <c r="K44" s="144">
        <v>33.6</v>
      </c>
      <c r="L44" s="144">
        <v>38.200000000000003</v>
      </c>
      <c r="M44" s="106">
        <v>45.9</v>
      </c>
      <c r="N44" s="144">
        <v>47.5</v>
      </c>
      <c r="O44" s="144">
        <v>55.6</v>
      </c>
      <c r="P44" s="144">
        <v>61.8</v>
      </c>
      <c r="Q44" s="348">
        <v>64.099999999999994</v>
      </c>
      <c r="R44" s="348">
        <v>65.400000000000006</v>
      </c>
      <c r="S44" s="348">
        <v>65.2</v>
      </c>
      <c r="T44" s="348">
        <v>64.900000000000006</v>
      </c>
      <c r="U44" s="348">
        <v>60.9</v>
      </c>
      <c r="V44" s="348">
        <v>63.9</v>
      </c>
      <c r="W44" s="348">
        <v>65.5</v>
      </c>
      <c r="X44" s="348">
        <v>64.099999999999994</v>
      </c>
      <c r="Y44" s="440">
        <v>58.1</v>
      </c>
      <c r="Z44" s="348"/>
      <c r="AA44" s="348">
        <v>57</v>
      </c>
      <c r="AB44" s="538">
        <v>49.1</v>
      </c>
      <c r="AC44" s="348">
        <v>51.8</v>
      </c>
      <c r="AD44" s="348">
        <v>49.9</v>
      </c>
      <c r="AE44" s="348">
        <v>48.5</v>
      </c>
      <c r="AF44" s="348">
        <v>49.6</v>
      </c>
      <c r="AG44" s="348">
        <v>47.7</v>
      </c>
      <c r="AH44" s="348">
        <v>46.4</v>
      </c>
      <c r="AI44" s="348">
        <v>48.8</v>
      </c>
      <c r="AJ44" s="348">
        <v>49.3</v>
      </c>
      <c r="AK44" s="348">
        <v>52.4</v>
      </c>
      <c r="AL44" s="348">
        <v>46.8</v>
      </c>
      <c r="AM44" s="348">
        <v>44.5</v>
      </c>
      <c r="AN44" s="348">
        <v>42.4</v>
      </c>
      <c r="AO44" s="599">
        <v>39.1</v>
      </c>
      <c r="AP44" s="348"/>
      <c r="AQ44" s="348"/>
      <c r="AR44" s="348"/>
      <c r="AS44" s="561"/>
      <c r="AT44" s="561">
        <v>33</v>
      </c>
      <c r="AU44" s="63"/>
      <c r="AV44" s="902"/>
      <c r="AW44" s="1215">
        <v>24.712</v>
      </c>
      <c r="AX44" s="106">
        <v>29</v>
      </c>
      <c r="AY44" s="106">
        <v>29.6</v>
      </c>
      <c r="AZ44" s="106">
        <v>45.9</v>
      </c>
      <c r="BA44" s="106">
        <v>64.099999999999994</v>
      </c>
      <c r="BB44" s="106">
        <v>60.9</v>
      </c>
      <c r="BC44" s="106">
        <v>58.1</v>
      </c>
      <c r="BD44" s="953">
        <v>49.9</v>
      </c>
      <c r="BE44" s="348">
        <v>46.4</v>
      </c>
      <c r="BF44" s="348">
        <v>46.8</v>
      </c>
      <c r="BG44" s="953"/>
      <c r="BH44" s="348">
        <v>33</v>
      </c>
      <c r="BJ44" s="348"/>
      <c r="BK44" s="348"/>
      <c r="BL44" s="348"/>
      <c r="BN44" s="106"/>
      <c r="BO44" s="348"/>
      <c r="BP44" s="348"/>
      <c r="BQ44" s="348"/>
    </row>
    <row r="45" spans="1:69" ht="14.25" customHeight="1">
      <c r="A45" s="31"/>
      <c r="B45" s="31"/>
      <c r="C45" s="90" t="s">
        <v>175</v>
      </c>
      <c r="D45" s="90"/>
      <c r="E45" s="90"/>
      <c r="F45" s="146">
        <v>55.8</v>
      </c>
      <c r="G45" s="146">
        <v>61.2</v>
      </c>
      <c r="H45" s="146">
        <v>68.2</v>
      </c>
      <c r="I45" s="128">
        <v>73</v>
      </c>
      <c r="J45" s="146">
        <v>90.4</v>
      </c>
      <c r="K45" s="146">
        <v>103.89999999999999</v>
      </c>
      <c r="L45" s="146">
        <v>118.19999999999999</v>
      </c>
      <c r="M45" s="128">
        <v>134</v>
      </c>
      <c r="N45" s="146">
        <v>152.69999999999999</v>
      </c>
      <c r="O45" s="146">
        <v>168.4</v>
      </c>
      <c r="P45" s="146">
        <v>184.5</v>
      </c>
      <c r="Q45" s="648">
        <v>190.39999999999998</v>
      </c>
      <c r="R45" s="648">
        <v>195.2</v>
      </c>
      <c r="S45" s="648">
        <v>188.7</v>
      </c>
      <c r="T45" s="648">
        <v>177</v>
      </c>
      <c r="U45" s="648">
        <v>163.89999999999998</v>
      </c>
      <c r="V45" s="648">
        <v>166.8</v>
      </c>
      <c r="W45" s="648">
        <v>173.2</v>
      </c>
      <c r="X45" s="648">
        <v>170.3</v>
      </c>
      <c r="Y45" s="649">
        <v>167.9</v>
      </c>
      <c r="Z45" s="648"/>
      <c r="AA45" s="648">
        <v>185.1</v>
      </c>
      <c r="AB45" s="650">
        <v>181.2</v>
      </c>
      <c r="AC45" s="648">
        <v>185.2</v>
      </c>
      <c r="AD45" s="648">
        <v>185.7</v>
      </c>
      <c r="AE45" s="648">
        <v>198.6</v>
      </c>
      <c r="AF45" s="648">
        <v>213.8</v>
      </c>
      <c r="AG45" s="648">
        <v>230.3</v>
      </c>
      <c r="AH45" s="648">
        <v>243.39999999999998</v>
      </c>
      <c r="AI45" s="648">
        <v>268.20000000000005</v>
      </c>
      <c r="AJ45" s="648">
        <v>295.39999999999998</v>
      </c>
      <c r="AK45" s="648">
        <v>328.5</v>
      </c>
      <c r="AL45" s="648">
        <v>335.4</v>
      </c>
      <c r="AM45" s="648">
        <v>350.4</v>
      </c>
      <c r="AN45" s="648">
        <v>360.4</v>
      </c>
      <c r="AO45" s="1526">
        <v>373</v>
      </c>
      <c r="AP45" s="648"/>
      <c r="AQ45" s="648"/>
      <c r="AR45" s="648"/>
      <c r="AS45" s="1530"/>
      <c r="AT45" s="1530">
        <v>380.8</v>
      </c>
      <c r="AU45" s="63"/>
      <c r="AV45" s="902"/>
      <c r="AW45" s="1229">
        <v>27.957000000000001</v>
      </c>
      <c r="AX45" s="128">
        <v>45.9</v>
      </c>
      <c r="AY45" s="128">
        <v>73</v>
      </c>
      <c r="AZ45" s="128">
        <v>134</v>
      </c>
      <c r="BA45" s="128">
        <v>190.39999999999998</v>
      </c>
      <c r="BB45" s="128">
        <v>163.89999999999998</v>
      </c>
      <c r="BC45" s="128">
        <v>167.9</v>
      </c>
      <c r="BD45" s="955">
        <v>185.7</v>
      </c>
      <c r="BE45" s="648">
        <v>243.39999999999998</v>
      </c>
      <c r="BF45" s="648">
        <v>335.4</v>
      </c>
      <c r="BG45" s="955"/>
      <c r="BH45" s="648">
        <v>380.8</v>
      </c>
      <c r="BJ45" s="648"/>
      <c r="BK45" s="648"/>
      <c r="BL45" s="648"/>
      <c r="BN45" s="128"/>
      <c r="BO45" s="648"/>
      <c r="BP45" s="648"/>
      <c r="BQ45" s="648"/>
    </row>
    <row r="46" spans="1:69" ht="14.25" customHeight="1">
      <c r="A46" s="31"/>
      <c r="B46" s="31"/>
      <c r="C46" s="90"/>
      <c r="D46" s="90" t="s">
        <v>80</v>
      </c>
      <c r="E46" s="90"/>
      <c r="F46" s="144">
        <v>44.9</v>
      </c>
      <c r="G46" s="144">
        <v>48.1</v>
      </c>
      <c r="H46" s="144">
        <v>52.7</v>
      </c>
      <c r="I46" s="106">
        <v>55.6</v>
      </c>
      <c r="J46" s="144">
        <v>68.8</v>
      </c>
      <c r="K46" s="144">
        <v>78.599999999999994</v>
      </c>
      <c r="L46" s="144">
        <v>88.1</v>
      </c>
      <c r="M46" s="106">
        <v>98.6</v>
      </c>
      <c r="N46" s="144">
        <v>112.7</v>
      </c>
      <c r="O46" s="144">
        <v>122.4</v>
      </c>
      <c r="P46" s="144">
        <v>132.30000000000001</v>
      </c>
      <c r="Q46" s="348">
        <v>132.69999999999999</v>
      </c>
      <c r="R46" s="348">
        <v>133</v>
      </c>
      <c r="S46" s="348">
        <v>127</v>
      </c>
      <c r="T46" s="348">
        <v>117.5</v>
      </c>
      <c r="U46" s="348">
        <v>107.1</v>
      </c>
      <c r="V46" s="348">
        <v>110.2</v>
      </c>
      <c r="W46" s="348">
        <v>116.4</v>
      </c>
      <c r="X46" s="348">
        <v>113.3</v>
      </c>
      <c r="Y46" s="440">
        <v>112.7</v>
      </c>
      <c r="Z46" s="348"/>
      <c r="AA46" s="348">
        <v>122.1</v>
      </c>
      <c r="AB46" s="538">
        <v>125.2</v>
      </c>
      <c r="AC46" s="348">
        <v>127.2</v>
      </c>
      <c r="AD46" s="348">
        <v>129.5</v>
      </c>
      <c r="AE46" s="348">
        <v>137</v>
      </c>
      <c r="AF46" s="348">
        <v>144.4</v>
      </c>
      <c r="AG46" s="348">
        <v>154</v>
      </c>
      <c r="AH46" s="348">
        <v>161.1</v>
      </c>
      <c r="AI46" s="348">
        <v>177.3</v>
      </c>
      <c r="AJ46" s="348">
        <v>189.79999999999998</v>
      </c>
      <c r="AK46" s="348">
        <v>210.4</v>
      </c>
      <c r="AL46" s="348">
        <v>214.3</v>
      </c>
      <c r="AM46" s="348">
        <v>227</v>
      </c>
      <c r="AN46" s="348">
        <v>236.7</v>
      </c>
      <c r="AO46" s="599">
        <v>248.6</v>
      </c>
      <c r="AP46" s="348"/>
      <c r="AQ46" s="348"/>
      <c r="AR46" s="348"/>
      <c r="AS46" s="561"/>
      <c r="AT46" s="561">
        <v>256.3</v>
      </c>
      <c r="AU46" s="63"/>
      <c r="AV46" s="902"/>
      <c r="AW46" s="1215" t="s">
        <v>203</v>
      </c>
      <c r="AX46" s="106">
        <v>37.799999999999997</v>
      </c>
      <c r="AY46" s="106">
        <v>55.6</v>
      </c>
      <c r="AZ46" s="106">
        <v>98.6</v>
      </c>
      <c r="BA46" s="106">
        <v>132.69999999999999</v>
      </c>
      <c r="BB46" s="106">
        <v>107.1</v>
      </c>
      <c r="BC46" s="106">
        <v>112.7</v>
      </c>
      <c r="BD46" s="953">
        <v>129.5</v>
      </c>
      <c r="BE46" s="348">
        <v>161.1</v>
      </c>
      <c r="BF46" s="348">
        <v>214.3</v>
      </c>
      <c r="BG46" s="953"/>
      <c r="BH46" s="348">
        <v>256.3</v>
      </c>
      <c r="BJ46" s="348"/>
      <c r="BK46" s="348"/>
      <c r="BL46" s="348"/>
      <c r="BN46" s="106"/>
      <c r="BO46" s="348"/>
      <c r="BP46" s="348"/>
      <c r="BQ46" s="348"/>
    </row>
    <row r="47" spans="1:69" ht="14.25" customHeight="1">
      <c r="A47" s="31"/>
      <c r="B47" s="31"/>
      <c r="C47" s="90"/>
      <c r="D47" s="90" t="s">
        <v>81</v>
      </c>
      <c r="E47" s="90"/>
      <c r="F47" s="144">
        <v>10.9</v>
      </c>
      <c r="G47" s="144">
        <v>13.1</v>
      </c>
      <c r="H47" s="144">
        <v>15.5</v>
      </c>
      <c r="I47" s="106">
        <v>17.399999999999999</v>
      </c>
      <c r="J47" s="144">
        <v>21.6</v>
      </c>
      <c r="K47" s="144">
        <v>25.3</v>
      </c>
      <c r="L47" s="144">
        <v>30.1</v>
      </c>
      <c r="M47" s="106">
        <v>35.4</v>
      </c>
      <c r="N47" s="144">
        <v>40</v>
      </c>
      <c r="O47" s="144">
        <v>46</v>
      </c>
      <c r="P47" s="144">
        <v>52.2</v>
      </c>
      <c r="Q47" s="348">
        <v>57.7</v>
      </c>
      <c r="R47" s="348">
        <v>62.2</v>
      </c>
      <c r="S47" s="348">
        <v>61.7</v>
      </c>
      <c r="T47" s="348">
        <v>59.5</v>
      </c>
      <c r="U47" s="348">
        <v>56.8</v>
      </c>
      <c r="V47" s="348">
        <v>56.6</v>
      </c>
      <c r="W47" s="348">
        <v>56.8</v>
      </c>
      <c r="X47" s="348">
        <v>57</v>
      </c>
      <c r="Y47" s="440">
        <v>55.2</v>
      </c>
      <c r="Z47" s="348"/>
      <c r="AA47" s="348">
        <v>63</v>
      </c>
      <c r="AB47" s="538">
        <v>56</v>
      </c>
      <c r="AC47" s="348">
        <v>58</v>
      </c>
      <c r="AD47" s="348">
        <v>56.2</v>
      </c>
      <c r="AE47" s="348">
        <v>61.6</v>
      </c>
      <c r="AF47" s="348">
        <v>69.400000000000006</v>
      </c>
      <c r="AG47" s="348">
        <v>76.3</v>
      </c>
      <c r="AH47" s="348">
        <v>82.3</v>
      </c>
      <c r="AI47" s="348">
        <v>90.9</v>
      </c>
      <c r="AJ47" s="348">
        <v>105.6</v>
      </c>
      <c r="AK47" s="348">
        <v>118.1</v>
      </c>
      <c r="AL47" s="348">
        <v>121.1</v>
      </c>
      <c r="AM47" s="348">
        <v>123.4</v>
      </c>
      <c r="AN47" s="348">
        <v>123.7</v>
      </c>
      <c r="AO47" s="599">
        <v>124.4</v>
      </c>
      <c r="AP47" s="348"/>
      <c r="AQ47" s="348"/>
      <c r="AR47" s="348"/>
      <c r="AS47" s="561"/>
      <c r="AT47" s="561">
        <v>124.5</v>
      </c>
      <c r="AU47" s="63"/>
      <c r="AV47" s="902"/>
      <c r="AW47" s="1215" t="s">
        <v>203</v>
      </c>
      <c r="AX47" s="106">
        <v>8.1</v>
      </c>
      <c r="AY47" s="106">
        <v>17.399999999999999</v>
      </c>
      <c r="AZ47" s="106">
        <v>35.4</v>
      </c>
      <c r="BA47" s="106">
        <v>57.7</v>
      </c>
      <c r="BB47" s="106">
        <v>56.8</v>
      </c>
      <c r="BC47" s="106">
        <v>55.2</v>
      </c>
      <c r="BD47" s="953">
        <v>56.2</v>
      </c>
      <c r="BE47" s="348">
        <v>82.3</v>
      </c>
      <c r="BF47" s="348">
        <v>121.1</v>
      </c>
      <c r="BG47" s="953"/>
      <c r="BH47" s="348">
        <v>124.5</v>
      </c>
      <c r="BJ47" s="348"/>
      <c r="BK47" s="348"/>
      <c r="BL47" s="348"/>
      <c r="BN47" s="106"/>
      <c r="BO47" s="348"/>
      <c r="BP47" s="348"/>
      <c r="BQ47" s="348"/>
    </row>
    <row r="48" spans="1:69" s="24" customFormat="1" ht="14.25" customHeight="1">
      <c r="A48" s="31"/>
      <c r="B48" s="31"/>
      <c r="C48" s="90" t="s">
        <v>83</v>
      </c>
      <c r="D48" s="90"/>
      <c r="E48" s="90"/>
      <c r="F48" s="144">
        <v>2.9</v>
      </c>
      <c r="G48" s="144">
        <v>3.1</v>
      </c>
      <c r="H48" s="144">
        <v>3.5</v>
      </c>
      <c r="I48" s="106">
        <v>3.8</v>
      </c>
      <c r="J48" s="144">
        <v>4.8</v>
      </c>
      <c r="K48" s="144">
        <v>5.6</v>
      </c>
      <c r="L48" s="144">
        <v>6.7</v>
      </c>
      <c r="M48" s="106">
        <v>8.1</v>
      </c>
      <c r="N48" s="144">
        <v>9.6999999999999993</v>
      </c>
      <c r="O48" s="144">
        <v>10.9</v>
      </c>
      <c r="P48" s="144">
        <v>12.2</v>
      </c>
      <c r="Q48" s="348">
        <v>12.4</v>
      </c>
      <c r="R48" s="348">
        <v>13.7</v>
      </c>
      <c r="S48" s="348">
        <v>13.9</v>
      </c>
      <c r="T48" s="348">
        <v>13.5</v>
      </c>
      <c r="U48" s="348">
        <v>12.5</v>
      </c>
      <c r="V48" s="348">
        <v>11.9</v>
      </c>
      <c r="W48" s="348">
        <v>11.3</v>
      </c>
      <c r="X48" s="348">
        <v>10.6</v>
      </c>
      <c r="Y48" s="440">
        <v>9.8000000000000007</v>
      </c>
      <c r="Z48" s="348"/>
      <c r="AA48" s="348">
        <v>10.9</v>
      </c>
      <c r="AB48" s="538">
        <v>9</v>
      </c>
      <c r="AC48" s="348">
        <v>8.9</v>
      </c>
      <c r="AD48" s="348">
        <v>8.6999999999999993</v>
      </c>
      <c r="AE48" s="348">
        <v>8.8000000000000007</v>
      </c>
      <c r="AF48" s="348">
        <v>8.6999999999999993</v>
      </c>
      <c r="AG48" s="348">
        <v>8.6</v>
      </c>
      <c r="AH48" s="348">
        <v>8.9</v>
      </c>
      <c r="AI48" s="348">
        <v>9.4</v>
      </c>
      <c r="AJ48" s="348">
        <v>10.199999999999999</v>
      </c>
      <c r="AK48" s="348">
        <v>11.2</v>
      </c>
      <c r="AL48" s="348">
        <v>11.2</v>
      </c>
      <c r="AM48" s="348">
        <v>11.3</v>
      </c>
      <c r="AN48" s="348">
        <v>11.1</v>
      </c>
      <c r="AO48" s="599">
        <v>10.9</v>
      </c>
      <c r="AP48" s="348"/>
      <c r="AQ48" s="348"/>
      <c r="AR48" s="348"/>
      <c r="AS48" s="561"/>
      <c r="AT48" s="561">
        <v>11</v>
      </c>
      <c r="AU48" s="63"/>
      <c r="AV48" s="902"/>
      <c r="AW48" s="1215">
        <v>2.2349999999999999</v>
      </c>
      <c r="AX48" s="106">
        <v>2.5</v>
      </c>
      <c r="AY48" s="106">
        <v>3.8</v>
      </c>
      <c r="AZ48" s="106">
        <v>8.1</v>
      </c>
      <c r="BA48" s="106">
        <v>12.4</v>
      </c>
      <c r="BB48" s="106">
        <v>12.5</v>
      </c>
      <c r="BC48" s="106">
        <v>9.8000000000000007</v>
      </c>
      <c r="BD48" s="953">
        <v>8.6999999999999993</v>
      </c>
      <c r="BE48" s="348">
        <v>8.9</v>
      </c>
      <c r="BF48" s="348">
        <v>11.2</v>
      </c>
      <c r="BG48" s="953"/>
      <c r="BH48" s="348">
        <v>11</v>
      </c>
      <c r="BJ48" s="348"/>
      <c r="BK48" s="348"/>
      <c r="BL48" s="348"/>
      <c r="BN48" s="106"/>
      <c r="BO48" s="348"/>
      <c r="BP48" s="348"/>
      <c r="BQ48" s="348"/>
    </row>
    <row r="49" spans="1:69" s="88" customFormat="1" ht="14.25" customHeight="1">
      <c r="A49" s="94"/>
      <c r="B49" s="92" t="s">
        <v>84</v>
      </c>
      <c r="C49" s="93"/>
      <c r="D49" s="93"/>
      <c r="E49" s="92"/>
      <c r="F49" s="145">
        <v>87.5</v>
      </c>
      <c r="G49" s="145">
        <v>93.9</v>
      </c>
      <c r="H49" s="145">
        <v>101.1</v>
      </c>
      <c r="I49" s="125">
        <v>106.4</v>
      </c>
      <c r="J49" s="145">
        <v>127.7</v>
      </c>
      <c r="K49" s="145">
        <v>143.1</v>
      </c>
      <c r="L49" s="145">
        <v>163.10000000000002</v>
      </c>
      <c r="M49" s="125">
        <v>188</v>
      </c>
      <c r="N49" s="145">
        <v>209.9</v>
      </c>
      <c r="O49" s="145">
        <v>234.9</v>
      </c>
      <c r="P49" s="145">
        <v>258.5</v>
      </c>
      <c r="Q49" s="349">
        <v>266.89999999999998</v>
      </c>
      <c r="R49" s="349">
        <v>274.3</v>
      </c>
      <c r="S49" s="349">
        <v>267.8</v>
      </c>
      <c r="T49" s="349">
        <v>255.4</v>
      </c>
      <c r="U49" s="349">
        <v>237.29999999999998</v>
      </c>
      <c r="V49" s="349">
        <v>242.60000000000002</v>
      </c>
      <c r="W49" s="349">
        <v>250</v>
      </c>
      <c r="X49" s="349">
        <v>245</v>
      </c>
      <c r="Y49" s="472">
        <v>235.8</v>
      </c>
      <c r="Z49" s="349"/>
      <c r="AA49" s="349">
        <v>253</v>
      </c>
      <c r="AB49" s="647">
        <v>239.29999999999998</v>
      </c>
      <c r="AC49" s="349">
        <v>245.9</v>
      </c>
      <c r="AD49" s="349">
        <v>244.29999999999998</v>
      </c>
      <c r="AE49" s="349">
        <v>255.9</v>
      </c>
      <c r="AF49" s="349">
        <v>272.10000000000002</v>
      </c>
      <c r="AG49" s="349">
        <v>286.60000000000002</v>
      </c>
      <c r="AH49" s="349">
        <v>298.69999999999993</v>
      </c>
      <c r="AI49" s="349">
        <v>326.40000000000003</v>
      </c>
      <c r="AJ49" s="349">
        <v>354.9</v>
      </c>
      <c r="AK49" s="349">
        <v>392.09999999999997</v>
      </c>
      <c r="AL49" s="349">
        <v>393.4</v>
      </c>
      <c r="AM49" s="349">
        <v>406.2</v>
      </c>
      <c r="AN49" s="349">
        <v>413.9</v>
      </c>
      <c r="AO49" s="1494">
        <v>423</v>
      </c>
      <c r="AP49" s="349"/>
      <c r="AQ49" s="349"/>
      <c r="AR49" s="349"/>
      <c r="AS49" s="349"/>
      <c r="AT49" s="349">
        <v>424.8</v>
      </c>
      <c r="AU49" s="63"/>
      <c r="AV49" s="981"/>
      <c r="AW49" s="127">
        <v>54.903999999999996</v>
      </c>
      <c r="AX49" s="125">
        <v>77.400000000000006</v>
      </c>
      <c r="AY49" s="125">
        <v>106.4</v>
      </c>
      <c r="AZ49" s="125">
        <v>188</v>
      </c>
      <c r="BA49" s="125">
        <v>266.89999999999998</v>
      </c>
      <c r="BB49" s="125">
        <v>237.29999999999998</v>
      </c>
      <c r="BC49" s="125">
        <v>235.8</v>
      </c>
      <c r="BD49" s="954">
        <v>244.29999999999998</v>
      </c>
      <c r="BE49" s="349">
        <v>298.69999999999993</v>
      </c>
      <c r="BF49" s="349">
        <v>393.4</v>
      </c>
      <c r="BG49" s="954"/>
      <c r="BH49" s="349">
        <v>424.8</v>
      </c>
      <c r="BJ49" s="349"/>
      <c r="BK49" s="349"/>
      <c r="BL49" s="349"/>
      <c r="BN49" s="125"/>
      <c r="BO49" s="349"/>
      <c r="BP49" s="349"/>
      <c r="BQ49" s="349"/>
    </row>
    <row r="50" spans="1:69" s="24" customFormat="1" ht="14.25" customHeight="1">
      <c r="A50" s="31"/>
      <c r="B50" s="92" t="s">
        <v>87</v>
      </c>
      <c r="C50" s="93"/>
      <c r="D50" s="93"/>
      <c r="E50" s="92"/>
      <c r="F50" s="145">
        <v>365.8</v>
      </c>
      <c r="G50" s="145">
        <v>372.19999999999993</v>
      </c>
      <c r="H50" s="145">
        <v>410.9</v>
      </c>
      <c r="I50" s="125">
        <v>397.1</v>
      </c>
      <c r="J50" s="145">
        <v>459.59999999999997</v>
      </c>
      <c r="K50" s="145">
        <v>510.4</v>
      </c>
      <c r="L50" s="145">
        <v>549.30000000000007</v>
      </c>
      <c r="M50" s="125">
        <v>600.29999999999995</v>
      </c>
      <c r="N50" s="145">
        <v>710.19999999999993</v>
      </c>
      <c r="O50" s="145">
        <v>871.69999999999993</v>
      </c>
      <c r="P50" s="145">
        <v>1036.9000000000001</v>
      </c>
      <c r="Q50" s="349">
        <v>993.1</v>
      </c>
      <c r="R50" s="349">
        <v>1024.9000000000001</v>
      </c>
      <c r="S50" s="349">
        <v>950.3</v>
      </c>
      <c r="T50" s="349">
        <v>927.3</v>
      </c>
      <c r="U50" s="349">
        <v>828.4</v>
      </c>
      <c r="V50" s="349">
        <v>851.3</v>
      </c>
      <c r="W50" s="349">
        <v>883.7</v>
      </c>
      <c r="X50" s="349">
        <v>887.60000000000014</v>
      </c>
      <c r="Y50" s="472">
        <v>836.4</v>
      </c>
      <c r="Z50" s="349">
        <v>885.4</v>
      </c>
      <c r="AA50" s="349">
        <v>853.4</v>
      </c>
      <c r="AB50" s="647">
        <v>791.80000000000007</v>
      </c>
      <c r="AC50" s="349">
        <v>825.4</v>
      </c>
      <c r="AD50" s="349">
        <v>791.6</v>
      </c>
      <c r="AE50" s="349">
        <v>881.5</v>
      </c>
      <c r="AF50" s="349">
        <v>822.4</v>
      </c>
      <c r="AG50" s="349">
        <v>941.20000000000016</v>
      </c>
      <c r="AH50" s="349">
        <v>938.09999999999991</v>
      </c>
      <c r="AI50" s="349">
        <v>1012.6</v>
      </c>
      <c r="AJ50" s="349">
        <v>1147.1999999999998</v>
      </c>
      <c r="AK50" s="349">
        <v>1161.3000000000002</v>
      </c>
      <c r="AL50" s="349">
        <v>1073</v>
      </c>
      <c r="AM50" s="349">
        <v>1100.5</v>
      </c>
      <c r="AN50" s="349">
        <v>961.7</v>
      </c>
      <c r="AO50" s="1494">
        <v>915.2</v>
      </c>
      <c r="AP50" s="349"/>
      <c r="AQ50" s="349"/>
      <c r="AR50" s="349"/>
      <c r="AS50" s="349"/>
      <c r="AT50" s="349">
        <v>819.1</v>
      </c>
      <c r="AU50" s="63"/>
      <c r="AV50" s="981"/>
      <c r="AW50" s="127">
        <v>407.399</v>
      </c>
      <c r="AX50" s="125">
        <v>351</v>
      </c>
      <c r="AY50" s="125">
        <v>397.1</v>
      </c>
      <c r="AZ50" s="125">
        <v>600.29999999999995</v>
      </c>
      <c r="BA50" s="125">
        <v>993.1</v>
      </c>
      <c r="BB50" s="125">
        <v>828.4</v>
      </c>
      <c r="BC50" s="125">
        <v>836.4</v>
      </c>
      <c r="BD50" s="954">
        <v>791.6</v>
      </c>
      <c r="BE50" s="349">
        <v>938.09999999999991</v>
      </c>
      <c r="BF50" s="349">
        <v>1073</v>
      </c>
      <c r="BG50" s="954"/>
      <c r="BH50" s="349">
        <v>819.1</v>
      </c>
      <c r="BJ50" s="349"/>
      <c r="BK50" s="349"/>
      <c r="BL50" s="349"/>
      <c r="BN50" s="125"/>
      <c r="BO50" s="349"/>
      <c r="BP50" s="349"/>
      <c r="BQ50" s="349"/>
    </row>
    <row r="51" spans="1:69" s="24" customFormat="1" ht="14.25" customHeight="1">
      <c r="A51" s="31"/>
      <c r="B51" s="94"/>
      <c r="C51" s="1234"/>
      <c r="D51" s="1234"/>
      <c r="E51" s="94"/>
      <c r="F51" s="1235"/>
      <c r="G51" s="1235"/>
      <c r="H51" s="1235"/>
      <c r="I51" s="1236"/>
      <c r="J51" s="1235"/>
      <c r="K51" s="1235"/>
      <c r="L51" s="1235"/>
      <c r="M51" s="1236"/>
      <c r="N51" s="1235"/>
      <c r="O51" s="1235"/>
      <c r="P51" s="1235"/>
      <c r="Q51" s="1237"/>
      <c r="R51" s="1237"/>
      <c r="S51" s="1237"/>
      <c r="T51" s="1237"/>
      <c r="U51" s="1237"/>
      <c r="V51" s="1237"/>
      <c r="W51" s="1237"/>
      <c r="X51" s="1237"/>
      <c r="Y51" s="651"/>
      <c r="Z51" s="1237"/>
      <c r="AA51" s="1237"/>
      <c r="AB51" s="652"/>
      <c r="AC51" s="1237"/>
      <c r="AD51" s="1237"/>
      <c r="AE51" s="1237"/>
      <c r="AF51" s="1237"/>
      <c r="AG51" s="1237"/>
      <c r="AH51" s="1237"/>
      <c r="AI51" s="1237"/>
      <c r="AJ51" s="1237"/>
      <c r="AK51" s="1237"/>
      <c r="AL51" s="1237"/>
      <c r="AM51" s="1237"/>
      <c r="AN51" s="1237"/>
      <c r="AO51" s="1528"/>
      <c r="AP51" s="1237"/>
      <c r="AQ51" s="1237"/>
      <c r="AR51" s="1237"/>
      <c r="AS51" s="1532"/>
      <c r="AT51" s="1532"/>
      <c r="AU51" s="63"/>
      <c r="AV51" s="982"/>
      <c r="AW51" s="1238"/>
      <c r="AX51" s="1236"/>
      <c r="AY51" s="1236"/>
      <c r="AZ51" s="1236"/>
      <c r="BA51" s="1236"/>
      <c r="BB51" s="1236"/>
      <c r="BC51" s="1236"/>
      <c r="BD51" s="956"/>
      <c r="BE51" s="1237"/>
      <c r="BF51" s="1237"/>
      <c r="BG51" s="956"/>
      <c r="BH51" s="1237"/>
      <c r="BJ51" s="1237"/>
      <c r="BK51" s="1237"/>
      <c r="BL51" s="1237"/>
      <c r="BN51" s="1236"/>
      <c r="BO51" s="1237"/>
      <c r="BP51" s="1237"/>
      <c r="BQ51" s="1237"/>
    </row>
    <row r="52" spans="1:69" ht="14.25" customHeight="1" outlineLevel="1">
      <c r="A52" s="95" t="s">
        <v>2</v>
      </c>
      <c r="B52" s="31"/>
      <c r="C52" s="31"/>
      <c r="D52" s="31"/>
      <c r="E52" s="31"/>
      <c r="F52" s="32"/>
      <c r="G52" s="32"/>
      <c r="H52" s="32"/>
      <c r="I52" s="32"/>
      <c r="J52" s="32"/>
      <c r="K52" s="32"/>
      <c r="L52" s="32"/>
      <c r="M52" s="32"/>
      <c r="N52" s="32"/>
      <c r="O52" s="32"/>
      <c r="P52" s="32"/>
      <c r="Q52" s="357"/>
      <c r="R52" s="357"/>
      <c r="S52" s="357"/>
      <c r="T52" s="357"/>
      <c r="U52" s="357"/>
      <c r="V52" s="357"/>
      <c r="W52" s="357"/>
      <c r="X52" s="357"/>
      <c r="Y52" s="443"/>
      <c r="Z52" s="357"/>
      <c r="AA52" s="357"/>
      <c r="AB52" s="536"/>
      <c r="AC52" s="357"/>
      <c r="AD52" s="357"/>
      <c r="AE52" s="357"/>
      <c r="AF52" s="357"/>
      <c r="AG52" s="357"/>
      <c r="AH52" s="357"/>
      <c r="AI52" s="357"/>
      <c r="AJ52" s="357"/>
      <c r="AK52" s="357"/>
      <c r="AL52" s="357"/>
      <c r="AM52" s="357"/>
      <c r="AN52" s="357"/>
      <c r="AO52" s="1488"/>
      <c r="AP52" s="357"/>
      <c r="AQ52" s="357"/>
      <c r="AR52" s="357"/>
      <c r="AS52" s="1419"/>
      <c r="AT52" s="1419"/>
      <c r="AU52" s="63"/>
      <c r="AV52" s="900"/>
      <c r="AW52" s="32"/>
      <c r="AX52" s="32"/>
      <c r="AY52" s="32"/>
      <c r="AZ52" s="32"/>
      <c r="BA52" s="32"/>
      <c r="BB52" s="32"/>
      <c r="BC52" s="32"/>
      <c r="BD52" s="526"/>
      <c r="BE52" s="357"/>
      <c r="BF52" s="357"/>
      <c r="BG52" s="526"/>
      <c r="BH52" s="357"/>
      <c r="BJ52" s="357"/>
      <c r="BK52" s="357"/>
      <c r="BL52" s="357"/>
      <c r="BN52" s="32"/>
      <c r="BO52" s="357"/>
      <c r="BP52" s="357"/>
      <c r="BQ52" s="357"/>
    </row>
    <row r="53" spans="1:69" ht="14.25" customHeight="1" outlineLevel="1">
      <c r="A53" s="89" t="s">
        <v>714</v>
      </c>
      <c r="B53" s="90"/>
      <c r="C53" s="90"/>
      <c r="D53" s="90"/>
      <c r="E53" s="90"/>
      <c r="F53" s="91"/>
      <c r="G53" s="91"/>
      <c r="H53" s="91"/>
      <c r="I53" s="91"/>
      <c r="J53" s="91"/>
      <c r="K53" s="91"/>
      <c r="L53" s="91"/>
      <c r="M53" s="91"/>
      <c r="N53" s="91"/>
      <c r="O53" s="91"/>
      <c r="P53" s="91"/>
      <c r="Q53" s="358"/>
      <c r="R53" s="358"/>
      <c r="S53" s="358"/>
      <c r="T53" s="358"/>
      <c r="U53" s="358"/>
      <c r="V53" s="358"/>
      <c r="W53" s="358"/>
      <c r="X53" s="358"/>
      <c r="Y53" s="448"/>
      <c r="Z53" s="358"/>
      <c r="AA53" s="358"/>
      <c r="AB53" s="533"/>
      <c r="AC53" s="358"/>
      <c r="AD53" s="358"/>
      <c r="AE53" s="358"/>
      <c r="AF53" s="358"/>
      <c r="AG53" s="358"/>
      <c r="AH53" s="358"/>
      <c r="AI53" s="358"/>
      <c r="AJ53" s="358"/>
      <c r="AK53" s="358"/>
      <c r="AL53" s="358"/>
      <c r="AM53" s="358"/>
      <c r="AN53" s="358"/>
      <c r="AO53" s="1468"/>
      <c r="AP53" s="358"/>
      <c r="AQ53" s="358"/>
      <c r="AR53" s="358"/>
      <c r="AS53" s="556"/>
      <c r="AT53" s="556"/>
      <c r="AU53" s="63"/>
      <c r="AV53" s="900"/>
      <c r="AW53" s="91"/>
      <c r="AX53" s="91"/>
      <c r="AY53" s="91"/>
      <c r="AZ53" s="91"/>
      <c r="BA53" s="91"/>
      <c r="BB53" s="91"/>
      <c r="BC53" s="91"/>
      <c r="BD53" s="530"/>
      <c r="BE53" s="358"/>
      <c r="BF53" s="358"/>
      <c r="BG53" s="530"/>
      <c r="BH53" s="358"/>
      <c r="BJ53" s="358"/>
      <c r="BK53" s="358"/>
      <c r="BL53" s="358"/>
      <c r="BN53" s="91"/>
      <c r="BO53" s="358"/>
      <c r="BP53" s="358"/>
      <c r="BQ53" s="358"/>
    </row>
    <row r="54" spans="1:69" ht="14.25" hidden="1" customHeight="1" outlineLevel="2">
      <c r="A54" s="31"/>
      <c r="B54" s="31"/>
      <c r="C54" s="90" t="s">
        <v>375</v>
      </c>
      <c r="D54" s="90"/>
      <c r="E54" s="90"/>
      <c r="F54" s="144">
        <v>192.3</v>
      </c>
      <c r="G54" s="144">
        <v>191.7</v>
      </c>
      <c r="H54" s="144">
        <v>215.5</v>
      </c>
      <c r="I54" s="106">
        <v>187.4</v>
      </c>
      <c r="J54" s="144">
        <v>211.4</v>
      </c>
      <c r="K54" s="144">
        <v>257.89999999999998</v>
      </c>
      <c r="L54" s="144">
        <v>277.3</v>
      </c>
      <c r="M54" s="106">
        <v>286</v>
      </c>
      <c r="N54" s="144">
        <v>352.2</v>
      </c>
      <c r="O54" s="144">
        <v>479.9</v>
      </c>
      <c r="P54" s="144">
        <v>567.5</v>
      </c>
      <c r="Q54" s="348">
        <v>572.9</v>
      </c>
      <c r="R54" s="348">
        <v>574.1</v>
      </c>
      <c r="S54" s="348">
        <v>497</v>
      </c>
      <c r="T54" s="348">
        <v>475.8</v>
      </c>
      <c r="U54" s="348">
        <v>425</v>
      </c>
      <c r="V54" s="348">
        <v>445.1</v>
      </c>
      <c r="W54" s="348">
        <v>472.7</v>
      </c>
      <c r="X54" s="348">
        <v>484.7</v>
      </c>
      <c r="Y54" s="440">
        <v>447.7</v>
      </c>
      <c r="Z54" s="358"/>
      <c r="AA54" s="358"/>
      <c r="AB54" s="533"/>
      <c r="AC54" s="348"/>
      <c r="AD54" s="348"/>
      <c r="AE54" s="348"/>
      <c r="AF54" s="348"/>
      <c r="AG54" s="348"/>
      <c r="AH54" s="348"/>
      <c r="AI54" s="348"/>
      <c r="AJ54" s="348"/>
      <c r="AK54" s="348"/>
      <c r="AL54" s="348"/>
      <c r="AM54" s="348"/>
      <c r="AN54" s="348"/>
      <c r="AO54" s="599"/>
      <c r="AP54" s="348"/>
      <c r="AQ54" s="348"/>
      <c r="AR54" s="348"/>
      <c r="AS54" s="561"/>
      <c r="AT54" s="556"/>
      <c r="AU54" s="63"/>
      <c r="AV54" s="902"/>
      <c r="AW54" s="1215">
        <v>152.99700000000001</v>
      </c>
      <c r="AX54" s="106">
        <v>190.4</v>
      </c>
      <c r="AY54" s="106">
        <v>187.4</v>
      </c>
      <c r="AZ54" s="106">
        <v>286</v>
      </c>
      <c r="BA54" s="106">
        <v>572.9</v>
      </c>
      <c r="BB54" s="106">
        <v>425</v>
      </c>
      <c r="BC54" s="106">
        <v>447.7</v>
      </c>
      <c r="BD54" s="953"/>
      <c r="BE54" s="348"/>
      <c r="BF54" s="348"/>
      <c r="BG54" s="953"/>
      <c r="BH54" s="348"/>
      <c r="BI54" s="24"/>
      <c r="BJ54" s="348"/>
      <c r="BK54" s="348"/>
      <c r="BL54" s="348"/>
      <c r="BM54" s="24"/>
      <c r="BN54" s="106"/>
      <c r="BO54" s="348"/>
      <c r="BP54" s="348"/>
      <c r="BQ54" s="348"/>
    </row>
    <row r="55" spans="1:69" ht="14.25" hidden="1" customHeight="1" outlineLevel="2">
      <c r="A55" s="31"/>
      <c r="B55" s="31"/>
      <c r="C55" s="90" t="s">
        <v>78</v>
      </c>
      <c r="D55" s="90"/>
      <c r="E55" s="90"/>
      <c r="F55" s="144">
        <v>86</v>
      </c>
      <c r="G55" s="144">
        <v>86.6</v>
      </c>
      <c r="H55" s="144">
        <v>94.3</v>
      </c>
      <c r="I55" s="106">
        <v>103.3</v>
      </c>
      <c r="J55" s="144">
        <v>120.5</v>
      </c>
      <c r="K55" s="144">
        <v>109.4</v>
      </c>
      <c r="L55" s="144">
        <v>108.9</v>
      </c>
      <c r="M55" s="106">
        <v>126.3</v>
      </c>
      <c r="N55" s="144">
        <v>148.1</v>
      </c>
      <c r="O55" s="144">
        <v>156.9</v>
      </c>
      <c r="P55" s="144">
        <v>210.9</v>
      </c>
      <c r="Q55" s="348">
        <v>153.30000000000001</v>
      </c>
      <c r="R55" s="348">
        <v>176.5</v>
      </c>
      <c r="S55" s="348">
        <v>185.5</v>
      </c>
      <c r="T55" s="348">
        <v>196.1</v>
      </c>
      <c r="U55" s="348">
        <v>166.1</v>
      </c>
      <c r="V55" s="348">
        <v>163.6</v>
      </c>
      <c r="W55" s="348">
        <v>161</v>
      </c>
      <c r="X55" s="348">
        <v>157.9</v>
      </c>
      <c r="Y55" s="440">
        <v>152.9</v>
      </c>
      <c r="Z55" s="348"/>
      <c r="AA55" s="348"/>
      <c r="AB55" s="538"/>
      <c r="AC55" s="348"/>
      <c r="AD55" s="348"/>
      <c r="AE55" s="348"/>
      <c r="AF55" s="348"/>
      <c r="AG55" s="348"/>
      <c r="AH55" s="348"/>
      <c r="AI55" s="348"/>
      <c r="AJ55" s="348"/>
      <c r="AK55" s="348"/>
      <c r="AL55" s="348"/>
      <c r="AM55" s="348"/>
      <c r="AN55" s="348"/>
      <c r="AO55" s="599"/>
      <c r="AP55" s="348"/>
      <c r="AQ55" s="348"/>
      <c r="AR55" s="348"/>
      <c r="AS55" s="561"/>
      <c r="AT55" s="561"/>
      <c r="AU55" s="63"/>
      <c r="AV55" s="902"/>
      <c r="AW55" s="1215">
        <v>199.49799999999999</v>
      </c>
      <c r="AX55" s="106">
        <v>83.2</v>
      </c>
      <c r="AY55" s="106">
        <v>103.3</v>
      </c>
      <c r="AZ55" s="106">
        <v>126.3</v>
      </c>
      <c r="BA55" s="106">
        <v>153.30000000000001</v>
      </c>
      <c r="BB55" s="106">
        <v>166.1</v>
      </c>
      <c r="BC55" s="106">
        <v>152.9</v>
      </c>
      <c r="BD55" s="953"/>
      <c r="BE55" s="348"/>
      <c r="BF55" s="348"/>
      <c r="BG55" s="953"/>
      <c r="BH55" s="348"/>
      <c r="BI55" s="24"/>
      <c r="BJ55" s="348"/>
      <c r="BK55" s="348"/>
      <c r="BL55" s="348"/>
      <c r="BM55" s="24"/>
      <c r="BN55" s="106"/>
      <c r="BO55" s="348"/>
      <c r="BP55" s="348"/>
      <c r="BQ55" s="348"/>
    </row>
    <row r="56" spans="1:69" ht="14.25" customHeight="1" outlineLevel="1" collapsed="1">
      <c r="A56" s="31"/>
      <c r="B56" s="31"/>
      <c r="C56" s="90" t="s">
        <v>77</v>
      </c>
      <c r="D56" s="90"/>
      <c r="E56" s="90"/>
      <c r="F56" s="144"/>
      <c r="G56" s="144"/>
      <c r="H56" s="144"/>
      <c r="I56" s="106"/>
      <c r="J56" s="144"/>
      <c r="K56" s="144"/>
      <c r="L56" s="144"/>
      <c r="M56" s="106"/>
      <c r="N56" s="144"/>
      <c r="O56" s="144"/>
      <c r="P56" s="144"/>
      <c r="Q56" s="348"/>
      <c r="R56" s="348"/>
      <c r="S56" s="348"/>
      <c r="T56" s="348"/>
      <c r="U56" s="348"/>
      <c r="V56" s="348"/>
      <c r="W56" s="348"/>
      <c r="X56" s="348"/>
      <c r="Y56" s="440"/>
      <c r="Z56" s="348"/>
      <c r="AA56" s="348">
        <v>419.5</v>
      </c>
      <c r="AB56" s="538">
        <v>383.7</v>
      </c>
      <c r="AC56" s="348">
        <v>421</v>
      </c>
      <c r="AD56" s="348">
        <v>413.6</v>
      </c>
      <c r="AE56" s="348">
        <v>492.3</v>
      </c>
      <c r="AF56" s="348">
        <v>423.7</v>
      </c>
      <c r="AG56" s="348">
        <v>417.1</v>
      </c>
      <c r="AH56" s="348">
        <v>404.2</v>
      </c>
      <c r="AI56" s="348">
        <v>427.6</v>
      </c>
      <c r="AJ56" s="348">
        <v>527.79999999999995</v>
      </c>
      <c r="AK56" s="348">
        <v>531.79999999999995</v>
      </c>
      <c r="AL56" s="348">
        <v>448.2</v>
      </c>
      <c r="AM56" s="348">
        <v>460.5</v>
      </c>
      <c r="AN56" s="348">
        <v>383.2</v>
      </c>
      <c r="AO56" s="599">
        <v>343.4</v>
      </c>
      <c r="AP56" s="348"/>
      <c r="AQ56" s="348"/>
      <c r="AR56" s="348"/>
      <c r="AS56" s="561"/>
      <c r="AT56" s="561">
        <v>256.2</v>
      </c>
      <c r="AU56" s="63"/>
      <c r="AV56" s="902"/>
      <c r="AW56" s="1215"/>
      <c r="AX56" s="106"/>
      <c r="AY56" s="106"/>
      <c r="AZ56" s="106"/>
      <c r="BA56" s="106"/>
      <c r="BB56" s="106"/>
      <c r="BC56" s="106"/>
      <c r="BD56" s="953">
        <v>413.6</v>
      </c>
      <c r="BE56" s="348">
        <v>404.2</v>
      </c>
      <c r="BF56" s="348">
        <v>448.2</v>
      </c>
      <c r="BG56" s="953"/>
      <c r="BH56" s="348">
        <v>256.2</v>
      </c>
      <c r="BI56" s="24"/>
      <c r="BJ56" s="348"/>
      <c r="BK56" s="348"/>
      <c r="BL56" s="348"/>
      <c r="BM56" s="24"/>
      <c r="BN56" s="106"/>
      <c r="BO56" s="348"/>
      <c r="BP56" s="348"/>
      <c r="BQ56" s="348"/>
    </row>
    <row r="57" spans="1:69" ht="14.25" customHeight="1" outlineLevel="1">
      <c r="A57" s="31"/>
      <c r="B57" s="31"/>
      <c r="C57" s="90" t="s">
        <v>373</v>
      </c>
      <c r="D57" s="90"/>
      <c r="E57" s="90"/>
      <c r="F57" s="144"/>
      <c r="G57" s="144"/>
      <c r="H57" s="144"/>
      <c r="I57" s="106"/>
      <c r="J57" s="144"/>
      <c r="K57" s="144"/>
      <c r="L57" s="144"/>
      <c r="M57" s="106"/>
      <c r="N57" s="144"/>
      <c r="O57" s="144"/>
      <c r="P57" s="144"/>
      <c r="Q57" s="348"/>
      <c r="R57" s="348"/>
      <c r="S57" s="348"/>
      <c r="T57" s="348"/>
      <c r="U57" s="348"/>
      <c r="V57" s="348"/>
      <c r="W57" s="348"/>
      <c r="X57" s="348"/>
      <c r="Y57" s="440"/>
      <c r="Z57" s="348"/>
      <c r="AA57" s="348">
        <v>171.6</v>
      </c>
      <c r="AB57" s="538">
        <v>158.80000000000001</v>
      </c>
      <c r="AC57" s="348">
        <v>149.1</v>
      </c>
      <c r="AD57" s="348">
        <v>133.69999999999999</v>
      </c>
      <c r="AE57" s="348">
        <v>130.9</v>
      </c>
      <c r="AF57" s="348">
        <v>124.6</v>
      </c>
      <c r="AG57" s="348">
        <v>158.30000000000001</v>
      </c>
      <c r="AH57" s="348">
        <v>153.19999999999999</v>
      </c>
      <c r="AI57" s="348">
        <v>181.7</v>
      </c>
      <c r="AJ57" s="348">
        <v>180.9</v>
      </c>
      <c r="AK57" s="348">
        <v>165.8</v>
      </c>
      <c r="AL57" s="348">
        <v>163</v>
      </c>
      <c r="AM57" s="348">
        <v>162.6</v>
      </c>
      <c r="AN57" s="348">
        <v>164.4</v>
      </c>
      <c r="AO57" s="599">
        <v>146.6</v>
      </c>
      <c r="AP57" s="348"/>
      <c r="AQ57" s="348"/>
      <c r="AR57" s="348"/>
      <c r="AS57" s="561"/>
      <c r="AT57" s="561">
        <v>128</v>
      </c>
      <c r="AU57" s="63"/>
      <c r="AV57" s="902"/>
      <c r="AW57" s="1215"/>
      <c r="AX57" s="106"/>
      <c r="AY57" s="106"/>
      <c r="AZ57" s="106"/>
      <c r="BA57" s="106"/>
      <c r="BB57" s="106"/>
      <c r="BC57" s="106"/>
      <c r="BD57" s="953">
        <v>133.69999999999999</v>
      </c>
      <c r="BE57" s="348">
        <v>153.19999999999999</v>
      </c>
      <c r="BF57" s="348">
        <v>163</v>
      </c>
      <c r="BG57" s="953"/>
      <c r="BH57" s="348">
        <v>128</v>
      </c>
      <c r="BI57" s="24"/>
      <c r="BJ57" s="348"/>
      <c r="BK57" s="348"/>
      <c r="BL57" s="348"/>
      <c r="BM57" s="24"/>
      <c r="BN57" s="106"/>
      <c r="BO57" s="348"/>
      <c r="BP57" s="348"/>
      <c r="BQ57" s="348"/>
    </row>
    <row r="58" spans="1:69" s="87" customFormat="1" ht="14.25" customHeight="1" outlineLevel="1">
      <c r="A58" s="94"/>
      <c r="B58" s="92" t="s">
        <v>79</v>
      </c>
      <c r="C58" s="93"/>
      <c r="D58" s="93"/>
      <c r="E58" s="92"/>
      <c r="F58" s="145">
        <v>278.3</v>
      </c>
      <c r="G58" s="145">
        <v>278.29999999999995</v>
      </c>
      <c r="H58" s="145">
        <v>309.8</v>
      </c>
      <c r="I58" s="125">
        <v>290.7</v>
      </c>
      <c r="J58" s="145">
        <v>331.9</v>
      </c>
      <c r="K58" s="145">
        <v>367.29999999999995</v>
      </c>
      <c r="L58" s="145">
        <v>386.20000000000005</v>
      </c>
      <c r="M58" s="125">
        <v>412.3</v>
      </c>
      <c r="N58" s="145">
        <v>500.29999999999995</v>
      </c>
      <c r="O58" s="145">
        <v>636.79999999999995</v>
      </c>
      <c r="P58" s="145">
        <v>778.4</v>
      </c>
      <c r="Q58" s="349">
        <v>726.2</v>
      </c>
      <c r="R58" s="349">
        <v>750.6</v>
      </c>
      <c r="S58" s="349">
        <v>682.5</v>
      </c>
      <c r="T58" s="349">
        <v>671.9</v>
      </c>
      <c r="U58" s="349">
        <v>591.1</v>
      </c>
      <c r="V58" s="349">
        <v>608.70000000000005</v>
      </c>
      <c r="W58" s="349">
        <v>633.70000000000005</v>
      </c>
      <c r="X58" s="349">
        <v>642.6</v>
      </c>
      <c r="Y58" s="472">
        <v>600.6</v>
      </c>
      <c r="Z58" s="349"/>
      <c r="AA58" s="349">
        <v>591.1</v>
      </c>
      <c r="AB58" s="647">
        <v>542.5</v>
      </c>
      <c r="AC58" s="349">
        <v>570.1</v>
      </c>
      <c r="AD58" s="349">
        <v>547.29999999999995</v>
      </c>
      <c r="AE58" s="349">
        <v>623.20000000000005</v>
      </c>
      <c r="AF58" s="349">
        <v>548.29999999999995</v>
      </c>
      <c r="AG58" s="349">
        <v>575.40000000000009</v>
      </c>
      <c r="AH58" s="349">
        <v>557.4</v>
      </c>
      <c r="AI58" s="349">
        <v>609.29999999999995</v>
      </c>
      <c r="AJ58" s="349">
        <v>708.69999999999993</v>
      </c>
      <c r="AK58" s="349">
        <v>697.59999999999991</v>
      </c>
      <c r="AL58" s="349">
        <v>611.20000000000005</v>
      </c>
      <c r="AM58" s="349">
        <v>623.1</v>
      </c>
      <c r="AN58" s="349">
        <v>547.6</v>
      </c>
      <c r="AO58" s="1494">
        <v>490</v>
      </c>
      <c r="AP58" s="349"/>
      <c r="AQ58" s="349"/>
      <c r="AR58" s="349"/>
      <c r="AS58" s="349"/>
      <c r="AT58" s="349">
        <v>384.2</v>
      </c>
      <c r="AU58" s="63"/>
      <c r="AV58" s="981"/>
      <c r="AW58" s="127">
        <v>352.495</v>
      </c>
      <c r="AX58" s="125">
        <v>273.60000000000002</v>
      </c>
      <c r="AY58" s="125">
        <v>290.7</v>
      </c>
      <c r="AZ58" s="125">
        <v>412.3</v>
      </c>
      <c r="BA58" s="125">
        <v>726.2</v>
      </c>
      <c r="BB58" s="125">
        <v>591.1</v>
      </c>
      <c r="BC58" s="125">
        <v>600.6</v>
      </c>
      <c r="BD58" s="954">
        <v>547.29999999999995</v>
      </c>
      <c r="BE58" s="349">
        <v>557.4</v>
      </c>
      <c r="BF58" s="349">
        <v>611.20000000000005</v>
      </c>
      <c r="BG58" s="954"/>
      <c r="BH58" s="349">
        <v>384.2</v>
      </c>
      <c r="BI58" s="88"/>
      <c r="BJ58" s="349"/>
      <c r="BK58" s="349"/>
      <c r="BL58" s="349"/>
      <c r="BM58" s="88"/>
      <c r="BN58" s="125"/>
      <c r="BO58" s="349"/>
      <c r="BP58" s="349"/>
      <c r="BQ58" s="349"/>
    </row>
    <row r="59" spans="1:69" ht="14.25" customHeight="1" outlineLevel="1">
      <c r="A59" s="31"/>
      <c r="B59" s="31"/>
      <c r="C59" s="90" t="s">
        <v>82</v>
      </c>
      <c r="D59" s="90"/>
      <c r="E59" s="90"/>
      <c r="F59" s="144">
        <v>28.8</v>
      </c>
      <c r="G59" s="144">
        <v>29.6</v>
      </c>
      <c r="H59" s="144">
        <v>29.4</v>
      </c>
      <c r="I59" s="106">
        <v>29.6</v>
      </c>
      <c r="J59" s="144">
        <v>32.5</v>
      </c>
      <c r="K59" s="144">
        <v>33.6</v>
      </c>
      <c r="L59" s="144">
        <v>38.200000000000003</v>
      </c>
      <c r="M59" s="106">
        <v>45.9</v>
      </c>
      <c r="N59" s="144">
        <v>47.5</v>
      </c>
      <c r="O59" s="144">
        <v>55.6</v>
      </c>
      <c r="P59" s="144">
        <v>61.8</v>
      </c>
      <c r="Q59" s="348">
        <v>64.099999999999994</v>
      </c>
      <c r="R59" s="348">
        <v>65.400000000000006</v>
      </c>
      <c r="S59" s="348">
        <v>65.2</v>
      </c>
      <c r="T59" s="348">
        <v>64.900000000000006</v>
      </c>
      <c r="U59" s="348">
        <v>60.9</v>
      </c>
      <c r="V59" s="348">
        <v>63.9</v>
      </c>
      <c r="W59" s="348">
        <v>65.5</v>
      </c>
      <c r="X59" s="348">
        <v>64.099999999999994</v>
      </c>
      <c r="Y59" s="440">
        <v>58.1</v>
      </c>
      <c r="Z59" s="348"/>
      <c r="AA59" s="348">
        <v>57</v>
      </c>
      <c r="AB59" s="538">
        <v>49.1</v>
      </c>
      <c r="AC59" s="348">
        <v>51.8</v>
      </c>
      <c r="AD59" s="348">
        <v>49.9</v>
      </c>
      <c r="AE59" s="348">
        <v>48.5</v>
      </c>
      <c r="AF59" s="348">
        <v>49.6</v>
      </c>
      <c r="AG59" s="348">
        <v>47.7</v>
      </c>
      <c r="AH59" s="348">
        <v>46.4</v>
      </c>
      <c r="AI59" s="348">
        <v>48.8</v>
      </c>
      <c r="AJ59" s="348">
        <v>49.3</v>
      </c>
      <c r="AK59" s="348">
        <v>52.4</v>
      </c>
      <c r="AL59" s="348">
        <v>46.8</v>
      </c>
      <c r="AM59" s="348">
        <v>44.5</v>
      </c>
      <c r="AN59" s="348">
        <v>42.4</v>
      </c>
      <c r="AO59" s="599">
        <v>39.1</v>
      </c>
      <c r="AP59" s="348"/>
      <c r="AQ59" s="348"/>
      <c r="AR59" s="348"/>
      <c r="AS59" s="561"/>
      <c r="AT59" s="561">
        <v>33</v>
      </c>
      <c r="AU59" s="63"/>
      <c r="AV59" s="902"/>
      <c r="AW59" s="1215">
        <v>24.712</v>
      </c>
      <c r="AX59" s="106">
        <v>29</v>
      </c>
      <c r="AY59" s="106">
        <v>29.6</v>
      </c>
      <c r="AZ59" s="106">
        <v>45.9</v>
      </c>
      <c r="BA59" s="106">
        <v>64.099999999999994</v>
      </c>
      <c r="BB59" s="106">
        <v>60.9</v>
      </c>
      <c r="BC59" s="106">
        <v>58.1</v>
      </c>
      <c r="BD59" s="953">
        <v>49.9</v>
      </c>
      <c r="BE59" s="348">
        <v>46.4</v>
      </c>
      <c r="BF59" s="348">
        <v>46.8</v>
      </c>
      <c r="BG59" s="953"/>
      <c r="BH59" s="348">
        <v>33</v>
      </c>
      <c r="BJ59" s="348"/>
      <c r="BK59" s="348"/>
      <c r="BL59" s="348"/>
      <c r="BN59" s="106"/>
      <c r="BO59" s="348"/>
      <c r="BP59" s="348"/>
      <c r="BQ59" s="348"/>
    </row>
    <row r="60" spans="1:69" ht="14.25" customHeight="1" outlineLevel="1">
      <c r="A60" s="31"/>
      <c r="B60" s="31"/>
      <c r="C60" s="90" t="s">
        <v>175</v>
      </c>
      <c r="D60" s="90"/>
      <c r="E60" s="90"/>
      <c r="F60" s="146">
        <v>55.8</v>
      </c>
      <c r="G60" s="146">
        <v>61.2</v>
      </c>
      <c r="H60" s="146">
        <v>68.2</v>
      </c>
      <c r="I60" s="128">
        <v>73</v>
      </c>
      <c r="J60" s="146">
        <v>90.4</v>
      </c>
      <c r="K60" s="146">
        <v>103.89999999999999</v>
      </c>
      <c r="L60" s="146">
        <v>118.19999999999999</v>
      </c>
      <c r="M60" s="128">
        <v>134</v>
      </c>
      <c r="N60" s="146">
        <v>152.69999999999999</v>
      </c>
      <c r="O60" s="146">
        <v>168.4</v>
      </c>
      <c r="P60" s="146">
        <v>184.5</v>
      </c>
      <c r="Q60" s="648">
        <v>190.39999999999998</v>
      </c>
      <c r="R60" s="648">
        <v>195.2</v>
      </c>
      <c r="S60" s="648">
        <v>188.7</v>
      </c>
      <c r="T60" s="648">
        <v>177</v>
      </c>
      <c r="U60" s="648">
        <v>163.89999999999998</v>
      </c>
      <c r="V60" s="648">
        <v>166.8</v>
      </c>
      <c r="W60" s="648">
        <v>173.2</v>
      </c>
      <c r="X60" s="648">
        <v>170.3</v>
      </c>
      <c r="Y60" s="649">
        <v>167.9</v>
      </c>
      <c r="Z60" s="648"/>
      <c r="AA60" s="648">
        <v>185.1</v>
      </c>
      <c r="AB60" s="650">
        <v>181.2</v>
      </c>
      <c r="AC60" s="648">
        <v>185.2</v>
      </c>
      <c r="AD60" s="648">
        <v>185.7</v>
      </c>
      <c r="AE60" s="648">
        <v>198.6</v>
      </c>
      <c r="AF60" s="648">
        <v>213.8</v>
      </c>
      <c r="AG60" s="648">
        <v>230.3</v>
      </c>
      <c r="AH60" s="648">
        <v>243.39999999999998</v>
      </c>
      <c r="AI60" s="648">
        <v>268.20000000000005</v>
      </c>
      <c r="AJ60" s="648">
        <v>295.29999999999995</v>
      </c>
      <c r="AK60" s="648">
        <v>328.5</v>
      </c>
      <c r="AL60" s="648">
        <v>335.4</v>
      </c>
      <c r="AM60" s="648">
        <v>350.4</v>
      </c>
      <c r="AN60" s="648">
        <v>360.4</v>
      </c>
      <c r="AO60" s="1526">
        <v>373</v>
      </c>
      <c r="AP60" s="648"/>
      <c r="AQ60" s="648"/>
      <c r="AR60" s="648"/>
      <c r="AS60" s="1530"/>
      <c r="AT60" s="1530">
        <v>380.8</v>
      </c>
      <c r="AU60" s="63"/>
      <c r="AV60" s="902"/>
      <c r="AW60" s="1229">
        <v>27.957000000000001</v>
      </c>
      <c r="AX60" s="128">
        <v>45.9</v>
      </c>
      <c r="AY60" s="128">
        <v>73</v>
      </c>
      <c r="AZ60" s="128">
        <v>134</v>
      </c>
      <c r="BA60" s="128">
        <v>190.39999999999998</v>
      </c>
      <c r="BB60" s="128">
        <v>163.89999999999998</v>
      </c>
      <c r="BC60" s="128">
        <v>167.9</v>
      </c>
      <c r="BD60" s="955">
        <v>185.7</v>
      </c>
      <c r="BE60" s="648">
        <v>243.39999999999998</v>
      </c>
      <c r="BF60" s="648">
        <v>335.4</v>
      </c>
      <c r="BG60" s="955"/>
      <c r="BH60" s="648">
        <v>380.8</v>
      </c>
      <c r="BJ60" s="648"/>
      <c r="BK60" s="648"/>
      <c r="BL60" s="648"/>
      <c r="BN60" s="128"/>
      <c r="BO60" s="648"/>
      <c r="BP60" s="648"/>
      <c r="BQ60" s="648"/>
    </row>
    <row r="61" spans="1:69" ht="14.25" customHeight="1" outlineLevel="1">
      <c r="A61" s="31"/>
      <c r="B61" s="31"/>
      <c r="C61" s="90"/>
      <c r="D61" s="90" t="s">
        <v>80</v>
      </c>
      <c r="E61" s="90"/>
      <c r="F61" s="144">
        <v>44.9</v>
      </c>
      <c r="G61" s="144">
        <v>48.1</v>
      </c>
      <c r="H61" s="144">
        <v>52.7</v>
      </c>
      <c r="I61" s="106">
        <v>55.6</v>
      </c>
      <c r="J61" s="144">
        <v>68.8</v>
      </c>
      <c r="K61" s="144">
        <v>78.599999999999994</v>
      </c>
      <c r="L61" s="144">
        <v>88.1</v>
      </c>
      <c r="M61" s="106">
        <v>98.6</v>
      </c>
      <c r="N61" s="144">
        <v>112.7</v>
      </c>
      <c r="O61" s="144">
        <v>122.4</v>
      </c>
      <c r="P61" s="144">
        <v>132.30000000000001</v>
      </c>
      <c r="Q61" s="348">
        <v>132.69999999999999</v>
      </c>
      <c r="R61" s="348">
        <v>133</v>
      </c>
      <c r="S61" s="348">
        <v>127</v>
      </c>
      <c r="T61" s="348">
        <v>117.5</v>
      </c>
      <c r="U61" s="348">
        <v>107.1</v>
      </c>
      <c r="V61" s="348">
        <v>110.2</v>
      </c>
      <c r="W61" s="348">
        <v>116.4</v>
      </c>
      <c r="X61" s="348">
        <v>113.3</v>
      </c>
      <c r="Y61" s="440">
        <v>112.7</v>
      </c>
      <c r="Z61" s="348"/>
      <c r="AA61" s="348">
        <v>122.1</v>
      </c>
      <c r="AB61" s="538">
        <v>125.2</v>
      </c>
      <c r="AC61" s="348">
        <v>127.2</v>
      </c>
      <c r="AD61" s="348">
        <v>129.5</v>
      </c>
      <c r="AE61" s="348">
        <v>137</v>
      </c>
      <c r="AF61" s="348">
        <v>144.4</v>
      </c>
      <c r="AG61" s="348">
        <v>154</v>
      </c>
      <c r="AH61" s="348">
        <v>161.1</v>
      </c>
      <c r="AI61" s="348">
        <v>177.3</v>
      </c>
      <c r="AJ61" s="348">
        <v>189.7</v>
      </c>
      <c r="AK61" s="348">
        <v>210.4</v>
      </c>
      <c r="AL61" s="348">
        <v>214.3</v>
      </c>
      <c r="AM61" s="348">
        <v>227</v>
      </c>
      <c r="AN61" s="348">
        <v>236.7</v>
      </c>
      <c r="AO61" s="599">
        <v>248.6</v>
      </c>
      <c r="AP61" s="348"/>
      <c r="AQ61" s="348"/>
      <c r="AR61" s="348"/>
      <c r="AS61" s="561"/>
      <c r="AT61" s="561">
        <v>256.3</v>
      </c>
      <c r="AU61" s="63"/>
      <c r="AV61" s="902"/>
      <c r="AW61" s="1215" t="s">
        <v>203</v>
      </c>
      <c r="AX61" s="106">
        <v>37.799999999999997</v>
      </c>
      <c r="AY61" s="106">
        <v>55.6</v>
      </c>
      <c r="AZ61" s="106">
        <v>98.6</v>
      </c>
      <c r="BA61" s="106">
        <v>132.69999999999999</v>
      </c>
      <c r="BB61" s="106">
        <v>107.1</v>
      </c>
      <c r="BC61" s="106">
        <v>112.7</v>
      </c>
      <c r="BD61" s="953">
        <v>129.5</v>
      </c>
      <c r="BE61" s="348">
        <v>161.1</v>
      </c>
      <c r="BF61" s="348">
        <v>214.3</v>
      </c>
      <c r="BG61" s="953"/>
      <c r="BH61" s="348">
        <v>256.3</v>
      </c>
      <c r="BJ61" s="348"/>
      <c r="BK61" s="348"/>
      <c r="BL61" s="348"/>
      <c r="BN61" s="106"/>
      <c r="BO61" s="348"/>
      <c r="BP61" s="348"/>
      <c r="BQ61" s="348"/>
    </row>
    <row r="62" spans="1:69" ht="14.25" customHeight="1" outlineLevel="1">
      <c r="A62" s="31"/>
      <c r="B62" s="31"/>
      <c r="C62" s="90"/>
      <c r="D62" s="90" t="s">
        <v>81</v>
      </c>
      <c r="E62" s="90"/>
      <c r="F62" s="144">
        <v>10.9</v>
      </c>
      <c r="G62" s="144">
        <v>13.1</v>
      </c>
      <c r="H62" s="144">
        <v>15.5</v>
      </c>
      <c r="I62" s="106">
        <v>17.399999999999999</v>
      </c>
      <c r="J62" s="144">
        <v>21.6</v>
      </c>
      <c r="K62" s="144">
        <v>25.3</v>
      </c>
      <c r="L62" s="144">
        <v>30.1</v>
      </c>
      <c r="M62" s="106">
        <v>35.4</v>
      </c>
      <c r="N62" s="144">
        <v>40</v>
      </c>
      <c r="O62" s="144">
        <v>46</v>
      </c>
      <c r="P62" s="144">
        <v>52.2</v>
      </c>
      <c r="Q62" s="348">
        <v>57.7</v>
      </c>
      <c r="R62" s="348">
        <v>62.2</v>
      </c>
      <c r="S62" s="348">
        <v>61.7</v>
      </c>
      <c r="T62" s="348">
        <v>59.5</v>
      </c>
      <c r="U62" s="348">
        <v>56.8</v>
      </c>
      <c r="V62" s="348">
        <v>56.6</v>
      </c>
      <c r="W62" s="348">
        <v>56.8</v>
      </c>
      <c r="X62" s="348">
        <v>57</v>
      </c>
      <c r="Y62" s="440">
        <v>55.2</v>
      </c>
      <c r="Z62" s="348"/>
      <c r="AA62" s="348">
        <v>63</v>
      </c>
      <c r="AB62" s="538">
        <v>56</v>
      </c>
      <c r="AC62" s="348">
        <v>58</v>
      </c>
      <c r="AD62" s="348">
        <v>56.2</v>
      </c>
      <c r="AE62" s="348">
        <v>61.6</v>
      </c>
      <c r="AF62" s="348">
        <v>69.400000000000006</v>
      </c>
      <c r="AG62" s="348">
        <v>76.3</v>
      </c>
      <c r="AH62" s="348">
        <v>82.3</v>
      </c>
      <c r="AI62" s="348">
        <v>90.9</v>
      </c>
      <c r="AJ62" s="348">
        <v>105.6</v>
      </c>
      <c r="AK62" s="348">
        <v>118.1</v>
      </c>
      <c r="AL62" s="348">
        <v>121.1</v>
      </c>
      <c r="AM62" s="348">
        <v>123.4</v>
      </c>
      <c r="AN62" s="348">
        <v>123.7</v>
      </c>
      <c r="AO62" s="599">
        <v>124.4</v>
      </c>
      <c r="AP62" s="348"/>
      <c r="AQ62" s="348"/>
      <c r="AR62" s="348"/>
      <c r="AS62" s="561"/>
      <c r="AT62" s="561">
        <v>124.5</v>
      </c>
      <c r="AU62" s="63"/>
      <c r="AV62" s="902"/>
      <c r="AW62" s="1215" t="s">
        <v>203</v>
      </c>
      <c r="AX62" s="106">
        <v>8.1</v>
      </c>
      <c r="AY62" s="106">
        <v>17.399999999999999</v>
      </c>
      <c r="AZ62" s="106">
        <v>35.4</v>
      </c>
      <c r="BA62" s="106">
        <v>57.7</v>
      </c>
      <c r="BB62" s="106">
        <v>56.8</v>
      </c>
      <c r="BC62" s="106">
        <v>55.2</v>
      </c>
      <c r="BD62" s="953">
        <v>56.2</v>
      </c>
      <c r="BE62" s="348">
        <v>82.3</v>
      </c>
      <c r="BF62" s="348">
        <v>121.1</v>
      </c>
      <c r="BG62" s="953"/>
      <c r="BH62" s="348">
        <v>124.5</v>
      </c>
      <c r="BJ62" s="348"/>
      <c r="BK62" s="348"/>
      <c r="BL62" s="348"/>
      <c r="BN62" s="106"/>
      <c r="BO62" s="348"/>
      <c r="BP62" s="348"/>
      <c r="BQ62" s="348"/>
    </row>
    <row r="63" spans="1:69" s="24" customFormat="1" ht="14.25" customHeight="1" outlineLevel="1">
      <c r="A63" s="31"/>
      <c r="B63" s="31"/>
      <c r="C63" s="90" t="s">
        <v>83</v>
      </c>
      <c r="D63" s="90"/>
      <c r="E63" s="90"/>
      <c r="F63" s="144">
        <v>2.9</v>
      </c>
      <c r="G63" s="144">
        <v>3.1</v>
      </c>
      <c r="H63" s="144">
        <v>3.5</v>
      </c>
      <c r="I63" s="106">
        <v>3.8</v>
      </c>
      <c r="J63" s="144">
        <v>4.8</v>
      </c>
      <c r="K63" s="144">
        <v>5.6</v>
      </c>
      <c r="L63" s="144">
        <v>6.7</v>
      </c>
      <c r="M63" s="106">
        <v>8.1</v>
      </c>
      <c r="N63" s="144">
        <v>9.6999999999999993</v>
      </c>
      <c r="O63" s="144">
        <v>10.9</v>
      </c>
      <c r="P63" s="144">
        <v>12.2</v>
      </c>
      <c r="Q63" s="348">
        <v>12.4</v>
      </c>
      <c r="R63" s="348">
        <v>13.7</v>
      </c>
      <c r="S63" s="348">
        <v>13.9</v>
      </c>
      <c r="T63" s="348">
        <v>13.5</v>
      </c>
      <c r="U63" s="348">
        <v>12.5</v>
      </c>
      <c r="V63" s="348">
        <v>11.9</v>
      </c>
      <c r="W63" s="348">
        <v>11.3</v>
      </c>
      <c r="X63" s="348">
        <v>10.6</v>
      </c>
      <c r="Y63" s="440">
        <v>9.8000000000000007</v>
      </c>
      <c r="Z63" s="348"/>
      <c r="AA63" s="348">
        <v>10.9</v>
      </c>
      <c r="AB63" s="538">
        <v>9</v>
      </c>
      <c r="AC63" s="348">
        <v>8.9</v>
      </c>
      <c r="AD63" s="348">
        <v>8.6999999999999993</v>
      </c>
      <c r="AE63" s="348">
        <v>8.8000000000000007</v>
      </c>
      <c r="AF63" s="348">
        <v>8.6999999999999993</v>
      </c>
      <c r="AG63" s="348">
        <v>8.6</v>
      </c>
      <c r="AH63" s="348">
        <v>8.9</v>
      </c>
      <c r="AI63" s="348">
        <v>9.4</v>
      </c>
      <c r="AJ63" s="348">
        <v>10.199999999999999</v>
      </c>
      <c r="AK63" s="348">
        <v>11.2</v>
      </c>
      <c r="AL63" s="348">
        <v>11.2</v>
      </c>
      <c r="AM63" s="348">
        <v>11.3</v>
      </c>
      <c r="AN63" s="348">
        <v>11.1</v>
      </c>
      <c r="AO63" s="599">
        <v>10.9</v>
      </c>
      <c r="AP63" s="348"/>
      <c r="AQ63" s="348"/>
      <c r="AR63" s="348"/>
      <c r="AS63" s="561"/>
      <c r="AT63" s="561">
        <v>11</v>
      </c>
      <c r="AU63" s="63"/>
      <c r="AV63" s="902"/>
      <c r="AW63" s="1215">
        <v>2.2349999999999999</v>
      </c>
      <c r="AX63" s="106">
        <v>2.5</v>
      </c>
      <c r="AY63" s="106">
        <v>3.8</v>
      </c>
      <c r="AZ63" s="106">
        <v>8.1</v>
      </c>
      <c r="BA63" s="106">
        <v>12.4</v>
      </c>
      <c r="BB63" s="106">
        <v>12.5</v>
      </c>
      <c r="BC63" s="106">
        <v>9.8000000000000007</v>
      </c>
      <c r="BD63" s="953">
        <v>8.6999999999999993</v>
      </c>
      <c r="BE63" s="348">
        <v>8.9</v>
      </c>
      <c r="BF63" s="348">
        <v>11.2</v>
      </c>
      <c r="BG63" s="953"/>
      <c r="BH63" s="348">
        <v>11</v>
      </c>
      <c r="BJ63" s="348"/>
      <c r="BK63" s="348"/>
      <c r="BL63" s="348"/>
      <c r="BN63" s="106"/>
      <c r="BO63" s="348"/>
      <c r="BP63" s="348"/>
      <c r="BQ63" s="348"/>
    </row>
    <row r="64" spans="1:69" s="88" customFormat="1" ht="14.25" customHeight="1" outlineLevel="1">
      <c r="A64" s="94"/>
      <c r="B64" s="92" t="s">
        <v>84</v>
      </c>
      <c r="C64" s="93"/>
      <c r="D64" s="93"/>
      <c r="E64" s="92"/>
      <c r="F64" s="145">
        <v>87.5</v>
      </c>
      <c r="G64" s="145">
        <v>93.9</v>
      </c>
      <c r="H64" s="145">
        <v>101.1</v>
      </c>
      <c r="I64" s="125">
        <v>106.4</v>
      </c>
      <c r="J64" s="145">
        <v>127.7</v>
      </c>
      <c r="K64" s="145">
        <v>143.1</v>
      </c>
      <c r="L64" s="145">
        <v>163.10000000000002</v>
      </c>
      <c r="M64" s="125">
        <v>188</v>
      </c>
      <c r="N64" s="145">
        <v>209.9</v>
      </c>
      <c r="O64" s="145">
        <v>234.9</v>
      </c>
      <c r="P64" s="145">
        <v>258.5</v>
      </c>
      <c r="Q64" s="349">
        <v>266.89999999999998</v>
      </c>
      <c r="R64" s="349">
        <v>274.3</v>
      </c>
      <c r="S64" s="349">
        <v>267.8</v>
      </c>
      <c r="T64" s="349">
        <v>255.4</v>
      </c>
      <c r="U64" s="349">
        <v>237.29999999999998</v>
      </c>
      <c r="V64" s="349">
        <v>242.60000000000002</v>
      </c>
      <c r="W64" s="349">
        <v>250</v>
      </c>
      <c r="X64" s="349">
        <v>245</v>
      </c>
      <c r="Y64" s="472">
        <v>235.8</v>
      </c>
      <c r="Z64" s="349"/>
      <c r="AA64" s="349">
        <v>253</v>
      </c>
      <c r="AB64" s="647">
        <v>239.29999999999998</v>
      </c>
      <c r="AC64" s="349">
        <v>245.9</v>
      </c>
      <c r="AD64" s="349">
        <v>244.29999999999998</v>
      </c>
      <c r="AE64" s="349">
        <v>255.9</v>
      </c>
      <c r="AF64" s="349">
        <v>272.10000000000002</v>
      </c>
      <c r="AG64" s="349">
        <v>286.60000000000002</v>
      </c>
      <c r="AH64" s="349">
        <v>298.69999999999993</v>
      </c>
      <c r="AI64" s="349">
        <v>326.40000000000003</v>
      </c>
      <c r="AJ64" s="349">
        <v>354.79999999999995</v>
      </c>
      <c r="AK64" s="349">
        <v>392.09999999999997</v>
      </c>
      <c r="AL64" s="349">
        <v>393.4</v>
      </c>
      <c r="AM64" s="349">
        <v>406.2</v>
      </c>
      <c r="AN64" s="349">
        <v>413.9</v>
      </c>
      <c r="AO64" s="1494">
        <v>423</v>
      </c>
      <c r="AP64" s="349"/>
      <c r="AQ64" s="349"/>
      <c r="AR64" s="349"/>
      <c r="AS64" s="349"/>
      <c r="AT64" s="349">
        <v>424.8</v>
      </c>
      <c r="AU64" s="63"/>
      <c r="AV64" s="981"/>
      <c r="AW64" s="127">
        <v>54.903999999999996</v>
      </c>
      <c r="AX64" s="125">
        <v>77.400000000000006</v>
      </c>
      <c r="AY64" s="125">
        <v>106.4</v>
      </c>
      <c r="AZ64" s="125">
        <v>188</v>
      </c>
      <c r="BA64" s="125">
        <v>266.89999999999998</v>
      </c>
      <c r="BB64" s="125">
        <v>237.29999999999998</v>
      </c>
      <c r="BC64" s="125">
        <v>235.8</v>
      </c>
      <c r="BD64" s="954">
        <v>244.29999999999998</v>
      </c>
      <c r="BE64" s="349">
        <v>298.69999999999993</v>
      </c>
      <c r="BF64" s="349">
        <v>393.4</v>
      </c>
      <c r="BG64" s="954"/>
      <c r="BH64" s="349">
        <v>424.8</v>
      </c>
      <c r="BJ64" s="349"/>
      <c r="BK64" s="349"/>
      <c r="BL64" s="349"/>
      <c r="BN64" s="125"/>
      <c r="BO64" s="349"/>
      <c r="BP64" s="349"/>
      <c r="BQ64" s="349"/>
    </row>
    <row r="65" spans="1:69" s="24" customFormat="1" ht="14.25" customHeight="1" outlineLevel="1">
      <c r="A65" s="31"/>
      <c r="B65" s="92" t="s">
        <v>87</v>
      </c>
      <c r="C65" s="93"/>
      <c r="D65" s="93"/>
      <c r="E65" s="92"/>
      <c r="F65" s="145">
        <v>365.8</v>
      </c>
      <c r="G65" s="145">
        <v>372.19999999999993</v>
      </c>
      <c r="H65" s="145">
        <v>410.9</v>
      </c>
      <c r="I65" s="125">
        <v>397.1</v>
      </c>
      <c r="J65" s="145">
        <v>459.59999999999997</v>
      </c>
      <c r="K65" s="145">
        <v>510.4</v>
      </c>
      <c r="L65" s="145">
        <v>549.30000000000007</v>
      </c>
      <c r="M65" s="125">
        <v>600.29999999999995</v>
      </c>
      <c r="N65" s="145">
        <v>710.19999999999993</v>
      </c>
      <c r="O65" s="145">
        <v>871.69999999999993</v>
      </c>
      <c r="P65" s="145">
        <v>1036.9000000000001</v>
      </c>
      <c r="Q65" s="349">
        <v>993.1</v>
      </c>
      <c r="R65" s="349">
        <v>1024.9000000000001</v>
      </c>
      <c r="S65" s="349">
        <v>950.3</v>
      </c>
      <c r="T65" s="349">
        <v>927.3</v>
      </c>
      <c r="U65" s="349">
        <v>828.4</v>
      </c>
      <c r="V65" s="349">
        <v>851.3</v>
      </c>
      <c r="W65" s="349">
        <v>883.7</v>
      </c>
      <c r="X65" s="349">
        <v>887.60000000000014</v>
      </c>
      <c r="Y65" s="472">
        <v>836.4</v>
      </c>
      <c r="Z65" s="349">
        <v>885.4</v>
      </c>
      <c r="AA65" s="349">
        <v>844.1</v>
      </c>
      <c r="AB65" s="647">
        <v>781.80000000000007</v>
      </c>
      <c r="AC65" s="349">
        <v>815.99999999999989</v>
      </c>
      <c r="AD65" s="349">
        <v>791.6</v>
      </c>
      <c r="AE65" s="349">
        <v>879.1</v>
      </c>
      <c r="AF65" s="349">
        <v>820.4</v>
      </c>
      <c r="AG65" s="349">
        <v>862.00000000000011</v>
      </c>
      <c r="AH65" s="349">
        <v>856.09999999999991</v>
      </c>
      <c r="AI65" s="349">
        <v>935.69999999999993</v>
      </c>
      <c r="AJ65" s="349">
        <v>1063.5</v>
      </c>
      <c r="AK65" s="349">
        <v>1089.7</v>
      </c>
      <c r="AL65" s="349">
        <v>1004.6</v>
      </c>
      <c r="AM65" s="349">
        <v>1029.3</v>
      </c>
      <c r="AN65" s="349">
        <v>961.5</v>
      </c>
      <c r="AO65" s="1494">
        <v>913</v>
      </c>
      <c r="AP65" s="349"/>
      <c r="AQ65" s="349"/>
      <c r="AR65" s="349"/>
      <c r="AS65" s="349"/>
      <c r="AT65" s="349">
        <v>809</v>
      </c>
      <c r="AU65" s="63"/>
      <c r="AV65" s="981"/>
      <c r="AW65" s="127">
        <v>407.399</v>
      </c>
      <c r="AX65" s="125">
        <v>351</v>
      </c>
      <c r="AY65" s="125">
        <v>397.1</v>
      </c>
      <c r="AZ65" s="125">
        <v>600.29999999999995</v>
      </c>
      <c r="BA65" s="125">
        <v>993.1</v>
      </c>
      <c r="BB65" s="125">
        <v>828.4</v>
      </c>
      <c r="BC65" s="125">
        <v>836.4</v>
      </c>
      <c r="BD65" s="954">
        <v>791.6</v>
      </c>
      <c r="BE65" s="349">
        <v>856.09999999999991</v>
      </c>
      <c r="BF65" s="349">
        <v>1004.6</v>
      </c>
      <c r="BG65" s="954"/>
      <c r="BH65" s="349">
        <v>809</v>
      </c>
      <c r="BJ65" s="349"/>
      <c r="BK65" s="349"/>
      <c r="BL65" s="349"/>
      <c r="BN65" s="125"/>
      <c r="BO65" s="349"/>
      <c r="BP65" s="349"/>
      <c r="BQ65" s="349"/>
    </row>
    <row r="66" spans="1:69" s="24" customFormat="1" ht="14.25" customHeight="1" outlineLevel="1">
      <c r="A66" s="31"/>
      <c r="B66" s="94"/>
      <c r="C66" s="1234"/>
      <c r="D66" s="1234"/>
      <c r="E66" s="94"/>
      <c r="F66" s="1235"/>
      <c r="G66" s="1235"/>
      <c r="H66" s="1235"/>
      <c r="I66" s="1236"/>
      <c r="J66" s="1235"/>
      <c r="K66" s="1235"/>
      <c r="L66" s="1235"/>
      <c r="M66" s="1236"/>
      <c r="N66" s="1235"/>
      <c r="O66" s="1235"/>
      <c r="P66" s="1235"/>
      <c r="Q66" s="1237"/>
      <c r="R66" s="1237"/>
      <c r="S66" s="1237"/>
      <c r="T66" s="1237"/>
      <c r="U66" s="1237"/>
      <c r="V66" s="1237"/>
      <c r="W66" s="1237"/>
      <c r="X66" s="1237"/>
      <c r="Y66" s="651"/>
      <c r="Z66" s="1237"/>
      <c r="AA66" s="1237"/>
      <c r="AB66" s="652"/>
      <c r="AC66" s="1237"/>
      <c r="AD66" s="1237"/>
      <c r="AE66" s="1237"/>
      <c r="AF66" s="1237"/>
      <c r="AG66" s="1237"/>
      <c r="AH66" s="1237"/>
      <c r="AI66" s="1237"/>
      <c r="AJ66" s="1237"/>
      <c r="AK66" s="1237"/>
      <c r="AL66" s="1237"/>
      <c r="AM66" s="1237"/>
      <c r="AN66" s="1237"/>
      <c r="AO66" s="1528"/>
      <c r="AP66" s="1237"/>
      <c r="AQ66" s="1237"/>
      <c r="AR66" s="1237"/>
      <c r="AS66" s="1532"/>
      <c r="AT66" s="1532"/>
      <c r="AU66" s="63"/>
      <c r="AV66" s="982"/>
      <c r="AW66" s="1238"/>
      <c r="AX66" s="1236"/>
      <c r="AY66" s="1236"/>
      <c r="AZ66" s="1236"/>
      <c r="BA66" s="1236"/>
      <c r="BB66" s="1236"/>
      <c r="BC66" s="1236"/>
      <c r="BD66" s="956"/>
      <c r="BE66" s="1237"/>
      <c r="BF66" s="1237"/>
      <c r="BG66" s="956"/>
      <c r="BH66" s="1237"/>
      <c r="BJ66" s="1237"/>
      <c r="BK66" s="1237"/>
      <c r="BL66" s="1237"/>
      <c r="BN66" s="1236"/>
      <c r="BO66" s="1237"/>
      <c r="BP66" s="1237"/>
      <c r="BQ66" s="1237"/>
    </row>
    <row r="67" spans="1:69" s="24" customFormat="1" ht="14.25" customHeight="1" outlineLevel="1">
      <c r="A67" s="95" t="s">
        <v>2</v>
      </c>
      <c r="B67" s="94"/>
      <c r="C67" s="1234"/>
      <c r="D67" s="1234"/>
      <c r="E67" s="94"/>
      <c r="F67" s="1235"/>
      <c r="G67" s="1235"/>
      <c r="H67" s="1235"/>
      <c r="I67" s="1236"/>
      <c r="J67" s="1235"/>
      <c r="K67" s="1235"/>
      <c r="L67" s="1235"/>
      <c r="M67" s="1236"/>
      <c r="N67" s="1235"/>
      <c r="O67" s="1235"/>
      <c r="P67" s="1235"/>
      <c r="Q67" s="1237"/>
      <c r="R67" s="1237"/>
      <c r="S67" s="1237"/>
      <c r="T67" s="1237"/>
      <c r="U67" s="1237"/>
      <c r="V67" s="1237"/>
      <c r="W67" s="1237"/>
      <c r="X67" s="1237"/>
      <c r="Y67" s="651"/>
      <c r="Z67" s="1237"/>
      <c r="AA67" s="1237"/>
      <c r="AB67" s="652"/>
      <c r="AC67" s="1237"/>
      <c r="AD67" s="1237"/>
      <c r="AE67" s="1237"/>
      <c r="AF67" s="1237"/>
      <c r="AG67" s="1237"/>
      <c r="AH67" s="1237"/>
      <c r="AI67" s="1237"/>
      <c r="AJ67" s="1237"/>
      <c r="AK67" s="1237"/>
      <c r="AL67" s="1237"/>
      <c r="AM67" s="1237"/>
      <c r="AN67" s="1237"/>
      <c r="AO67" s="1528"/>
      <c r="AP67" s="1237"/>
      <c r="AQ67" s="1237"/>
      <c r="AR67" s="1237"/>
      <c r="AS67" s="1532"/>
      <c r="AT67" s="1532"/>
      <c r="AU67" s="63"/>
      <c r="AV67" s="982"/>
      <c r="AW67" s="1238"/>
      <c r="AX67" s="1236"/>
      <c r="AY67" s="1236"/>
      <c r="AZ67" s="1236"/>
      <c r="BA67" s="1236"/>
      <c r="BB67" s="1236"/>
      <c r="BC67" s="1236"/>
      <c r="BD67" s="956"/>
      <c r="BE67" s="1237"/>
      <c r="BF67" s="1237"/>
      <c r="BG67" s="956"/>
      <c r="BH67" s="1237"/>
      <c r="BJ67" s="1237"/>
      <c r="BK67" s="1237"/>
      <c r="BL67" s="1237"/>
      <c r="BN67" s="1236"/>
      <c r="BO67" s="1237"/>
      <c r="BP67" s="1237"/>
      <c r="BQ67" s="1237"/>
    </row>
    <row r="68" spans="1:69" ht="14.25" customHeight="1" outlineLevel="1">
      <c r="A68" s="89" t="s">
        <v>715</v>
      </c>
      <c r="B68" s="90"/>
      <c r="C68" s="90"/>
      <c r="D68" s="90"/>
      <c r="E68" s="90"/>
      <c r="F68" s="91"/>
      <c r="G68" s="91"/>
      <c r="H68" s="91"/>
      <c r="I68" s="91"/>
      <c r="J68" s="91"/>
      <c r="K68" s="91"/>
      <c r="L68" s="91"/>
      <c r="M68" s="91"/>
      <c r="N68" s="91"/>
      <c r="O68" s="91"/>
      <c r="P68" s="91"/>
      <c r="Q68" s="358"/>
      <c r="R68" s="358"/>
      <c r="S68" s="358"/>
      <c r="T68" s="358"/>
      <c r="U68" s="358"/>
      <c r="V68" s="358"/>
      <c r="W68" s="358"/>
      <c r="X68" s="358"/>
      <c r="Y68" s="448"/>
      <c r="Z68" s="358"/>
      <c r="AA68" s="358"/>
      <c r="AB68" s="533"/>
      <c r="AC68" s="358"/>
      <c r="AD68" s="358"/>
      <c r="AE68" s="358"/>
      <c r="AF68" s="358"/>
      <c r="AG68" s="358"/>
      <c r="AH68" s="358"/>
      <c r="AI68" s="358"/>
      <c r="AJ68" s="358"/>
      <c r="AK68" s="358"/>
      <c r="AL68" s="358"/>
      <c r="AM68" s="358"/>
      <c r="AN68" s="358"/>
      <c r="AO68" s="1468"/>
      <c r="AP68" s="358"/>
      <c r="AQ68" s="358"/>
      <c r="AR68" s="358"/>
      <c r="AS68" s="556"/>
      <c r="AT68" s="556"/>
      <c r="AV68" s="900"/>
      <c r="AW68" s="91"/>
      <c r="AX68" s="91"/>
      <c r="AY68" s="91"/>
      <c r="AZ68" s="91"/>
      <c r="BA68" s="91"/>
      <c r="BB68" s="91"/>
      <c r="BC68" s="91"/>
      <c r="BD68" s="530"/>
      <c r="BE68" s="358"/>
      <c r="BF68" s="358"/>
      <c r="BG68" s="530"/>
      <c r="BH68" s="358"/>
      <c r="BJ68" s="358"/>
      <c r="BK68" s="358"/>
      <c r="BL68" s="358"/>
      <c r="BN68" s="91"/>
      <c r="BO68" s="358"/>
      <c r="BP68" s="358"/>
      <c r="BQ68" s="358"/>
    </row>
    <row r="69" spans="1:69" ht="14.25" customHeight="1" outlineLevel="1">
      <c r="A69" s="31"/>
      <c r="B69" s="31"/>
      <c r="C69" s="90" t="s">
        <v>77</v>
      </c>
      <c r="D69" s="90"/>
      <c r="E69" s="90"/>
      <c r="F69" s="144"/>
      <c r="G69" s="144"/>
      <c r="H69" s="144"/>
      <c r="I69" s="106"/>
      <c r="J69" s="144"/>
      <c r="K69" s="144"/>
      <c r="L69" s="144"/>
      <c r="M69" s="106"/>
      <c r="N69" s="144"/>
      <c r="O69" s="144"/>
      <c r="P69" s="144"/>
      <c r="Q69" s="348"/>
      <c r="R69" s="348"/>
      <c r="S69" s="348"/>
      <c r="T69" s="348"/>
      <c r="U69" s="348"/>
      <c r="V69" s="348"/>
      <c r="W69" s="348"/>
      <c r="X69" s="348"/>
      <c r="Y69" s="440"/>
      <c r="Z69" s="348"/>
      <c r="AA69" s="348">
        <v>0</v>
      </c>
      <c r="AB69" s="538">
        <v>0</v>
      </c>
      <c r="AC69" s="348">
        <v>0</v>
      </c>
      <c r="AD69" s="348">
        <v>0</v>
      </c>
      <c r="AE69" s="348">
        <v>2.3999999999999773</v>
      </c>
      <c r="AF69" s="348">
        <v>2</v>
      </c>
      <c r="AG69" s="348">
        <v>2.3999999999999773</v>
      </c>
      <c r="AH69" s="348">
        <v>2.3000000000000114</v>
      </c>
      <c r="AI69" s="348">
        <v>0</v>
      </c>
      <c r="AJ69" s="348">
        <v>7.2000000000000455</v>
      </c>
      <c r="AK69" s="348">
        <v>2.1000000000000227</v>
      </c>
      <c r="AL69" s="348">
        <v>1.8999999999999773</v>
      </c>
      <c r="AM69" s="348">
        <v>1.8000000000000114</v>
      </c>
      <c r="AN69" s="348">
        <v>0.2</v>
      </c>
      <c r="AO69" s="599">
        <v>2.2000000000000002</v>
      </c>
      <c r="AP69" s="348"/>
      <c r="AQ69" s="348"/>
      <c r="AR69" s="348"/>
      <c r="AS69" s="561"/>
      <c r="AT69" s="561">
        <v>8.1</v>
      </c>
      <c r="AU69" s="63"/>
      <c r="AV69" s="902"/>
      <c r="AW69" s="1215"/>
      <c r="AX69" s="106"/>
      <c r="AY69" s="106"/>
      <c r="AZ69" s="106"/>
      <c r="BA69" s="106"/>
      <c r="BB69" s="106"/>
      <c r="BC69" s="106"/>
      <c r="BD69" s="953">
        <v>0</v>
      </c>
      <c r="BE69" s="348">
        <v>2.3000000000000114</v>
      </c>
      <c r="BF69" s="348">
        <v>1.8999999999999773</v>
      </c>
      <c r="BG69" s="953"/>
      <c r="BH69" s="348">
        <v>8.1</v>
      </c>
      <c r="BI69" s="24"/>
      <c r="BJ69" s="348"/>
      <c r="BK69" s="348"/>
      <c r="BL69" s="348"/>
      <c r="BM69" s="24"/>
      <c r="BN69" s="106"/>
      <c r="BO69" s="348"/>
      <c r="BP69" s="348"/>
      <c r="BQ69" s="348"/>
    </row>
    <row r="70" spans="1:69" ht="14.25" customHeight="1" outlineLevel="1">
      <c r="A70" s="31"/>
      <c r="B70" s="31"/>
      <c r="C70" s="90" t="s">
        <v>373</v>
      </c>
      <c r="D70" s="90"/>
      <c r="E70" s="90"/>
      <c r="F70" s="144"/>
      <c r="G70" s="144"/>
      <c r="H70" s="144"/>
      <c r="I70" s="106"/>
      <c r="J70" s="144"/>
      <c r="K70" s="144"/>
      <c r="L70" s="144"/>
      <c r="M70" s="106"/>
      <c r="N70" s="144"/>
      <c r="O70" s="144"/>
      <c r="P70" s="144"/>
      <c r="Q70" s="348"/>
      <c r="R70" s="348"/>
      <c r="S70" s="348"/>
      <c r="T70" s="348"/>
      <c r="U70" s="348"/>
      <c r="V70" s="348"/>
      <c r="W70" s="348"/>
      <c r="X70" s="348"/>
      <c r="Y70" s="440"/>
      <c r="Z70" s="348"/>
      <c r="AA70" s="348">
        <v>9.3000000000000114</v>
      </c>
      <c r="AB70" s="538">
        <v>10</v>
      </c>
      <c r="AC70" s="348">
        <v>9.4000000000000057</v>
      </c>
      <c r="AD70" s="348">
        <v>0</v>
      </c>
      <c r="AE70" s="348">
        <v>0</v>
      </c>
      <c r="AF70" s="348">
        <v>0</v>
      </c>
      <c r="AG70" s="348">
        <v>76.800000000000011</v>
      </c>
      <c r="AH70" s="348">
        <v>79.699999999999989</v>
      </c>
      <c r="AI70" s="348">
        <v>76.900000000000034</v>
      </c>
      <c r="AJ70" s="348">
        <v>76.400000000000006</v>
      </c>
      <c r="AK70" s="348">
        <v>69.5</v>
      </c>
      <c r="AL70" s="348">
        <v>66.5</v>
      </c>
      <c r="AM70" s="348">
        <v>69.400000000000006</v>
      </c>
      <c r="AN70" s="348">
        <v>0</v>
      </c>
      <c r="AO70" s="599">
        <v>0</v>
      </c>
      <c r="AP70" s="348"/>
      <c r="AQ70" s="348"/>
      <c r="AR70" s="348"/>
      <c r="AS70" s="561"/>
      <c r="AT70" s="561">
        <v>2</v>
      </c>
      <c r="AU70" s="63"/>
      <c r="AV70" s="902"/>
      <c r="AW70" s="1215"/>
      <c r="AX70" s="106"/>
      <c r="AY70" s="106"/>
      <c r="AZ70" s="106"/>
      <c r="BA70" s="106"/>
      <c r="BB70" s="106"/>
      <c r="BC70" s="106"/>
      <c r="BD70" s="953">
        <v>0</v>
      </c>
      <c r="BE70" s="348">
        <v>79.699999999999989</v>
      </c>
      <c r="BF70" s="348">
        <v>66.5</v>
      </c>
      <c r="BG70" s="953"/>
      <c r="BH70" s="348">
        <v>2</v>
      </c>
      <c r="BI70" s="24"/>
      <c r="BJ70" s="348"/>
      <c r="BK70" s="348"/>
      <c r="BL70" s="348"/>
      <c r="BM70" s="24"/>
      <c r="BN70" s="106"/>
      <c r="BO70" s="348"/>
      <c r="BP70" s="348"/>
      <c r="BQ70" s="348"/>
    </row>
    <row r="71" spans="1:69" s="87" customFormat="1" ht="14.25" customHeight="1" outlineLevel="1">
      <c r="A71" s="94"/>
      <c r="B71" s="92" t="s">
        <v>79</v>
      </c>
      <c r="C71" s="93"/>
      <c r="D71" s="93"/>
      <c r="E71" s="92"/>
      <c r="F71" s="145"/>
      <c r="G71" s="145"/>
      <c r="H71" s="145"/>
      <c r="I71" s="125"/>
      <c r="J71" s="145"/>
      <c r="K71" s="145"/>
      <c r="L71" s="145"/>
      <c r="M71" s="125"/>
      <c r="N71" s="145"/>
      <c r="O71" s="145"/>
      <c r="P71" s="145"/>
      <c r="Q71" s="349"/>
      <c r="R71" s="349"/>
      <c r="S71" s="349"/>
      <c r="T71" s="349"/>
      <c r="U71" s="349"/>
      <c r="V71" s="349"/>
      <c r="W71" s="349"/>
      <c r="X71" s="349"/>
      <c r="Y71" s="472"/>
      <c r="Z71" s="349"/>
      <c r="AA71" s="349">
        <v>9.3000000000000114</v>
      </c>
      <c r="AB71" s="647">
        <v>10</v>
      </c>
      <c r="AC71" s="349">
        <v>9.4000000000000057</v>
      </c>
      <c r="AD71" s="349">
        <v>0</v>
      </c>
      <c r="AE71" s="349">
        <v>2.3999999999999773</v>
      </c>
      <c r="AF71" s="349">
        <v>2</v>
      </c>
      <c r="AG71" s="349">
        <v>79.199999999999989</v>
      </c>
      <c r="AH71" s="349">
        <v>82</v>
      </c>
      <c r="AI71" s="349">
        <v>76.900000000000034</v>
      </c>
      <c r="AJ71" s="349">
        <v>83.600000000000051</v>
      </c>
      <c r="AK71" s="349">
        <v>71.600000000000023</v>
      </c>
      <c r="AL71" s="349">
        <v>68.399999999999977</v>
      </c>
      <c r="AM71" s="349">
        <v>71.200000000000017</v>
      </c>
      <c r="AN71" s="349">
        <v>0.2</v>
      </c>
      <c r="AO71" s="1494">
        <v>2.2000000000000002</v>
      </c>
      <c r="AP71" s="349"/>
      <c r="AQ71" s="349"/>
      <c r="AR71" s="349"/>
      <c r="AS71" s="349"/>
      <c r="AT71" s="349">
        <v>10.1</v>
      </c>
      <c r="AU71" s="63"/>
      <c r="AV71" s="981"/>
      <c r="AW71" s="127"/>
      <c r="AX71" s="125"/>
      <c r="AY71" s="125"/>
      <c r="AZ71" s="125"/>
      <c r="BA71" s="125"/>
      <c r="BB71" s="125"/>
      <c r="BC71" s="125"/>
      <c r="BD71" s="954">
        <v>0</v>
      </c>
      <c r="BE71" s="349">
        <v>82</v>
      </c>
      <c r="BF71" s="349">
        <v>68.399999999999977</v>
      </c>
      <c r="BG71" s="954"/>
      <c r="BH71" s="349">
        <v>10.1</v>
      </c>
      <c r="BI71" s="88"/>
      <c r="BJ71" s="349"/>
      <c r="BK71" s="349"/>
      <c r="BL71" s="349"/>
      <c r="BM71" s="88"/>
      <c r="BN71" s="125"/>
      <c r="BO71" s="349"/>
      <c r="BP71" s="349"/>
      <c r="BQ71" s="349"/>
    </row>
    <row r="72" spans="1:69" ht="14.25" customHeight="1" outlineLevel="1">
      <c r="A72" s="31"/>
      <c r="B72" s="31"/>
      <c r="C72" s="90" t="s">
        <v>82</v>
      </c>
      <c r="D72" s="90"/>
      <c r="E72" s="90"/>
      <c r="F72" s="144"/>
      <c r="G72" s="144"/>
      <c r="H72" s="144"/>
      <c r="I72" s="106"/>
      <c r="J72" s="144"/>
      <c r="K72" s="144"/>
      <c r="L72" s="144"/>
      <c r="M72" s="106"/>
      <c r="N72" s="144"/>
      <c r="O72" s="144"/>
      <c r="P72" s="144"/>
      <c r="Q72" s="348"/>
      <c r="R72" s="348"/>
      <c r="S72" s="348"/>
      <c r="T72" s="348"/>
      <c r="U72" s="348"/>
      <c r="V72" s="348"/>
      <c r="W72" s="348"/>
      <c r="X72" s="348"/>
      <c r="Y72" s="440"/>
      <c r="Z72" s="348"/>
      <c r="AA72" s="348">
        <v>0</v>
      </c>
      <c r="AB72" s="538">
        <v>0</v>
      </c>
      <c r="AC72" s="348">
        <v>0</v>
      </c>
      <c r="AD72" s="348">
        <v>0</v>
      </c>
      <c r="AE72" s="348">
        <v>0</v>
      </c>
      <c r="AF72" s="348">
        <v>0</v>
      </c>
      <c r="AG72" s="348">
        <v>0</v>
      </c>
      <c r="AH72" s="348">
        <v>0</v>
      </c>
      <c r="AI72" s="348">
        <v>0</v>
      </c>
      <c r="AJ72" s="348">
        <v>0</v>
      </c>
      <c r="AK72" s="348">
        <v>0</v>
      </c>
      <c r="AL72" s="348">
        <v>0</v>
      </c>
      <c r="AM72" s="348">
        <v>0</v>
      </c>
      <c r="AN72" s="348">
        <v>0</v>
      </c>
      <c r="AO72" s="599">
        <v>0</v>
      </c>
      <c r="AP72" s="348"/>
      <c r="AQ72" s="348"/>
      <c r="AR72" s="348"/>
      <c r="AS72" s="561"/>
      <c r="AT72" s="561">
        <v>0</v>
      </c>
      <c r="AU72" s="63"/>
      <c r="AV72" s="902"/>
      <c r="AW72" s="1215"/>
      <c r="AX72" s="106"/>
      <c r="AY72" s="106"/>
      <c r="AZ72" s="106"/>
      <c r="BA72" s="106"/>
      <c r="BB72" s="106"/>
      <c r="BC72" s="106"/>
      <c r="BD72" s="953">
        <v>0</v>
      </c>
      <c r="BE72" s="348">
        <v>0</v>
      </c>
      <c r="BF72" s="348">
        <v>0</v>
      </c>
      <c r="BG72" s="953"/>
      <c r="BH72" s="348">
        <v>0</v>
      </c>
      <c r="BJ72" s="348"/>
      <c r="BK72" s="348"/>
      <c r="BL72" s="348"/>
      <c r="BN72" s="106"/>
      <c r="BO72" s="348"/>
      <c r="BP72" s="348"/>
      <c r="BQ72" s="348"/>
    </row>
    <row r="73" spans="1:69" ht="14.25" customHeight="1" outlineLevel="1">
      <c r="A73" s="31"/>
      <c r="B73" s="31"/>
      <c r="C73" s="90" t="s">
        <v>175</v>
      </c>
      <c r="D73" s="90"/>
      <c r="E73" s="90"/>
      <c r="F73" s="146"/>
      <c r="G73" s="146"/>
      <c r="H73" s="146"/>
      <c r="I73" s="128"/>
      <c r="J73" s="146"/>
      <c r="K73" s="146"/>
      <c r="L73" s="146"/>
      <c r="M73" s="128"/>
      <c r="N73" s="146"/>
      <c r="O73" s="146"/>
      <c r="P73" s="146"/>
      <c r="Q73" s="648"/>
      <c r="R73" s="648"/>
      <c r="S73" s="648"/>
      <c r="T73" s="648"/>
      <c r="U73" s="648"/>
      <c r="V73" s="648"/>
      <c r="W73" s="648"/>
      <c r="X73" s="648"/>
      <c r="Y73" s="649"/>
      <c r="Z73" s="648"/>
      <c r="AA73" s="648">
        <v>0</v>
      </c>
      <c r="AB73" s="650">
        <v>0</v>
      </c>
      <c r="AC73" s="648">
        <v>0</v>
      </c>
      <c r="AD73" s="648">
        <v>0</v>
      </c>
      <c r="AE73" s="648">
        <v>0</v>
      </c>
      <c r="AF73" s="648">
        <v>0</v>
      </c>
      <c r="AG73" s="648">
        <v>0</v>
      </c>
      <c r="AH73" s="648">
        <v>0</v>
      </c>
      <c r="AI73" s="648">
        <v>0</v>
      </c>
      <c r="AJ73" s="648">
        <v>0.1</v>
      </c>
      <c r="AK73" s="648">
        <v>0</v>
      </c>
      <c r="AL73" s="648">
        <v>0</v>
      </c>
      <c r="AM73" s="648">
        <v>0</v>
      </c>
      <c r="AN73" s="648">
        <v>0</v>
      </c>
      <c r="AO73" s="1526">
        <v>0</v>
      </c>
      <c r="AP73" s="648"/>
      <c r="AQ73" s="648"/>
      <c r="AR73" s="648"/>
      <c r="AS73" s="1530"/>
      <c r="AT73" s="1530">
        <v>0</v>
      </c>
      <c r="AU73" s="63"/>
      <c r="AV73" s="902"/>
      <c r="AW73" s="1229"/>
      <c r="AX73" s="128"/>
      <c r="AY73" s="128"/>
      <c r="AZ73" s="128"/>
      <c r="BA73" s="128"/>
      <c r="BB73" s="128"/>
      <c r="BC73" s="128"/>
      <c r="BD73" s="955">
        <v>0</v>
      </c>
      <c r="BE73" s="648">
        <v>0</v>
      </c>
      <c r="BF73" s="648">
        <v>0</v>
      </c>
      <c r="BG73" s="955"/>
      <c r="BH73" s="648">
        <v>0</v>
      </c>
      <c r="BJ73" s="648"/>
      <c r="BK73" s="648"/>
      <c r="BL73" s="648"/>
      <c r="BN73" s="128"/>
      <c r="BO73" s="648"/>
      <c r="BP73" s="648"/>
      <c r="BQ73" s="648"/>
    </row>
    <row r="74" spans="1:69" ht="14.25" customHeight="1" outlineLevel="1">
      <c r="A74" s="31"/>
      <c r="B74" s="31"/>
      <c r="C74" s="90"/>
      <c r="D74" s="90" t="s">
        <v>80</v>
      </c>
      <c r="E74" s="90"/>
      <c r="F74" s="144"/>
      <c r="G74" s="144"/>
      <c r="H74" s="144"/>
      <c r="I74" s="106"/>
      <c r="J74" s="144"/>
      <c r="K74" s="144"/>
      <c r="L74" s="144"/>
      <c r="M74" s="106"/>
      <c r="N74" s="144"/>
      <c r="O74" s="144"/>
      <c r="P74" s="144"/>
      <c r="Q74" s="348"/>
      <c r="R74" s="348"/>
      <c r="S74" s="348"/>
      <c r="T74" s="348"/>
      <c r="U74" s="348"/>
      <c r="V74" s="348"/>
      <c r="W74" s="348"/>
      <c r="X74" s="348"/>
      <c r="Y74" s="440"/>
      <c r="Z74" s="348"/>
      <c r="AA74" s="348">
        <v>0</v>
      </c>
      <c r="AB74" s="538">
        <v>0</v>
      </c>
      <c r="AC74" s="348">
        <v>0</v>
      </c>
      <c r="AD74" s="348">
        <v>0</v>
      </c>
      <c r="AE74" s="348">
        <v>0</v>
      </c>
      <c r="AF74" s="348">
        <v>0</v>
      </c>
      <c r="AG74" s="348">
        <v>0</v>
      </c>
      <c r="AH74" s="348">
        <v>0</v>
      </c>
      <c r="AI74" s="348">
        <v>0</v>
      </c>
      <c r="AJ74" s="348">
        <v>0.1</v>
      </c>
      <c r="AK74" s="348">
        <v>0</v>
      </c>
      <c r="AL74" s="348">
        <v>0</v>
      </c>
      <c r="AM74" s="348">
        <v>0</v>
      </c>
      <c r="AN74" s="348">
        <v>0</v>
      </c>
      <c r="AO74" s="599">
        <v>0</v>
      </c>
      <c r="AP74" s="348"/>
      <c r="AQ74" s="348"/>
      <c r="AR74" s="348"/>
      <c r="AS74" s="561"/>
      <c r="AT74" s="561">
        <v>0</v>
      </c>
      <c r="AU74" s="63"/>
      <c r="AV74" s="902"/>
      <c r="AW74" s="1215"/>
      <c r="AX74" s="106"/>
      <c r="AY74" s="106"/>
      <c r="AZ74" s="106"/>
      <c r="BA74" s="106"/>
      <c r="BB74" s="106"/>
      <c r="BC74" s="106"/>
      <c r="BD74" s="953">
        <v>0</v>
      </c>
      <c r="BE74" s="348">
        <v>0</v>
      </c>
      <c r="BF74" s="348">
        <v>0</v>
      </c>
      <c r="BG74" s="953"/>
      <c r="BH74" s="348">
        <v>0</v>
      </c>
      <c r="BJ74" s="348"/>
      <c r="BK74" s="348"/>
      <c r="BL74" s="348"/>
      <c r="BN74" s="106"/>
      <c r="BO74" s="348"/>
      <c r="BP74" s="348"/>
      <c r="BQ74" s="348"/>
    </row>
    <row r="75" spans="1:69" ht="14.25" customHeight="1" outlineLevel="1">
      <c r="A75" s="31"/>
      <c r="B75" s="31"/>
      <c r="C75" s="90"/>
      <c r="D75" s="90" t="s">
        <v>81</v>
      </c>
      <c r="E75" s="90"/>
      <c r="F75" s="144"/>
      <c r="G75" s="144"/>
      <c r="H75" s="144"/>
      <c r="I75" s="106"/>
      <c r="J75" s="144"/>
      <c r="K75" s="144"/>
      <c r="L75" s="144"/>
      <c r="M75" s="106"/>
      <c r="N75" s="144"/>
      <c r="O75" s="144"/>
      <c r="P75" s="144"/>
      <c r="Q75" s="348"/>
      <c r="R75" s="348"/>
      <c r="S75" s="348"/>
      <c r="T75" s="348"/>
      <c r="U75" s="348"/>
      <c r="V75" s="348"/>
      <c r="W75" s="348"/>
      <c r="X75" s="348"/>
      <c r="Y75" s="440"/>
      <c r="Z75" s="348"/>
      <c r="AA75" s="348">
        <v>0</v>
      </c>
      <c r="AB75" s="538">
        <v>0</v>
      </c>
      <c r="AC75" s="348">
        <v>0</v>
      </c>
      <c r="AD75" s="348">
        <v>0</v>
      </c>
      <c r="AE75" s="348">
        <v>0</v>
      </c>
      <c r="AF75" s="348">
        <v>0</v>
      </c>
      <c r="AG75" s="348">
        <v>0</v>
      </c>
      <c r="AH75" s="348">
        <v>0</v>
      </c>
      <c r="AI75" s="348">
        <v>0</v>
      </c>
      <c r="AJ75" s="348">
        <v>0</v>
      </c>
      <c r="AK75" s="348">
        <v>0</v>
      </c>
      <c r="AL75" s="348">
        <v>0</v>
      </c>
      <c r="AM75" s="348">
        <v>0</v>
      </c>
      <c r="AN75" s="348">
        <v>0</v>
      </c>
      <c r="AO75" s="599">
        <v>0</v>
      </c>
      <c r="AP75" s="348"/>
      <c r="AQ75" s="348"/>
      <c r="AR75" s="348"/>
      <c r="AS75" s="561"/>
      <c r="AT75" s="561">
        <v>0</v>
      </c>
      <c r="AU75" s="63"/>
      <c r="AV75" s="902"/>
      <c r="AW75" s="1215"/>
      <c r="AX75" s="106"/>
      <c r="AY75" s="106"/>
      <c r="AZ75" s="106"/>
      <c r="BA75" s="106"/>
      <c r="BB75" s="106"/>
      <c r="BC75" s="106"/>
      <c r="BD75" s="953">
        <v>0</v>
      </c>
      <c r="BE75" s="348">
        <v>0</v>
      </c>
      <c r="BF75" s="348">
        <v>0</v>
      </c>
      <c r="BG75" s="953"/>
      <c r="BH75" s="348">
        <v>0</v>
      </c>
      <c r="BJ75" s="348"/>
      <c r="BK75" s="348"/>
      <c r="BL75" s="348"/>
      <c r="BN75" s="106"/>
      <c r="BO75" s="348"/>
      <c r="BP75" s="348"/>
      <c r="BQ75" s="348"/>
    </row>
    <row r="76" spans="1:69" s="24" customFormat="1" ht="14.25" customHeight="1" outlineLevel="1">
      <c r="A76" s="31"/>
      <c r="B76" s="31"/>
      <c r="C76" s="90" t="s">
        <v>83</v>
      </c>
      <c r="D76" s="90"/>
      <c r="E76" s="90"/>
      <c r="F76" s="144"/>
      <c r="G76" s="144"/>
      <c r="H76" s="144"/>
      <c r="I76" s="106"/>
      <c r="J76" s="144"/>
      <c r="K76" s="144"/>
      <c r="L76" s="144"/>
      <c r="M76" s="106"/>
      <c r="N76" s="144"/>
      <c r="O76" s="144"/>
      <c r="P76" s="144"/>
      <c r="Q76" s="348"/>
      <c r="R76" s="348"/>
      <c r="S76" s="348"/>
      <c r="T76" s="348"/>
      <c r="U76" s="348"/>
      <c r="V76" s="348"/>
      <c r="W76" s="348"/>
      <c r="X76" s="348"/>
      <c r="Y76" s="440"/>
      <c r="Z76" s="348"/>
      <c r="AA76" s="348">
        <v>0</v>
      </c>
      <c r="AB76" s="538">
        <v>0</v>
      </c>
      <c r="AC76" s="348">
        <v>0</v>
      </c>
      <c r="AD76" s="348">
        <v>0</v>
      </c>
      <c r="AE76" s="348">
        <v>0</v>
      </c>
      <c r="AF76" s="348">
        <v>0</v>
      </c>
      <c r="AG76" s="348">
        <v>0</v>
      </c>
      <c r="AH76" s="348">
        <v>0</v>
      </c>
      <c r="AI76" s="348">
        <v>0</v>
      </c>
      <c r="AJ76" s="348">
        <v>0</v>
      </c>
      <c r="AK76" s="348">
        <v>0</v>
      </c>
      <c r="AL76" s="348">
        <v>0</v>
      </c>
      <c r="AM76" s="348">
        <v>0</v>
      </c>
      <c r="AN76" s="348">
        <v>0</v>
      </c>
      <c r="AO76" s="599">
        <v>0</v>
      </c>
      <c r="AP76" s="348"/>
      <c r="AQ76" s="348"/>
      <c r="AR76" s="348"/>
      <c r="AS76" s="561"/>
      <c r="AT76" s="561">
        <v>0</v>
      </c>
      <c r="AU76" s="63"/>
      <c r="AV76" s="902"/>
      <c r="AW76" s="1215"/>
      <c r="AX76" s="106"/>
      <c r="AY76" s="106"/>
      <c r="AZ76" s="106"/>
      <c r="BA76" s="106"/>
      <c r="BB76" s="106"/>
      <c r="BC76" s="106"/>
      <c r="BD76" s="953">
        <v>0</v>
      </c>
      <c r="BE76" s="348">
        <v>0</v>
      </c>
      <c r="BF76" s="348">
        <v>0</v>
      </c>
      <c r="BG76" s="953"/>
      <c r="BH76" s="348">
        <v>0</v>
      </c>
      <c r="BJ76" s="348"/>
      <c r="BK76" s="348"/>
      <c r="BL76" s="348"/>
      <c r="BN76" s="106"/>
      <c r="BO76" s="348"/>
      <c r="BP76" s="348"/>
      <c r="BQ76" s="348"/>
    </row>
    <row r="77" spans="1:69" s="88" customFormat="1" ht="14.25" customHeight="1" outlineLevel="1">
      <c r="A77" s="94"/>
      <c r="B77" s="92" t="s">
        <v>84</v>
      </c>
      <c r="C77" s="93"/>
      <c r="D77" s="93"/>
      <c r="E77" s="92"/>
      <c r="F77" s="145"/>
      <c r="G77" s="145"/>
      <c r="H77" s="145"/>
      <c r="I77" s="125"/>
      <c r="J77" s="145"/>
      <c r="K77" s="145"/>
      <c r="L77" s="145"/>
      <c r="M77" s="125"/>
      <c r="N77" s="145"/>
      <c r="O77" s="145"/>
      <c r="P77" s="145"/>
      <c r="Q77" s="349"/>
      <c r="R77" s="349"/>
      <c r="S77" s="349"/>
      <c r="T77" s="349"/>
      <c r="U77" s="349"/>
      <c r="V77" s="349"/>
      <c r="W77" s="349"/>
      <c r="X77" s="349"/>
      <c r="Y77" s="472"/>
      <c r="Z77" s="349"/>
      <c r="AA77" s="349">
        <v>0</v>
      </c>
      <c r="AB77" s="647">
        <v>0</v>
      </c>
      <c r="AC77" s="349">
        <v>0</v>
      </c>
      <c r="AD77" s="349">
        <v>0</v>
      </c>
      <c r="AE77" s="349">
        <v>0</v>
      </c>
      <c r="AF77" s="349">
        <v>0</v>
      </c>
      <c r="AG77" s="349">
        <v>0</v>
      </c>
      <c r="AH77" s="349">
        <v>0</v>
      </c>
      <c r="AI77" s="349">
        <v>0</v>
      </c>
      <c r="AJ77" s="349">
        <v>0.1</v>
      </c>
      <c r="AK77" s="349">
        <v>0</v>
      </c>
      <c r="AL77" s="349">
        <v>0</v>
      </c>
      <c r="AM77" s="349">
        <v>0</v>
      </c>
      <c r="AN77" s="349">
        <v>0</v>
      </c>
      <c r="AO77" s="1494">
        <v>0</v>
      </c>
      <c r="AP77" s="349"/>
      <c r="AQ77" s="349"/>
      <c r="AR77" s="349"/>
      <c r="AS77" s="349"/>
      <c r="AT77" s="349">
        <v>0</v>
      </c>
      <c r="AU77" s="63"/>
      <c r="AV77" s="981"/>
      <c r="AW77" s="127"/>
      <c r="AX77" s="125"/>
      <c r="AY77" s="125"/>
      <c r="AZ77" s="125"/>
      <c r="BA77" s="125"/>
      <c r="BB77" s="125"/>
      <c r="BC77" s="125"/>
      <c r="BD77" s="954">
        <v>0</v>
      </c>
      <c r="BE77" s="349">
        <v>0</v>
      </c>
      <c r="BF77" s="349">
        <v>0</v>
      </c>
      <c r="BG77" s="954"/>
      <c r="BH77" s="349">
        <v>0</v>
      </c>
      <c r="BJ77" s="349"/>
      <c r="BK77" s="349"/>
      <c r="BL77" s="349"/>
      <c r="BN77" s="125"/>
      <c r="BO77" s="349"/>
      <c r="BP77" s="349"/>
      <c r="BQ77" s="349"/>
    </row>
    <row r="78" spans="1:69" s="24" customFormat="1" ht="14.25" customHeight="1" outlineLevel="1">
      <c r="A78" s="31"/>
      <c r="B78" s="92" t="s">
        <v>87</v>
      </c>
      <c r="C78" s="93"/>
      <c r="D78" s="93"/>
      <c r="E78" s="92"/>
      <c r="F78" s="145"/>
      <c r="G78" s="145"/>
      <c r="H78" s="145"/>
      <c r="I78" s="125"/>
      <c r="J78" s="145"/>
      <c r="K78" s="145"/>
      <c r="L78" s="145"/>
      <c r="M78" s="125"/>
      <c r="N78" s="145"/>
      <c r="O78" s="145"/>
      <c r="P78" s="145"/>
      <c r="Q78" s="349"/>
      <c r="R78" s="349"/>
      <c r="S78" s="349"/>
      <c r="T78" s="349"/>
      <c r="U78" s="349"/>
      <c r="V78" s="349"/>
      <c r="W78" s="349"/>
      <c r="X78" s="349"/>
      <c r="Y78" s="472"/>
      <c r="Z78" s="349"/>
      <c r="AA78" s="349">
        <v>9.3000000000000114</v>
      </c>
      <c r="AB78" s="647">
        <v>10</v>
      </c>
      <c r="AC78" s="349">
        <v>9.4000000000000057</v>
      </c>
      <c r="AD78" s="349">
        <v>0</v>
      </c>
      <c r="AE78" s="349">
        <v>2.3999999999999773</v>
      </c>
      <c r="AF78" s="349">
        <v>2</v>
      </c>
      <c r="AG78" s="349">
        <v>79.199999999999989</v>
      </c>
      <c r="AH78" s="349">
        <v>82</v>
      </c>
      <c r="AI78" s="349">
        <v>76.900000000000034</v>
      </c>
      <c r="AJ78" s="349">
        <v>83.700000000000045</v>
      </c>
      <c r="AK78" s="349">
        <v>71.600000000000023</v>
      </c>
      <c r="AL78" s="349">
        <v>68.399999999999977</v>
      </c>
      <c r="AM78" s="349">
        <v>71.200000000000017</v>
      </c>
      <c r="AN78" s="349">
        <v>0.2</v>
      </c>
      <c r="AO78" s="1494">
        <v>2.2000000000000002</v>
      </c>
      <c r="AP78" s="349"/>
      <c r="AQ78" s="349"/>
      <c r="AR78" s="349"/>
      <c r="AS78" s="349"/>
      <c r="AT78" s="349">
        <v>10.1</v>
      </c>
      <c r="AU78" s="63"/>
      <c r="AV78" s="981"/>
      <c r="AW78" s="127"/>
      <c r="AX78" s="125"/>
      <c r="AY78" s="125"/>
      <c r="AZ78" s="125"/>
      <c r="BA78" s="125"/>
      <c r="BB78" s="125"/>
      <c r="BC78" s="125"/>
      <c r="BD78" s="954">
        <v>0</v>
      </c>
      <c r="BE78" s="349">
        <v>82</v>
      </c>
      <c r="BF78" s="349">
        <v>68.399999999999977</v>
      </c>
      <c r="BG78" s="954"/>
      <c r="BH78" s="349">
        <v>10.1</v>
      </c>
      <c r="BJ78" s="349"/>
      <c r="BK78" s="349"/>
      <c r="BL78" s="349"/>
      <c r="BN78" s="125"/>
      <c r="BO78" s="349"/>
      <c r="BP78" s="349"/>
      <c r="BQ78" s="349"/>
    </row>
    <row r="79" spans="1:69" s="24" customFormat="1" ht="14.25" customHeight="1">
      <c r="A79" s="31"/>
      <c r="B79" s="94"/>
      <c r="C79" s="1234"/>
      <c r="D79" s="1234"/>
      <c r="E79" s="94"/>
      <c r="F79" s="1235"/>
      <c r="G79" s="1235"/>
      <c r="H79" s="1235"/>
      <c r="I79" s="1236"/>
      <c r="J79" s="1235"/>
      <c r="K79" s="1235"/>
      <c r="L79" s="1235"/>
      <c r="M79" s="1236"/>
      <c r="N79" s="1235"/>
      <c r="O79" s="1235"/>
      <c r="P79" s="1235"/>
      <c r="Q79" s="1237"/>
      <c r="R79" s="1237"/>
      <c r="S79" s="1237"/>
      <c r="T79" s="1237"/>
      <c r="U79" s="1237"/>
      <c r="V79" s="1237"/>
      <c r="W79" s="1237"/>
      <c r="X79" s="1237"/>
      <c r="Y79" s="651"/>
      <c r="Z79" s="1237"/>
      <c r="AA79" s="1237"/>
      <c r="AB79" s="652"/>
      <c r="AC79" s="1237"/>
      <c r="AD79" s="1237"/>
      <c r="AE79" s="1237"/>
      <c r="AF79" s="1237"/>
      <c r="AG79" s="1237"/>
      <c r="AH79" s="1237"/>
      <c r="AI79" s="1237"/>
      <c r="AJ79" s="1237"/>
      <c r="AK79" s="1237"/>
      <c r="AL79" s="1237"/>
      <c r="AM79" s="1237"/>
      <c r="AN79" s="1237"/>
      <c r="AO79" s="1528"/>
      <c r="AP79" s="1237"/>
      <c r="AQ79" s="1237"/>
      <c r="AR79" s="1237"/>
      <c r="AS79" s="1532"/>
      <c r="AT79" s="1532"/>
      <c r="AU79" s="63"/>
      <c r="AV79" s="982"/>
      <c r="AW79" s="1238"/>
      <c r="AX79" s="1236"/>
      <c r="AY79" s="1236"/>
      <c r="AZ79" s="1236"/>
      <c r="BA79" s="1236"/>
      <c r="BB79" s="1236"/>
      <c r="BC79" s="1236"/>
      <c r="BD79" s="956"/>
      <c r="BE79" s="1237"/>
      <c r="BF79" s="1237"/>
      <c r="BG79" s="956"/>
      <c r="BH79" s="1237"/>
      <c r="BJ79" s="1237"/>
      <c r="BK79" s="1237"/>
      <c r="BL79" s="1237"/>
      <c r="BN79" s="1236"/>
      <c r="BO79" s="1237"/>
      <c r="BP79" s="1237"/>
      <c r="BQ79" s="1237"/>
    </row>
    <row r="80" spans="1:69" s="24" customFormat="1" ht="14.25" customHeight="1">
      <c r="A80" s="95" t="s">
        <v>28</v>
      </c>
      <c r="B80" s="123"/>
      <c r="C80" s="123"/>
      <c r="D80" s="123"/>
      <c r="E80" s="123"/>
      <c r="F80" s="62"/>
      <c r="G80" s="62"/>
      <c r="H80" s="62"/>
      <c r="I80" s="130"/>
      <c r="J80" s="62"/>
      <c r="K80" s="62"/>
      <c r="L80" s="62"/>
      <c r="M80" s="130"/>
      <c r="N80" s="62"/>
      <c r="O80" s="62"/>
      <c r="P80" s="62"/>
      <c r="Q80" s="350"/>
      <c r="R80" s="350"/>
      <c r="S80" s="350"/>
      <c r="T80" s="350"/>
      <c r="U80" s="350"/>
      <c r="V80" s="350"/>
      <c r="W80" s="350"/>
      <c r="X80" s="350"/>
      <c r="Y80" s="473"/>
      <c r="Z80" s="350"/>
      <c r="AA80" s="350"/>
      <c r="AB80" s="653"/>
      <c r="AC80" s="350"/>
      <c r="AD80" s="350"/>
      <c r="AE80" s="350"/>
      <c r="AF80" s="350"/>
      <c r="AG80" s="350"/>
      <c r="AH80" s="350"/>
      <c r="AI80" s="350"/>
      <c r="AJ80" s="350"/>
      <c r="AK80" s="350"/>
      <c r="AL80" s="350"/>
      <c r="AM80" s="350"/>
      <c r="AN80" s="350"/>
      <c r="AO80" s="1471"/>
      <c r="AP80" s="350"/>
      <c r="AQ80" s="350"/>
      <c r="AR80" s="350"/>
      <c r="AS80" s="875"/>
      <c r="AT80" s="875"/>
      <c r="AU80" s="63"/>
      <c r="AV80" s="909"/>
      <c r="AW80" s="1239"/>
      <c r="AX80" s="130"/>
      <c r="AY80" s="130"/>
      <c r="AZ80" s="130"/>
      <c r="BA80" s="130"/>
      <c r="BB80" s="130"/>
      <c r="BC80" s="130"/>
      <c r="BD80" s="957"/>
      <c r="BE80" s="350"/>
      <c r="BF80" s="350"/>
      <c r="BG80" s="957"/>
      <c r="BH80" s="350"/>
      <c r="BJ80" s="95" t="s">
        <v>504</v>
      </c>
      <c r="BK80" s="95"/>
      <c r="BL80" s="95"/>
      <c r="BN80" s="130"/>
      <c r="BO80" s="95"/>
      <c r="BP80" s="95"/>
      <c r="BQ80" s="95"/>
    </row>
    <row r="81" spans="1:69" s="24" customFormat="1" ht="14.25" customHeight="1">
      <c r="A81" s="89" t="s">
        <v>716</v>
      </c>
      <c r="B81" s="90"/>
      <c r="C81" s="90"/>
      <c r="D81" s="90"/>
      <c r="E81" s="90"/>
      <c r="F81" s="210"/>
      <c r="G81" s="210"/>
      <c r="H81" s="210"/>
      <c r="I81" s="107"/>
      <c r="J81" s="210"/>
      <c r="K81" s="210"/>
      <c r="L81" s="210"/>
      <c r="M81" s="107"/>
      <c r="N81" s="210"/>
      <c r="O81" s="210"/>
      <c r="P81" s="210"/>
      <c r="Q81" s="351"/>
      <c r="R81" s="351"/>
      <c r="S81" s="351"/>
      <c r="T81" s="351"/>
      <c r="U81" s="351"/>
      <c r="V81" s="351"/>
      <c r="W81" s="351"/>
      <c r="X81" s="351"/>
      <c r="Y81" s="450"/>
      <c r="Z81" s="351"/>
      <c r="AA81" s="351"/>
      <c r="AB81" s="535"/>
      <c r="AC81" s="351"/>
      <c r="AD81" s="351"/>
      <c r="AE81" s="351"/>
      <c r="AF81" s="351"/>
      <c r="AG81" s="351"/>
      <c r="AH81" s="351"/>
      <c r="AI81" s="351"/>
      <c r="AJ81" s="351"/>
      <c r="AK81" s="351"/>
      <c r="AL81" s="351"/>
      <c r="AM81" s="351"/>
      <c r="AN81" s="351"/>
      <c r="AO81" s="1489"/>
      <c r="AP81" s="351"/>
      <c r="AQ81" s="351"/>
      <c r="AR81" s="351"/>
      <c r="AS81" s="558"/>
      <c r="AT81" s="558"/>
      <c r="AU81" s="63"/>
      <c r="AV81" s="902"/>
      <c r="AW81" s="1223"/>
      <c r="AX81" s="107"/>
      <c r="AY81" s="107"/>
      <c r="AZ81" s="107"/>
      <c r="BA81" s="107"/>
      <c r="BB81" s="107"/>
      <c r="BC81" s="107"/>
      <c r="BD81" s="958"/>
      <c r="BE81" s="351"/>
      <c r="BF81" s="351"/>
      <c r="BG81" s="958"/>
      <c r="BH81" s="351"/>
      <c r="BJ81" s="351"/>
      <c r="BK81" s="351"/>
      <c r="BL81" s="351"/>
      <c r="BN81" s="107"/>
      <c r="BO81" s="351"/>
      <c r="BP81" s="351"/>
      <c r="BQ81" s="351"/>
    </row>
    <row r="82" spans="1:69" s="24" customFormat="1" ht="14.25" hidden="1" customHeight="1" outlineLevel="1">
      <c r="A82" s="32"/>
      <c r="B82" s="31"/>
      <c r="C82" s="90" t="s">
        <v>375</v>
      </c>
      <c r="D82" s="90"/>
      <c r="E82" s="90"/>
      <c r="F82" s="225">
        <v>9.97899159663862E-3</v>
      </c>
      <c r="G82" s="225">
        <v>-3.1201248049923525E-3</v>
      </c>
      <c r="H82" s="225">
        <v>0.12415232133542009</v>
      </c>
      <c r="I82" s="113">
        <v>-0.13039443155452435</v>
      </c>
      <c r="J82" s="225">
        <v>0.12806830309498407</v>
      </c>
      <c r="K82" s="225">
        <v>0.21996215704824973</v>
      </c>
      <c r="L82" s="225">
        <v>7.5222954633578976E-2</v>
      </c>
      <c r="M82" s="113">
        <v>3.1373963216732692E-2</v>
      </c>
      <c r="N82" s="225">
        <v>0.23146853146853141</v>
      </c>
      <c r="O82" s="225">
        <v>0.36257808063600216</v>
      </c>
      <c r="P82" s="225">
        <v>0.18253802875599079</v>
      </c>
      <c r="Q82" s="352">
        <v>9.5154185022026105E-3</v>
      </c>
      <c r="R82" s="352">
        <v>2.0946063885496358E-3</v>
      </c>
      <c r="S82" s="352">
        <v>-0.13429716077338449</v>
      </c>
      <c r="T82" s="352">
        <v>-4.2655935613682083E-2</v>
      </c>
      <c r="U82" s="352">
        <v>-0.10676754939050026</v>
      </c>
      <c r="V82" s="352">
        <v>4.7294117647058931E-2</v>
      </c>
      <c r="W82" s="352">
        <v>6.2008537407324038E-2</v>
      </c>
      <c r="X82" s="352">
        <v>2.5386079966151831E-2</v>
      </c>
      <c r="Y82" s="445">
        <v>-7.6335877862595436E-2</v>
      </c>
      <c r="Z82" s="352"/>
      <c r="AA82" s="352"/>
      <c r="AB82" s="532"/>
      <c r="AC82" s="352"/>
      <c r="AD82" s="352"/>
      <c r="AE82" s="352"/>
      <c r="AF82" s="352"/>
      <c r="AG82" s="352"/>
      <c r="AH82" s="352"/>
      <c r="AI82" s="352"/>
      <c r="AJ82" s="352"/>
      <c r="AK82" s="352"/>
      <c r="AL82" s="352"/>
      <c r="AM82" s="352"/>
      <c r="AN82" s="352"/>
      <c r="AO82" s="1469"/>
      <c r="AP82" s="352"/>
      <c r="AQ82" s="352"/>
      <c r="AR82" s="352"/>
      <c r="AS82" s="352"/>
      <c r="AT82" s="352"/>
      <c r="AU82" s="63"/>
      <c r="AV82" s="902"/>
      <c r="AW82" s="114">
        <v>-7.6579050608081567E-2</v>
      </c>
      <c r="AX82" s="113">
        <v>0.24446884579436201</v>
      </c>
      <c r="AY82" s="113">
        <v>-1.5756302521008347E-2</v>
      </c>
      <c r="AZ82" s="113">
        <v>0.52614727854855925</v>
      </c>
      <c r="BA82" s="113">
        <v>1.0031468531468533</v>
      </c>
      <c r="BB82" s="113">
        <v>-0.25816023738872396</v>
      </c>
      <c r="BC82" s="113">
        <v>5.341176470588227E-2</v>
      </c>
      <c r="BD82" s="959"/>
      <c r="BE82" s="352"/>
      <c r="BF82" s="352"/>
      <c r="BG82" s="959"/>
      <c r="BH82" s="352"/>
      <c r="BJ82" s="352"/>
      <c r="BK82" s="352"/>
      <c r="BL82" s="352"/>
      <c r="BN82" s="113"/>
      <c r="BO82" s="352"/>
      <c r="BP82" s="352"/>
      <c r="BQ82" s="352"/>
    </row>
    <row r="83" spans="1:69" s="24" customFormat="1" ht="14.25" hidden="1" customHeight="1" outlineLevel="1">
      <c r="A83" s="32"/>
      <c r="B83" s="31"/>
      <c r="C83" s="90" t="s">
        <v>78</v>
      </c>
      <c r="D83" s="90"/>
      <c r="E83" s="90"/>
      <c r="F83" s="225">
        <v>3.3653846153846034E-2</v>
      </c>
      <c r="G83" s="225">
        <v>6.9767441860464352E-3</v>
      </c>
      <c r="H83" s="225">
        <v>8.89145496535797E-2</v>
      </c>
      <c r="I83" s="113">
        <v>9.5440084835630934E-2</v>
      </c>
      <c r="J83" s="225">
        <v>0.16650532429816067</v>
      </c>
      <c r="K83" s="225">
        <v>-9.2116182572614114E-2</v>
      </c>
      <c r="L83" s="225">
        <v>-4.5703839122486212E-3</v>
      </c>
      <c r="M83" s="113">
        <v>0.15977961432506871</v>
      </c>
      <c r="N83" s="225">
        <v>0.17260490894695169</v>
      </c>
      <c r="O83" s="225">
        <v>5.9419311276164732E-2</v>
      </c>
      <c r="P83" s="225">
        <v>0.34416826003824097</v>
      </c>
      <c r="Q83" s="352">
        <v>-0.27311522048364145</v>
      </c>
      <c r="R83" s="352">
        <v>0.15133724722765818</v>
      </c>
      <c r="S83" s="352">
        <v>5.0991501416430607E-2</v>
      </c>
      <c r="T83" s="352">
        <v>5.7142857142857162E-2</v>
      </c>
      <c r="U83" s="352">
        <v>-0.15298317185109633</v>
      </c>
      <c r="V83" s="352">
        <v>-1.5051173991571298E-2</v>
      </c>
      <c r="W83" s="352">
        <v>-1.58924205378973E-2</v>
      </c>
      <c r="X83" s="352">
        <v>-1.9254658385093104E-2</v>
      </c>
      <c r="Y83" s="445">
        <v>-3.166561114629507E-2</v>
      </c>
      <c r="Z83" s="352"/>
      <c r="AA83" s="352"/>
      <c r="AB83" s="532"/>
      <c r="AC83" s="352"/>
      <c r="AD83" s="352"/>
      <c r="AE83" s="352"/>
      <c r="AF83" s="352"/>
      <c r="AG83" s="352"/>
      <c r="AH83" s="352"/>
      <c r="AI83" s="352"/>
      <c r="AJ83" s="352"/>
      <c r="AK83" s="352"/>
      <c r="AL83" s="352"/>
      <c r="AM83" s="352"/>
      <c r="AN83" s="352"/>
      <c r="AO83" s="1469"/>
      <c r="AP83" s="352"/>
      <c r="AQ83" s="352"/>
      <c r="AR83" s="352"/>
      <c r="AS83" s="352"/>
      <c r="AT83" s="352"/>
      <c r="AU83" s="63"/>
      <c r="AV83" s="902"/>
      <c r="AW83" s="114">
        <v>-0.14048383274810972</v>
      </c>
      <c r="AX83" s="113">
        <v>-0.58295321256353438</v>
      </c>
      <c r="AY83" s="113">
        <v>0.24158653846153832</v>
      </c>
      <c r="AZ83" s="113">
        <v>0.22265246853823806</v>
      </c>
      <c r="BA83" s="113">
        <v>0.21377672209026133</v>
      </c>
      <c r="BB83" s="113">
        <v>8.3496412263535325E-2</v>
      </c>
      <c r="BC83" s="113">
        <v>-7.9470198675496651E-2</v>
      </c>
      <c r="BD83" s="959"/>
      <c r="BE83" s="352"/>
      <c r="BF83" s="352"/>
      <c r="BG83" s="959"/>
      <c r="BH83" s="352"/>
      <c r="BJ83" s="352"/>
      <c r="BK83" s="352"/>
      <c r="BL83" s="352"/>
      <c r="BN83" s="113"/>
      <c r="BO83" s="352"/>
      <c r="BP83" s="352"/>
      <c r="BQ83" s="352"/>
    </row>
    <row r="84" spans="1:69" s="24" customFormat="1" ht="14.25" customHeight="1" collapsed="1">
      <c r="A84" s="32"/>
      <c r="B84" s="31"/>
      <c r="C84" s="90" t="s">
        <v>77</v>
      </c>
      <c r="D84" s="90"/>
      <c r="E84" s="90"/>
      <c r="F84" s="225"/>
      <c r="G84" s="225"/>
      <c r="H84" s="225"/>
      <c r="I84" s="113"/>
      <c r="J84" s="225"/>
      <c r="K84" s="225"/>
      <c r="L84" s="225"/>
      <c r="M84" s="113"/>
      <c r="N84" s="225"/>
      <c r="O84" s="225"/>
      <c r="P84" s="225"/>
      <c r="Q84" s="352"/>
      <c r="R84" s="352"/>
      <c r="S84" s="352"/>
      <c r="T84" s="352"/>
      <c r="U84" s="352"/>
      <c r="V84" s="352"/>
      <c r="W84" s="352"/>
      <c r="X84" s="352"/>
      <c r="Y84" s="445"/>
      <c r="Z84" s="352"/>
      <c r="AA84" s="352"/>
      <c r="AB84" s="532">
        <v>-8.5339690107270605E-2</v>
      </c>
      <c r="AC84" s="352">
        <v>9.7211363044044763E-2</v>
      </c>
      <c r="AD84" s="352">
        <v>-1.7577197149643675E-2</v>
      </c>
      <c r="AE84" s="352">
        <v>0.19608317214700177</v>
      </c>
      <c r="AF84" s="352">
        <v>-0.13947847180109152</v>
      </c>
      <c r="AG84" s="352">
        <v>-1.4564247122386575E-2</v>
      </c>
      <c r="AH84" s="352">
        <v>-3.0989272943980906E-2</v>
      </c>
      <c r="AI84" s="352">
        <v>5.1906519065190615E-2</v>
      </c>
      <c r="AJ84" s="352">
        <v>0.25116931711880253</v>
      </c>
      <c r="AK84" s="352">
        <v>-2.0560747663551648E-3</v>
      </c>
      <c r="AL84" s="352">
        <v>-0.15695823187862901</v>
      </c>
      <c r="AM84" s="352">
        <v>2.7105087758276136E-2</v>
      </c>
      <c r="AN84" s="352">
        <v>-0.17066839714471127</v>
      </c>
      <c r="AO84" s="1469">
        <v>-9.8591549295774739E-2</v>
      </c>
      <c r="AP84" s="352"/>
      <c r="AQ84" s="352"/>
      <c r="AR84" s="352"/>
      <c r="AS84" s="352"/>
      <c r="AT84" s="352">
        <v>-0.23524305555555547</v>
      </c>
      <c r="AU84" s="63"/>
      <c r="AV84" s="902"/>
      <c r="AW84" s="114"/>
      <c r="AX84" s="113"/>
      <c r="AY84" s="113"/>
      <c r="AZ84" s="113"/>
      <c r="BA84" s="113"/>
      <c r="BB84" s="113"/>
      <c r="BC84" s="113"/>
      <c r="BD84" s="959"/>
      <c r="BE84" s="352">
        <v>-1.7166344294003877E-2</v>
      </c>
      <c r="BF84" s="352">
        <v>0.10725707257072559</v>
      </c>
      <c r="BG84" s="959"/>
      <c r="BH84" s="352">
        <v>-0.41279715618751378</v>
      </c>
      <c r="BJ84" s="352">
        <v>2.9255319148935977E-2</v>
      </c>
      <c r="BK84" s="352">
        <v>0.31611316113161125</v>
      </c>
      <c r="BL84" s="352">
        <v>-0.14818929126860692</v>
      </c>
      <c r="BN84" s="113"/>
      <c r="BO84" s="352">
        <v>1.4264990328820115E-2</v>
      </c>
      <c r="BP84" s="352">
        <v>0.31340713407134069</v>
      </c>
      <c r="BQ84" s="352">
        <v>-0.23217062874916683</v>
      </c>
    </row>
    <row r="85" spans="1:69" s="24" customFormat="1" ht="14.25" customHeight="1">
      <c r="A85" s="32"/>
      <c r="B85" s="31"/>
      <c r="C85" s="90" t="s">
        <v>373</v>
      </c>
      <c r="D85" s="90"/>
      <c r="E85" s="90"/>
      <c r="F85" s="225"/>
      <c r="G85" s="225"/>
      <c r="H85" s="225"/>
      <c r="I85" s="113"/>
      <c r="J85" s="225"/>
      <c r="K85" s="225"/>
      <c r="L85" s="225"/>
      <c r="M85" s="113"/>
      <c r="N85" s="225"/>
      <c r="O85" s="225"/>
      <c r="P85" s="225"/>
      <c r="Q85" s="352"/>
      <c r="R85" s="352"/>
      <c r="S85" s="352"/>
      <c r="T85" s="352"/>
      <c r="U85" s="352"/>
      <c r="V85" s="352"/>
      <c r="W85" s="352"/>
      <c r="X85" s="352"/>
      <c r="Y85" s="445"/>
      <c r="Z85" s="352"/>
      <c r="AA85" s="352"/>
      <c r="AB85" s="532">
        <v>-6.6887783305693671E-2</v>
      </c>
      <c r="AC85" s="352">
        <v>-6.1018957345971625E-2</v>
      </c>
      <c r="AD85" s="352">
        <v>-0.15646687697160888</v>
      </c>
      <c r="AE85" s="352">
        <v>-2.0942408376963262E-2</v>
      </c>
      <c r="AF85" s="352">
        <v>-4.8128342245989386E-2</v>
      </c>
      <c r="AG85" s="352">
        <v>0.88683788121990403</v>
      </c>
      <c r="AH85" s="352">
        <v>-9.3577201190984116E-3</v>
      </c>
      <c r="AI85" s="352">
        <v>0.11034778875053686</v>
      </c>
      <c r="AJ85" s="352">
        <v>-5.0270688321732981E-3</v>
      </c>
      <c r="AK85" s="352">
        <v>-8.5503303536727526E-2</v>
      </c>
      <c r="AL85" s="352">
        <v>-2.464938376540593E-2</v>
      </c>
      <c r="AM85" s="352">
        <v>1.089324618736387E-2</v>
      </c>
      <c r="AN85" s="352">
        <v>-0.29137931034482756</v>
      </c>
      <c r="AO85" s="1469">
        <v>-0.1082725060827251</v>
      </c>
      <c r="AP85" s="352"/>
      <c r="AQ85" s="352"/>
      <c r="AR85" s="352"/>
      <c r="AS85" s="352"/>
      <c r="AT85" s="352">
        <v>-0.11323328785811726</v>
      </c>
      <c r="AU85" s="63"/>
      <c r="AV85" s="902"/>
      <c r="AW85" s="114"/>
      <c r="AX85" s="113"/>
      <c r="AY85" s="113"/>
      <c r="AZ85" s="113"/>
      <c r="BA85" s="113"/>
      <c r="BB85" s="113"/>
      <c r="BC85" s="113"/>
      <c r="BD85" s="959"/>
      <c r="BE85" s="352">
        <v>0.74195961106955877</v>
      </c>
      <c r="BF85" s="352">
        <v>-1.4598540145985273E-2</v>
      </c>
      <c r="BG85" s="959"/>
      <c r="BH85" s="352">
        <v>-0.43355119825708066</v>
      </c>
      <c r="BJ85" s="352">
        <v>-6.8062827225130906E-2</v>
      </c>
      <c r="BK85" s="352">
        <v>0.10476599398883657</v>
      </c>
      <c r="BL85" s="352">
        <v>-0.28366013071895424</v>
      </c>
      <c r="BN85" s="113"/>
      <c r="BO85" s="352">
        <v>0.75841436050860156</v>
      </c>
      <c r="BP85" s="352">
        <v>1.030485186775465E-2</v>
      </c>
      <c r="BQ85" s="352">
        <v>-0.36122004357298476</v>
      </c>
    </row>
    <row r="86" spans="1:69" s="88" customFormat="1" ht="14.25" customHeight="1">
      <c r="A86" s="1219"/>
      <c r="B86" s="92" t="s">
        <v>79</v>
      </c>
      <c r="C86" s="93"/>
      <c r="D86" s="93"/>
      <c r="E86" s="92"/>
      <c r="F86" s="229">
        <v>1.7178362573099459E-2</v>
      </c>
      <c r="G86" s="229">
        <v>0</v>
      </c>
      <c r="H86" s="229">
        <v>0.11318720804886828</v>
      </c>
      <c r="I86" s="131">
        <v>-6.1652679147837341E-2</v>
      </c>
      <c r="J86" s="229">
        <v>0.14172686618507058</v>
      </c>
      <c r="K86" s="229">
        <v>0.10665863211810778</v>
      </c>
      <c r="L86" s="229">
        <v>5.1456575006806782E-2</v>
      </c>
      <c r="M86" s="131">
        <v>6.7581563956499169E-2</v>
      </c>
      <c r="N86" s="229">
        <v>0.21343681785107926</v>
      </c>
      <c r="O86" s="229">
        <v>0.27283629822106747</v>
      </c>
      <c r="P86" s="229">
        <v>0.22236180904522618</v>
      </c>
      <c r="Q86" s="483">
        <v>-6.7060637204522044E-2</v>
      </c>
      <c r="R86" s="483">
        <v>3.359955935004133E-2</v>
      </c>
      <c r="S86" s="483">
        <v>-9.0727418065547627E-2</v>
      </c>
      <c r="T86" s="483">
        <v>-1.5531135531135609E-2</v>
      </c>
      <c r="U86" s="483">
        <v>-0.12025599047477298</v>
      </c>
      <c r="V86" s="483">
        <v>2.9774995770597279E-2</v>
      </c>
      <c r="W86" s="483">
        <v>4.1071135206177001E-2</v>
      </c>
      <c r="X86" s="483">
        <v>1.4044500552311767E-2</v>
      </c>
      <c r="Y86" s="484">
        <v>-6.5359477124182996E-2</v>
      </c>
      <c r="Z86" s="483"/>
      <c r="AA86" s="483"/>
      <c r="AB86" s="654">
        <v>-7.9780146568954047E-2</v>
      </c>
      <c r="AC86" s="483">
        <v>4.8868778280543035E-2</v>
      </c>
      <c r="AD86" s="483">
        <v>-5.5565142364107034E-2</v>
      </c>
      <c r="AE86" s="483">
        <v>0.14306596016809814</v>
      </c>
      <c r="AF86" s="483">
        <v>-0.12036445012787733</v>
      </c>
      <c r="AG86" s="483">
        <v>0.18953298200981306</v>
      </c>
      <c r="AH86" s="483">
        <v>-2.3220287198289058E-2</v>
      </c>
      <c r="AI86" s="483">
        <v>7.3193619017829281E-2</v>
      </c>
      <c r="AJ86" s="483">
        <v>0.15461964441853682</v>
      </c>
      <c r="AK86" s="483">
        <v>-2.9155622870124853E-2</v>
      </c>
      <c r="AL86" s="483">
        <v>-0.11648465938637564</v>
      </c>
      <c r="AM86" s="483">
        <v>2.1630370806356991E-2</v>
      </c>
      <c r="AN86" s="483">
        <v>-0.21100388880887222</v>
      </c>
      <c r="AO86" s="1470">
        <v>-0.10149689667761974</v>
      </c>
      <c r="AP86" s="483"/>
      <c r="AQ86" s="483"/>
      <c r="AR86" s="483"/>
      <c r="AS86" s="483"/>
      <c r="AT86" s="483">
        <v>-0.19890288500609499</v>
      </c>
      <c r="AU86" s="63"/>
      <c r="AV86" s="981"/>
      <c r="AW86" s="132">
        <v>-0.1138666130370295</v>
      </c>
      <c r="AX86" s="131">
        <v>-0.22381877757131297</v>
      </c>
      <c r="AY86" s="131">
        <v>6.2499999999999778E-2</v>
      </c>
      <c r="AZ86" s="131">
        <v>0.41830065359477131</v>
      </c>
      <c r="BA86" s="131">
        <v>0.76133883094833865</v>
      </c>
      <c r="BB86" s="131">
        <v>-0.1860369044340402</v>
      </c>
      <c r="BC86" s="131">
        <v>1.6071730671629147E-2</v>
      </c>
      <c r="BD86" s="960"/>
      <c r="BE86" s="483">
        <v>0.16828065046592378</v>
      </c>
      <c r="BF86" s="483">
        <v>6.2871441976853237E-2</v>
      </c>
      <c r="BG86" s="960"/>
      <c r="BH86" s="483">
        <v>-0.41980576809888159</v>
      </c>
      <c r="BJ86" s="483">
        <v>5.4814544125707521E-3</v>
      </c>
      <c r="BK86" s="483">
        <v>0.23913043478260865</v>
      </c>
      <c r="BL86" s="483">
        <v>-0.19393761035903456</v>
      </c>
      <c r="BN86" s="131"/>
      <c r="BO86" s="483">
        <v>0.19605335282294911</v>
      </c>
      <c r="BP86" s="483">
        <v>0.20300281513919316</v>
      </c>
      <c r="BQ86" s="483">
        <v>-0.2757504414361388</v>
      </c>
    </row>
    <row r="87" spans="1:69" s="24" customFormat="1" ht="14.25" customHeight="1">
      <c r="A87" s="32"/>
      <c r="B87" s="31"/>
      <c r="C87" s="90" t="s">
        <v>82</v>
      </c>
      <c r="D87" s="90"/>
      <c r="E87" s="90"/>
      <c r="F87" s="225">
        <v>-6.8965517241379448E-3</v>
      </c>
      <c r="G87" s="225">
        <v>2.7777777777777901E-2</v>
      </c>
      <c r="H87" s="225">
        <v>-6.7567567567567988E-3</v>
      </c>
      <c r="I87" s="113">
        <v>6.8027210884353817E-3</v>
      </c>
      <c r="J87" s="225">
        <v>9.7972972972973027E-2</v>
      </c>
      <c r="K87" s="225">
        <v>3.3846153846153859E-2</v>
      </c>
      <c r="L87" s="225">
        <v>0.13690476190476186</v>
      </c>
      <c r="M87" s="113">
        <v>0.20157068062827221</v>
      </c>
      <c r="N87" s="225">
        <v>3.4858387799564294E-2</v>
      </c>
      <c r="O87" s="225">
        <v>0.17052631578947364</v>
      </c>
      <c r="P87" s="225">
        <v>0.11151079136690645</v>
      </c>
      <c r="Q87" s="352">
        <v>3.7216828478964459E-2</v>
      </c>
      <c r="R87" s="352">
        <v>2.0280811232449514E-2</v>
      </c>
      <c r="S87" s="352">
        <v>-3.0581039755351869E-3</v>
      </c>
      <c r="T87" s="352">
        <v>-4.6012269938650041E-3</v>
      </c>
      <c r="U87" s="352">
        <v>-6.1633281972265141E-2</v>
      </c>
      <c r="V87" s="352">
        <v>4.9261083743842304E-2</v>
      </c>
      <c r="W87" s="352">
        <v>2.5039123630672844E-2</v>
      </c>
      <c r="X87" s="352">
        <v>-2.1374045801526798E-2</v>
      </c>
      <c r="Y87" s="445">
        <v>-9.3603744149765911E-2</v>
      </c>
      <c r="Z87" s="352"/>
      <c r="AA87" s="352"/>
      <c r="AB87" s="532">
        <v>-0.13859649122807016</v>
      </c>
      <c r="AC87" s="352">
        <v>5.4989816700610872E-2</v>
      </c>
      <c r="AD87" s="352">
        <v>-3.6679536679536606E-2</v>
      </c>
      <c r="AE87" s="352">
        <v>-2.8056112224448815E-2</v>
      </c>
      <c r="AF87" s="352">
        <v>2.268041237113394E-2</v>
      </c>
      <c r="AG87" s="352">
        <v>-3.8306451612903247E-2</v>
      </c>
      <c r="AH87" s="352">
        <v>-2.7253668763102867E-2</v>
      </c>
      <c r="AI87" s="352">
        <v>5.1724137931034475E-2</v>
      </c>
      <c r="AJ87" s="352">
        <v>1.0245901639344357E-2</v>
      </c>
      <c r="AK87" s="352">
        <v>6.2880324543610477E-2</v>
      </c>
      <c r="AL87" s="352">
        <v>-0.10687022900763365</v>
      </c>
      <c r="AM87" s="352">
        <v>-4.9145299145299082E-2</v>
      </c>
      <c r="AN87" s="352">
        <v>-4.7191011235955038E-2</v>
      </c>
      <c r="AO87" s="1469">
        <v>-7.7830188679245182E-2</v>
      </c>
      <c r="AP87" s="352"/>
      <c r="AQ87" s="352"/>
      <c r="AR87" s="352"/>
      <c r="AS87" s="352"/>
      <c r="AT87" s="352">
        <v>-0.15601023017902815</v>
      </c>
      <c r="AU87" s="63"/>
      <c r="AV87" s="902"/>
      <c r="AW87" s="114">
        <v>5.1657514744762878E-3</v>
      </c>
      <c r="AX87" s="113">
        <v>0.17351893816769182</v>
      </c>
      <c r="AY87" s="113">
        <v>2.0689655172413834E-2</v>
      </c>
      <c r="AZ87" s="113">
        <v>0.55067567567567566</v>
      </c>
      <c r="BA87" s="113">
        <v>0.39651416122004357</v>
      </c>
      <c r="BB87" s="113">
        <v>-4.9921996879875086E-2</v>
      </c>
      <c r="BC87" s="113">
        <v>-4.5977011494252817E-2</v>
      </c>
      <c r="BD87" s="959"/>
      <c r="BE87" s="352">
        <v>-7.0140280561122204E-2</v>
      </c>
      <c r="BF87" s="352">
        <v>8.6206896551723755E-3</v>
      </c>
      <c r="BG87" s="959"/>
      <c r="BH87" s="352">
        <v>-0.29487179487179482</v>
      </c>
      <c r="BJ87" s="352">
        <v>-6.0120240480960874E-3</v>
      </c>
      <c r="BK87" s="352">
        <v>6.25E-2</v>
      </c>
      <c r="BL87" s="352">
        <v>-9.4017094017094016E-2</v>
      </c>
      <c r="BN87" s="113"/>
      <c r="BO87" s="352">
        <v>-4.4088176352705344E-2</v>
      </c>
      <c r="BP87" s="352">
        <v>0.1293103448275863</v>
      </c>
      <c r="BQ87" s="352">
        <v>-0.1645299145299145</v>
      </c>
    </row>
    <row r="88" spans="1:69" s="24" customFormat="1" ht="14.25" customHeight="1">
      <c r="A88" s="32"/>
      <c r="B88" s="31"/>
      <c r="C88" s="90" t="s">
        <v>175</v>
      </c>
      <c r="D88" s="90"/>
      <c r="E88" s="90"/>
      <c r="F88" s="225">
        <v>0.21568627450980382</v>
      </c>
      <c r="G88" s="225">
        <v>9.6774193548387233E-2</v>
      </c>
      <c r="H88" s="225">
        <v>0.1143790849673203</v>
      </c>
      <c r="I88" s="113">
        <v>7.038123167155419E-2</v>
      </c>
      <c r="J88" s="225">
        <v>0.23835616438356166</v>
      </c>
      <c r="K88" s="225">
        <v>0.14933628318584047</v>
      </c>
      <c r="L88" s="225">
        <v>0.13763233878729553</v>
      </c>
      <c r="M88" s="113">
        <v>0.13367174280879879</v>
      </c>
      <c r="N88" s="225">
        <v>0.13955223880597001</v>
      </c>
      <c r="O88" s="225">
        <v>0.10281597904387696</v>
      </c>
      <c r="P88" s="225">
        <v>9.5605700712589003E-2</v>
      </c>
      <c r="Q88" s="352">
        <v>3.1978319783197762E-2</v>
      </c>
      <c r="R88" s="352">
        <v>2.5210084033613578E-2</v>
      </c>
      <c r="S88" s="352">
        <v>-3.3299180327868827E-2</v>
      </c>
      <c r="T88" s="352">
        <v>-6.2003179650238383E-2</v>
      </c>
      <c r="U88" s="352">
        <v>-7.4011299435028377E-2</v>
      </c>
      <c r="V88" s="352">
        <v>1.7693715680292987E-2</v>
      </c>
      <c r="W88" s="352">
        <v>3.8369304556354678E-2</v>
      </c>
      <c r="X88" s="352">
        <v>-1.6743648960738877E-2</v>
      </c>
      <c r="Y88" s="445">
        <v>-1.4092777451556127E-2</v>
      </c>
      <c r="Z88" s="352"/>
      <c r="AA88" s="352"/>
      <c r="AB88" s="532">
        <v>-2.1069692058346856E-2</v>
      </c>
      <c r="AC88" s="352">
        <v>2.207505518763786E-2</v>
      </c>
      <c r="AD88" s="352">
        <v>2.6997840172786614E-3</v>
      </c>
      <c r="AE88" s="352">
        <v>6.9466882067851454E-2</v>
      </c>
      <c r="AF88" s="352">
        <v>7.6535750251762513E-2</v>
      </c>
      <c r="AG88" s="352">
        <v>7.7174929840972961E-2</v>
      </c>
      <c r="AH88" s="352">
        <v>5.6882327399044641E-2</v>
      </c>
      <c r="AI88" s="352">
        <v>0.10188989317995101</v>
      </c>
      <c r="AJ88" s="352">
        <v>0.10141685309470527</v>
      </c>
      <c r="AK88" s="352">
        <v>0.1120514556533514</v>
      </c>
      <c r="AL88" s="352">
        <v>2.1004566210045539E-2</v>
      </c>
      <c r="AM88" s="352">
        <v>4.4722719141323752E-2</v>
      </c>
      <c r="AN88" s="352">
        <v>2.8538812785388057E-2</v>
      </c>
      <c r="AO88" s="1469">
        <v>3.4961154273029926E-2</v>
      </c>
      <c r="AP88" s="352"/>
      <c r="AQ88" s="352"/>
      <c r="AR88" s="352"/>
      <c r="AS88" s="352"/>
      <c r="AT88" s="352">
        <v>2.0911528150133973E-2</v>
      </c>
      <c r="AU88" s="63"/>
      <c r="AV88" s="902"/>
      <c r="AW88" s="114">
        <v>1.5657923417859543E-2</v>
      </c>
      <c r="AX88" s="113">
        <v>0.64180706084343808</v>
      </c>
      <c r="AY88" s="113">
        <v>0.59041394335511987</v>
      </c>
      <c r="AZ88" s="113">
        <v>0.83561643835616439</v>
      </c>
      <c r="BA88" s="113">
        <v>0.4208955223880595</v>
      </c>
      <c r="BB88" s="113">
        <v>-0.13918067226890762</v>
      </c>
      <c r="BC88" s="113">
        <v>2.4405125076266243E-2</v>
      </c>
      <c r="BD88" s="959"/>
      <c r="BE88" s="352">
        <v>0.31071620893914909</v>
      </c>
      <c r="BF88" s="352">
        <v>0.37797863599013981</v>
      </c>
      <c r="BG88" s="959"/>
      <c r="BH88" s="352">
        <v>0.13536076326774005</v>
      </c>
      <c r="BJ88" s="352">
        <v>0.15131933225632754</v>
      </c>
      <c r="BK88" s="352">
        <v>0.21364009860312239</v>
      </c>
      <c r="BL88" s="352">
        <v>7.4537865235539735E-2</v>
      </c>
      <c r="BN88" s="113"/>
      <c r="BO88" s="352">
        <v>0.24017232094776531</v>
      </c>
      <c r="BP88" s="352">
        <v>0.34963023829087936</v>
      </c>
      <c r="BQ88" s="352">
        <v>0.11210494931425163</v>
      </c>
    </row>
    <row r="89" spans="1:69" s="24" customFormat="1" ht="14.25" customHeight="1">
      <c r="A89" s="31"/>
      <c r="B89" s="31"/>
      <c r="C89" s="91"/>
      <c r="D89" s="90" t="s">
        <v>80</v>
      </c>
      <c r="E89" s="90"/>
      <c r="F89" s="225">
        <v>0.1878306878306879</v>
      </c>
      <c r="G89" s="225">
        <v>7.1269487750556859E-2</v>
      </c>
      <c r="H89" s="225">
        <v>9.563409563409575E-2</v>
      </c>
      <c r="I89" s="113">
        <v>5.5028462998102379E-2</v>
      </c>
      <c r="J89" s="225">
        <v>0.2374100719424459</v>
      </c>
      <c r="K89" s="225">
        <v>0.14244186046511631</v>
      </c>
      <c r="L89" s="225">
        <v>0.12086513994910941</v>
      </c>
      <c r="M89" s="113">
        <v>0.11918274687854713</v>
      </c>
      <c r="N89" s="225">
        <v>0.14300202839756593</v>
      </c>
      <c r="O89" s="225">
        <v>8.6069210292812892E-2</v>
      </c>
      <c r="P89" s="225">
        <v>8.0882352941176405E-2</v>
      </c>
      <c r="Q89" s="352">
        <v>3.023431594860071E-3</v>
      </c>
      <c r="R89" s="352">
        <v>2.2607385079127518E-3</v>
      </c>
      <c r="S89" s="352">
        <v>-4.5112781954887216E-2</v>
      </c>
      <c r="T89" s="352">
        <v>-7.4803149606299191E-2</v>
      </c>
      <c r="U89" s="352">
        <v>-8.8510638297872424E-2</v>
      </c>
      <c r="V89" s="352">
        <v>2.8944911297852594E-2</v>
      </c>
      <c r="W89" s="352">
        <v>5.6261343012704135E-2</v>
      </c>
      <c r="X89" s="352">
        <v>-2.6632302405498409E-2</v>
      </c>
      <c r="Y89" s="445">
        <v>-5.295675198587757E-3</v>
      </c>
      <c r="Z89" s="352"/>
      <c r="AA89" s="352"/>
      <c r="AB89" s="532">
        <v>2.5389025389025432E-2</v>
      </c>
      <c r="AC89" s="352">
        <v>1.5974440894568787E-2</v>
      </c>
      <c r="AD89" s="352">
        <v>1.8081761006289332E-2</v>
      </c>
      <c r="AE89" s="352">
        <v>5.7915057915058021E-2</v>
      </c>
      <c r="AF89" s="352">
        <v>5.4014598540146119E-2</v>
      </c>
      <c r="AG89" s="352">
        <v>6.6481994459833826E-2</v>
      </c>
      <c r="AH89" s="352">
        <v>4.610389610389598E-2</v>
      </c>
      <c r="AI89" s="352">
        <v>0.1005586592178771</v>
      </c>
      <c r="AJ89" s="352">
        <v>7.0501974055273475E-2</v>
      </c>
      <c r="AK89" s="352">
        <v>0.10853530031612246</v>
      </c>
      <c r="AL89" s="352">
        <v>1.853612167300378E-2</v>
      </c>
      <c r="AM89" s="352">
        <v>5.9262715818945377E-2</v>
      </c>
      <c r="AN89" s="352">
        <v>4.2731277533039513E-2</v>
      </c>
      <c r="AO89" s="1469">
        <v>5.02746092099704E-2</v>
      </c>
      <c r="AP89" s="352"/>
      <c r="AQ89" s="352"/>
      <c r="AR89" s="352"/>
      <c r="AS89" s="352"/>
      <c r="AT89" s="352">
        <v>3.0973451327433787E-2</v>
      </c>
      <c r="AU89" s="63"/>
      <c r="AV89" s="902"/>
      <c r="AW89" s="114" t="s">
        <v>203</v>
      </c>
      <c r="AX89" s="113" t="s">
        <v>203</v>
      </c>
      <c r="AY89" s="113">
        <v>0.47089947089947115</v>
      </c>
      <c r="AZ89" s="113">
        <v>0.77338129496402863</v>
      </c>
      <c r="BA89" s="113">
        <v>0.34584178498985807</v>
      </c>
      <c r="BB89" s="113">
        <v>-0.19291635267520724</v>
      </c>
      <c r="BC89" s="113">
        <v>5.2287581699346442E-2</v>
      </c>
      <c r="BD89" s="959"/>
      <c r="BE89" s="352">
        <v>0.24401544401544406</v>
      </c>
      <c r="BF89" s="352">
        <v>0.33022967101179401</v>
      </c>
      <c r="BG89" s="959"/>
      <c r="BH89" s="352">
        <v>0.19598693420438629</v>
      </c>
      <c r="BJ89" s="352">
        <v>0.11505791505791518</v>
      </c>
      <c r="BK89" s="352">
        <v>0.17815021725636249</v>
      </c>
      <c r="BL89" s="352">
        <v>0.10452636490900602</v>
      </c>
      <c r="BN89" s="113"/>
      <c r="BO89" s="352">
        <v>0.18918918918918926</v>
      </c>
      <c r="BP89" s="352">
        <v>0.30602110490378664</v>
      </c>
      <c r="BQ89" s="352">
        <v>0.16005599626691547</v>
      </c>
    </row>
    <row r="90" spans="1:69" s="24" customFormat="1" ht="14.25" customHeight="1">
      <c r="A90" s="31"/>
      <c r="B90" s="31"/>
      <c r="C90" s="91"/>
      <c r="D90" s="90" t="s">
        <v>81</v>
      </c>
      <c r="E90" s="90"/>
      <c r="F90" s="225">
        <v>0.34567901234567922</v>
      </c>
      <c r="G90" s="225">
        <v>0.201834862385321</v>
      </c>
      <c r="H90" s="225">
        <v>0.18320610687022909</v>
      </c>
      <c r="I90" s="113">
        <v>0.1225806451612903</v>
      </c>
      <c r="J90" s="225">
        <v>0.24137931034482785</v>
      </c>
      <c r="K90" s="225">
        <v>0.17129629629629628</v>
      </c>
      <c r="L90" s="225">
        <v>0.18972332015810278</v>
      </c>
      <c r="M90" s="113">
        <v>0.17607973421926904</v>
      </c>
      <c r="N90" s="225">
        <v>0.12994350282485878</v>
      </c>
      <c r="O90" s="225">
        <v>0.14999999999999991</v>
      </c>
      <c r="P90" s="225">
        <v>0.13478260869565228</v>
      </c>
      <c r="Q90" s="352">
        <v>0.1053639846743295</v>
      </c>
      <c r="R90" s="352">
        <v>7.7989601386481811E-2</v>
      </c>
      <c r="S90" s="352">
        <v>-8.0385852090032461E-3</v>
      </c>
      <c r="T90" s="352">
        <v>-3.5656401944894722E-2</v>
      </c>
      <c r="U90" s="352">
        <v>-4.5378151260504263E-2</v>
      </c>
      <c r="V90" s="352">
        <v>-3.5211267605632646E-3</v>
      </c>
      <c r="W90" s="352">
        <v>3.5335689045936647E-3</v>
      </c>
      <c r="X90" s="352">
        <v>3.5211267605634866E-3</v>
      </c>
      <c r="Y90" s="445">
        <v>-3.157894736842104E-2</v>
      </c>
      <c r="Z90" s="352"/>
      <c r="AA90" s="352"/>
      <c r="AB90" s="532">
        <v>-0.11111111111111116</v>
      </c>
      <c r="AC90" s="352">
        <v>3.5714285714285809E-2</v>
      </c>
      <c r="AD90" s="352">
        <v>-3.1034482758620641E-2</v>
      </c>
      <c r="AE90" s="352">
        <v>9.6085409252669063E-2</v>
      </c>
      <c r="AF90" s="352">
        <v>0.12662337662337664</v>
      </c>
      <c r="AG90" s="352">
        <v>9.9423631123919165E-2</v>
      </c>
      <c r="AH90" s="352">
        <v>7.8636959370904425E-2</v>
      </c>
      <c r="AI90" s="352">
        <v>0.10449574726609967</v>
      </c>
      <c r="AJ90" s="352">
        <v>0.16171617161716156</v>
      </c>
      <c r="AK90" s="352">
        <v>0.11837121212121215</v>
      </c>
      <c r="AL90" s="352">
        <v>2.5402201524132195E-2</v>
      </c>
      <c r="AM90" s="352">
        <v>1.8992568125516307E-2</v>
      </c>
      <c r="AN90" s="352">
        <v>2.4311183144245518E-3</v>
      </c>
      <c r="AO90" s="1469">
        <v>5.6588520614389015E-3</v>
      </c>
      <c r="AP90" s="352"/>
      <c r="AQ90" s="352"/>
      <c r="AR90" s="352"/>
      <c r="AS90" s="352"/>
      <c r="AT90" s="352">
        <v>8.03858520900258E-4</v>
      </c>
      <c r="AU90" s="63"/>
      <c r="AV90" s="902"/>
      <c r="AW90" s="114" t="s">
        <v>203</v>
      </c>
      <c r="AX90" s="113" t="s">
        <v>203</v>
      </c>
      <c r="AY90" s="113">
        <v>1.1481481481481479</v>
      </c>
      <c r="AZ90" s="113">
        <v>1.0344827586206899</v>
      </c>
      <c r="BA90" s="113">
        <v>0.629943502824859</v>
      </c>
      <c r="BB90" s="113">
        <v>-1.5597920277296451E-2</v>
      </c>
      <c r="BC90" s="113">
        <v>-2.8169014084506894E-2</v>
      </c>
      <c r="BD90" s="959"/>
      <c r="BE90" s="352">
        <v>0.46441281138790025</v>
      </c>
      <c r="BF90" s="352">
        <v>0.47144592952612396</v>
      </c>
      <c r="BG90" s="959"/>
      <c r="BH90" s="352">
        <v>2.8075970272502193E-2</v>
      </c>
      <c r="BJ90" s="352">
        <v>0.23487544483985778</v>
      </c>
      <c r="BK90" s="352">
        <v>0.28311057108140947</v>
      </c>
      <c r="BL90" s="352">
        <v>2.1469859620148801E-2</v>
      </c>
      <c r="BN90" s="113"/>
      <c r="BO90" s="352">
        <v>0.35765124555160122</v>
      </c>
      <c r="BP90" s="352">
        <v>0.43499392466585651</v>
      </c>
      <c r="BQ90" s="352">
        <v>2.725020644095788E-2</v>
      </c>
    </row>
    <row r="91" spans="1:69" s="24" customFormat="1" ht="14.25" customHeight="1">
      <c r="A91" s="31"/>
      <c r="B91" s="31"/>
      <c r="C91" s="90" t="s">
        <v>83</v>
      </c>
      <c r="D91" s="90"/>
      <c r="E91" s="90"/>
      <c r="F91" s="225">
        <v>0.15999999999999992</v>
      </c>
      <c r="G91" s="225">
        <v>6.8965517241379448E-2</v>
      </c>
      <c r="H91" s="225">
        <v>0.12903225806451601</v>
      </c>
      <c r="I91" s="113">
        <v>8.5714285714285632E-2</v>
      </c>
      <c r="J91" s="225">
        <v>0.26315789473684204</v>
      </c>
      <c r="K91" s="225">
        <v>0.16666666666666674</v>
      </c>
      <c r="L91" s="225">
        <v>0.19642857142857162</v>
      </c>
      <c r="M91" s="113">
        <v>0.20895522388059695</v>
      </c>
      <c r="N91" s="225">
        <v>0.19753086419753085</v>
      </c>
      <c r="O91" s="225">
        <v>0.12371134020618579</v>
      </c>
      <c r="P91" s="225">
        <v>0.11926605504587151</v>
      </c>
      <c r="Q91" s="352">
        <v>1.6393442622950838E-2</v>
      </c>
      <c r="R91" s="352">
        <v>0.10483870967741926</v>
      </c>
      <c r="S91" s="352">
        <v>1.4598540145985384E-2</v>
      </c>
      <c r="T91" s="352">
        <v>-2.877697841726623E-2</v>
      </c>
      <c r="U91" s="352">
        <v>-7.407407407407407E-2</v>
      </c>
      <c r="V91" s="352">
        <v>-4.7999999999999932E-2</v>
      </c>
      <c r="W91" s="352">
        <v>-5.0420168067226823E-2</v>
      </c>
      <c r="X91" s="352">
        <v>-6.1946902654867353E-2</v>
      </c>
      <c r="Y91" s="445">
        <v>-7.5471698113207419E-2</v>
      </c>
      <c r="Z91" s="352"/>
      <c r="AA91" s="352"/>
      <c r="AB91" s="532">
        <v>-0.17431192660550465</v>
      </c>
      <c r="AC91" s="352">
        <v>-1.1111111111111072E-2</v>
      </c>
      <c r="AD91" s="352">
        <v>-2.2471910112359716E-2</v>
      </c>
      <c r="AE91" s="352">
        <v>1.1494252873563315E-2</v>
      </c>
      <c r="AF91" s="352">
        <v>-1.1363636363636576E-2</v>
      </c>
      <c r="AG91" s="352">
        <v>-1.1494252873563204E-2</v>
      </c>
      <c r="AH91" s="352">
        <v>3.488372093023262E-2</v>
      </c>
      <c r="AI91" s="352">
        <v>5.6179775280898792E-2</v>
      </c>
      <c r="AJ91" s="352">
        <v>8.5106382978723305E-2</v>
      </c>
      <c r="AK91" s="352">
        <v>9.8039215686274606E-2</v>
      </c>
      <c r="AL91" s="352">
        <v>0</v>
      </c>
      <c r="AM91" s="352">
        <v>8.9285714285716189E-3</v>
      </c>
      <c r="AN91" s="352">
        <v>-1.7699115044247926E-2</v>
      </c>
      <c r="AO91" s="1469">
        <v>-1.8018018018017945E-2</v>
      </c>
      <c r="AP91" s="352"/>
      <c r="AQ91" s="352"/>
      <c r="AR91" s="352"/>
      <c r="AS91" s="352"/>
      <c r="AT91" s="352">
        <v>9.1743119266054496E-3</v>
      </c>
      <c r="AU91" s="63"/>
      <c r="AV91" s="902"/>
      <c r="AW91" s="114">
        <v>-6.5244667503136844E-2</v>
      </c>
      <c r="AX91" s="113">
        <v>0.11856823266219241</v>
      </c>
      <c r="AY91" s="113">
        <v>0.52</v>
      </c>
      <c r="AZ91" s="113">
        <v>1.1315789473684212</v>
      </c>
      <c r="BA91" s="113">
        <v>0.53086419753086433</v>
      </c>
      <c r="BB91" s="113">
        <v>8.0645161290322509E-3</v>
      </c>
      <c r="BC91" s="113">
        <v>-0.21599999999999997</v>
      </c>
      <c r="BD91" s="959"/>
      <c r="BE91" s="352">
        <v>2.2988505747126631E-2</v>
      </c>
      <c r="BF91" s="352">
        <v>0.2584269662921348</v>
      </c>
      <c r="BG91" s="959"/>
      <c r="BH91" s="352">
        <v>-1.7857142857142794E-2</v>
      </c>
      <c r="BJ91" s="352">
        <v>0</v>
      </c>
      <c r="BK91" s="352">
        <v>0.14606741573033699</v>
      </c>
      <c r="BL91" s="352">
        <v>-8.9285714285713969E-3</v>
      </c>
      <c r="BN91" s="113"/>
      <c r="BO91" s="352">
        <v>-1.1494252873563204E-2</v>
      </c>
      <c r="BP91" s="352">
        <v>0.2584269662921348</v>
      </c>
      <c r="BQ91" s="352">
        <v>-2.6785714285714191E-2</v>
      </c>
    </row>
    <row r="92" spans="1:69" s="88" customFormat="1" ht="14.25" customHeight="1">
      <c r="A92" s="94"/>
      <c r="B92" s="92" t="s">
        <v>84</v>
      </c>
      <c r="C92" s="93"/>
      <c r="D92" s="93"/>
      <c r="E92" s="92"/>
      <c r="F92" s="229">
        <v>0.13049095607235128</v>
      </c>
      <c r="G92" s="229">
        <v>7.3142857142857176E-2</v>
      </c>
      <c r="H92" s="229">
        <v>7.6677316293929598E-2</v>
      </c>
      <c r="I92" s="131">
        <v>5.2423343224530239E-2</v>
      </c>
      <c r="J92" s="229">
        <v>0.20018796992481191</v>
      </c>
      <c r="K92" s="229">
        <v>0.12059514487079093</v>
      </c>
      <c r="L92" s="229">
        <v>0.1397624039133476</v>
      </c>
      <c r="M92" s="131">
        <v>0.15266707541385638</v>
      </c>
      <c r="N92" s="229">
        <v>0.11648936170212765</v>
      </c>
      <c r="O92" s="229">
        <v>0.11910433539780851</v>
      </c>
      <c r="P92" s="229">
        <v>0.10046828437633026</v>
      </c>
      <c r="Q92" s="483">
        <v>3.2495164410057953E-2</v>
      </c>
      <c r="R92" s="483">
        <v>2.7725739977519703E-2</v>
      </c>
      <c r="S92" s="483">
        <v>-2.3696682464454999E-2</v>
      </c>
      <c r="T92" s="483">
        <v>-4.630321135175508E-2</v>
      </c>
      <c r="U92" s="483">
        <v>-7.0869224745497394E-2</v>
      </c>
      <c r="V92" s="483">
        <v>2.2334597555836666E-2</v>
      </c>
      <c r="W92" s="483">
        <v>3.0502885408079106E-2</v>
      </c>
      <c r="X92" s="483">
        <v>-2.0000000000000018E-2</v>
      </c>
      <c r="Y92" s="484">
        <v>-3.7551020408163271E-2</v>
      </c>
      <c r="Z92" s="483"/>
      <c r="AA92" s="483"/>
      <c r="AB92" s="654">
        <v>-5.4150197628458518E-2</v>
      </c>
      <c r="AC92" s="483">
        <v>2.7580442958629492E-2</v>
      </c>
      <c r="AD92" s="483">
        <v>-6.5067100447336879E-3</v>
      </c>
      <c r="AE92" s="483">
        <v>4.7482603356528985E-2</v>
      </c>
      <c r="AF92" s="483">
        <v>6.3305978898007043E-2</v>
      </c>
      <c r="AG92" s="483">
        <v>5.3289231900036649E-2</v>
      </c>
      <c r="AH92" s="483">
        <v>4.2219120725749848E-2</v>
      </c>
      <c r="AI92" s="483">
        <v>9.273518580515594E-2</v>
      </c>
      <c r="AJ92" s="483">
        <v>8.7316176470588092E-2</v>
      </c>
      <c r="AK92" s="483">
        <v>0.10481825866441241</v>
      </c>
      <c r="AL92" s="483">
        <v>3.3154807447079992E-3</v>
      </c>
      <c r="AM92" s="483">
        <v>3.2536858159633919E-2</v>
      </c>
      <c r="AN92" s="483">
        <v>1.8956179222058056E-2</v>
      </c>
      <c r="AO92" s="1470">
        <v>2.1985986953370507E-2</v>
      </c>
      <c r="AP92" s="483"/>
      <c r="AQ92" s="483"/>
      <c r="AR92" s="483"/>
      <c r="AS92" s="483"/>
      <c r="AT92" s="483">
        <v>4.2553191489362874E-3</v>
      </c>
      <c r="AU92" s="63"/>
      <c r="AV92" s="981"/>
      <c r="AW92" s="132">
        <v>7.3758761146378582E-3</v>
      </c>
      <c r="AX92" s="131">
        <v>0.40973335276118328</v>
      </c>
      <c r="AY92" s="131">
        <v>0.3746770025839794</v>
      </c>
      <c r="AZ92" s="131">
        <v>0.76691729323308255</v>
      </c>
      <c r="BA92" s="131">
        <v>0.41968085106382969</v>
      </c>
      <c r="BB92" s="131">
        <v>-0.1109029599100787</v>
      </c>
      <c r="BC92" s="131">
        <v>-6.321112515802696E-3</v>
      </c>
      <c r="BD92" s="960"/>
      <c r="BE92" s="483">
        <v>0.22267703643061787</v>
      </c>
      <c r="BF92" s="483">
        <v>0.31704050887177804</v>
      </c>
      <c r="BG92" s="960"/>
      <c r="BH92" s="483">
        <v>7.9816980172852103E-2</v>
      </c>
      <c r="BJ92" s="483">
        <v>0.11379451494064696</v>
      </c>
      <c r="BK92" s="483">
        <v>0.18814864412453991</v>
      </c>
      <c r="BL92" s="483">
        <v>5.2109811896288827E-2</v>
      </c>
      <c r="BN92" s="131"/>
      <c r="BO92" s="483">
        <v>0.17314776913630792</v>
      </c>
      <c r="BP92" s="483">
        <v>0.31268831603615688</v>
      </c>
      <c r="BQ92" s="483">
        <v>7.5241484494153577E-2</v>
      </c>
    </row>
    <row r="93" spans="1:69" s="88" customFormat="1" ht="14.25" customHeight="1">
      <c r="A93" s="94"/>
      <c r="B93" s="92" t="s">
        <v>95</v>
      </c>
      <c r="C93" s="93"/>
      <c r="D93" s="93"/>
      <c r="E93" s="92"/>
      <c r="F93" s="229">
        <v>4.2165242165242089E-2</v>
      </c>
      <c r="G93" s="229">
        <v>1.7495899398578318E-2</v>
      </c>
      <c r="H93" s="229">
        <v>0.10397635679742079</v>
      </c>
      <c r="I93" s="131">
        <v>-3.3584813823314574E-2</v>
      </c>
      <c r="J93" s="229">
        <v>0.15739108536892465</v>
      </c>
      <c r="K93" s="229">
        <v>0.11053089643167979</v>
      </c>
      <c r="L93" s="229">
        <v>7.6214733542320001E-2</v>
      </c>
      <c r="M93" s="131">
        <v>9.2845439650464101E-2</v>
      </c>
      <c r="N93" s="229">
        <v>0.18307512910211554</v>
      </c>
      <c r="O93" s="229">
        <v>0.22740073218811596</v>
      </c>
      <c r="P93" s="229">
        <v>0.18951474131008395</v>
      </c>
      <c r="Q93" s="483">
        <v>-4.2241296171279807E-2</v>
      </c>
      <c r="R93" s="483">
        <v>3.2020944517168637E-2</v>
      </c>
      <c r="S93" s="483">
        <v>-7.2787589033076472E-2</v>
      </c>
      <c r="T93" s="483">
        <v>-2.4202883300010525E-2</v>
      </c>
      <c r="U93" s="483">
        <v>-0.10665372587080768</v>
      </c>
      <c r="V93" s="483">
        <v>2.7643650410429821E-2</v>
      </c>
      <c r="W93" s="483">
        <v>3.8059438505814835E-2</v>
      </c>
      <c r="X93" s="483">
        <v>4.4132624193731207E-3</v>
      </c>
      <c r="Y93" s="484">
        <v>-5.7683641279855924E-2</v>
      </c>
      <c r="Z93" s="483">
        <v>5.8584409373505508E-2</v>
      </c>
      <c r="AA93" s="483">
        <v>-3.6141856787892501E-2</v>
      </c>
      <c r="AB93" s="654">
        <v>-7.2181860792125518E-2</v>
      </c>
      <c r="AC93" s="483">
        <v>4.2434958322808747E-2</v>
      </c>
      <c r="AD93" s="483">
        <v>-4.0949842500605738E-2</v>
      </c>
      <c r="AE93" s="483">
        <v>0.11356745831227899</v>
      </c>
      <c r="AF93" s="483">
        <v>-6.7044809982983566E-2</v>
      </c>
      <c r="AG93" s="483">
        <v>0.14445525291828809</v>
      </c>
      <c r="AH93" s="483">
        <v>-3.293667658308852E-3</v>
      </c>
      <c r="AI93" s="483">
        <v>7.941584052872841E-2</v>
      </c>
      <c r="AJ93" s="483">
        <v>0.13292514319573345</v>
      </c>
      <c r="AK93" s="483">
        <v>1.2290794979079811E-2</v>
      </c>
      <c r="AL93" s="483">
        <v>-7.6035477482132241E-2</v>
      </c>
      <c r="AM93" s="483">
        <v>2.562907735321529E-2</v>
      </c>
      <c r="AN93" s="483">
        <v>-0.12612448886869598</v>
      </c>
      <c r="AO93" s="1470">
        <v>-4.8351876884683342E-2</v>
      </c>
      <c r="AP93" s="483"/>
      <c r="AQ93" s="483"/>
      <c r="AR93" s="483"/>
      <c r="AS93" s="483"/>
      <c r="AT93" s="483">
        <v>-0.10500437062937062</v>
      </c>
      <c r="AU93" s="63"/>
      <c r="AV93" s="981"/>
      <c r="AW93" s="132">
        <v>-9.9256674891441743E-2</v>
      </c>
      <c r="AX93" s="131">
        <v>-0.13843676592235132</v>
      </c>
      <c r="AY93" s="131">
        <v>0.13133903133903146</v>
      </c>
      <c r="AZ93" s="131">
        <v>0.51170989675144773</v>
      </c>
      <c r="BA93" s="131">
        <v>0.6543394969182077</v>
      </c>
      <c r="BB93" s="131">
        <v>-0.16584432584835374</v>
      </c>
      <c r="BC93" s="131">
        <v>9.6571704490584498E-3</v>
      </c>
      <c r="BD93" s="960"/>
      <c r="BE93" s="483">
        <v>0.18506821627084369</v>
      </c>
      <c r="BF93" s="483">
        <v>0.14380130050101281</v>
      </c>
      <c r="BG93" s="960"/>
      <c r="BH93" s="483">
        <v>-0.23662628145386766</v>
      </c>
      <c r="BJ93" s="483">
        <v>3.8908539666498099E-2</v>
      </c>
      <c r="BK93" s="483">
        <v>0.22289734569875264</v>
      </c>
      <c r="BL93" s="483">
        <v>-0.10372786579683124</v>
      </c>
      <c r="BN93" s="131"/>
      <c r="BO93" s="483">
        <v>0.18898433552299165</v>
      </c>
      <c r="BP93" s="483">
        <v>0.23792772625519709</v>
      </c>
      <c r="BQ93" s="483">
        <v>-0.14706430568499529</v>
      </c>
    </row>
    <row r="94" spans="1:69" s="24" customFormat="1" ht="14.25" customHeight="1">
      <c r="A94" s="31"/>
      <c r="B94" s="31"/>
      <c r="C94" s="37"/>
      <c r="D94" s="37"/>
      <c r="E94" s="31"/>
      <c r="F94" s="62"/>
      <c r="G94" s="62"/>
      <c r="H94" s="62"/>
      <c r="I94" s="63"/>
      <c r="J94" s="62"/>
      <c r="K94" s="62"/>
      <c r="L94" s="62"/>
      <c r="M94" s="63"/>
      <c r="N94" s="62"/>
      <c r="O94" s="62"/>
      <c r="P94" s="62"/>
      <c r="Q94" s="353"/>
      <c r="R94" s="353"/>
      <c r="S94" s="353"/>
      <c r="T94" s="353"/>
      <c r="U94" s="353"/>
      <c r="V94" s="353"/>
      <c r="W94" s="353"/>
      <c r="X94" s="353"/>
      <c r="Y94" s="473"/>
      <c r="Z94" s="353"/>
      <c r="AA94" s="353"/>
      <c r="AB94" s="534"/>
      <c r="AC94" s="353"/>
      <c r="AD94" s="353"/>
      <c r="AE94" s="353"/>
      <c r="AF94" s="353"/>
      <c r="AG94" s="353"/>
      <c r="AH94" s="353"/>
      <c r="AI94" s="353"/>
      <c r="AJ94" s="353"/>
      <c r="AK94" s="353"/>
      <c r="AL94" s="353"/>
      <c r="AM94" s="353"/>
      <c r="AN94" s="353"/>
      <c r="AO94" s="606"/>
      <c r="AP94" s="353"/>
      <c r="AQ94" s="353"/>
      <c r="AR94" s="353"/>
      <c r="AS94" s="557"/>
      <c r="AT94" s="557"/>
      <c r="AU94" s="63"/>
      <c r="AV94" s="902"/>
      <c r="AW94" s="1222"/>
      <c r="AX94" s="63"/>
      <c r="AY94" s="63"/>
      <c r="AZ94" s="63"/>
      <c r="BA94" s="63"/>
      <c r="BB94" s="63"/>
      <c r="BC94" s="63"/>
      <c r="BD94" s="933"/>
      <c r="BE94" s="353"/>
      <c r="BF94" s="353"/>
      <c r="BG94" s="933"/>
      <c r="BH94" s="353"/>
      <c r="BJ94" s="353"/>
      <c r="BK94" s="353"/>
      <c r="BL94" s="353"/>
      <c r="BN94" s="63"/>
      <c r="BO94" s="353"/>
      <c r="BP94" s="353"/>
      <c r="BQ94" s="353"/>
    </row>
    <row r="95" spans="1:69" s="24" customFormat="1" ht="14.25" customHeight="1">
      <c r="A95" s="31"/>
      <c r="B95" s="31"/>
      <c r="C95" s="37"/>
      <c r="D95" s="37"/>
      <c r="E95" s="31"/>
      <c r="F95" s="62"/>
      <c r="G95" s="62"/>
      <c r="H95" s="62"/>
      <c r="I95" s="63"/>
      <c r="J95" s="62"/>
      <c r="K95" s="62"/>
      <c r="L95" s="62"/>
      <c r="M95" s="63"/>
      <c r="N95" s="62"/>
      <c r="O95" s="62"/>
      <c r="P95" s="62"/>
      <c r="Q95" s="353"/>
      <c r="R95" s="353"/>
      <c r="S95" s="353"/>
      <c r="T95" s="353"/>
      <c r="U95" s="353"/>
      <c r="V95" s="353"/>
      <c r="W95" s="353"/>
      <c r="X95" s="353"/>
      <c r="Y95" s="473"/>
      <c r="Z95" s="353"/>
      <c r="AA95" s="353"/>
      <c r="AB95" s="534"/>
      <c r="AC95" s="353"/>
      <c r="AD95" s="353"/>
      <c r="AE95" s="353"/>
      <c r="AF95" s="353"/>
      <c r="AG95" s="353"/>
      <c r="AH95" s="353"/>
      <c r="AI95" s="353"/>
      <c r="AJ95" s="353"/>
      <c r="AK95" s="353"/>
      <c r="AL95" s="353"/>
      <c r="AM95" s="353"/>
      <c r="AN95" s="353"/>
      <c r="AO95" s="606"/>
      <c r="AP95" s="353"/>
      <c r="AQ95" s="353"/>
      <c r="AR95" s="353"/>
      <c r="AS95" s="557"/>
      <c r="AT95" s="557"/>
      <c r="AU95" s="63"/>
      <c r="AV95" s="902"/>
      <c r="AW95" s="1222"/>
      <c r="AX95" s="63"/>
      <c r="AY95" s="63"/>
      <c r="AZ95" s="63"/>
      <c r="BA95" s="63"/>
      <c r="BB95" s="63"/>
      <c r="BC95" s="63"/>
      <c r="BD95" s="933"/>
      <c r="BE95" s="353"/>
      <c r="BF95" s="353"/>
      <c r="BG95" s="933"/>
      <c r="BH95" s="353"/>
      <c r="BJ95" s="353"/>
      <c r="BK95" s="353"/>
      <c r="BL95" s="353"/>
      <c r="BN95" s="63"/>
      <c r="BO95" s="353"/>
      <c r="BP95" s="353"/>
      <c r="BQ95" s="353"/>
    </row>
    <row r="96" spans="1:69" s="24" customFormat="1" ht="14.25" customHeight="1">
      <c r="A96" s="95" t="s">
        <v>93</v>
      </c>
      <c r="B96" s="123"/>
      <c r="C96" s="123"/>
      <c r="D96" s="123"/>
      <c r="E96" s="123"/>
      <c r="F96" s="62"/>
      <c r="G96" s="62"/>
      <c r="H96" s="62"/>
      <c r="I96" s="130"/>
      <c r="J96" s="62"/>
      <c r="K96" s="62"/>
      <c r="L96" s="62"/>
      <c r="M96" s="130"/>
      <c r="N96" s="62"/>
      <c r="O96" s="62"/>
      <c r="P96" s="62"/>
      <c r="Q96" s="350"/>
      <c r="R96" s="350"/>
      <c r="S96" s="350"/>
      <c r="T96" s="350"/>
      <c r="U96" s="350"/>
      <c r="V96" s="350"/>
      <c r="W96" s="350"/>
      <c r="X96" s="350"/>
      <c r="Y96" s="473"/>
      <c r="Z96" s="350"/>
      <c r="AA96" s="350"/>
      <c r="AB96" s="653"/>
      <c r="AC96" s="350"/>
      <c r="AD96" s="350"/>
      <c r="AE96" s="350"/>
      <c r="AF96" s="350"/>
      <c r="AG96" s="350"/>
      <c r="AH96" s="350"/>
      <c r="AI96" s="350"/>
      <c r="AJ96" s="350"/>
      <c r="AK96" s="350"/>
      <c r="AL96" s="350"/>
      <c r="AM96" s="350"/>
      <c r="AN96" s="350"/>
      <c r="AO96" s="1471"/>
      <c r="AP96" s="350"/>
      <c r="AQ96" s="350"/>
      <c r="AR96" s="350"/>
      <c r="AS96" s="875"/>
      <c r="AT96" s="875"/>
      <c r="AU96" s="63"/>
      <c r="AV96" s="909"/>
      <c r="AW96" s="1239"/>
      <c r="AX96" s="130"/>
      <c r="AY96" s="130"/>
      <c r="AZ96" s="130"/>
      <c r="BA96" s="130"/>
      <c r="BB96" s="130"/>
      <c r="BC96" s="130"/>
      <c r="BD96" s="957"/>
      <c r="BE96" s="350"/>
      <c r="BF96" s="350"/>
      <c r="BG96" s="957"/>
      <c r="BH96" s="350"/>
      <c r="BJ96" s="350"/>
      <c r="BK96" s="350"/>
      <c r="BL96" s="350"/>
      <c r="BN96" s="130"/>
      <c r="BO96" s="350"/>
      <c r="BP96" s="350"/>
      <c r="BQ96" s="350"/>
    </row>
    <row r="97" spans="1:69" s="24" customFormat="1" ht="14.25" customHeight="1">
      <c r="A97" s="89" t="s">
        <v>713</v>
      </c>
      <c r="B97" s="89"/>
      <c r="C97" s="89"/>
      <c r="D97" s="89"/>
      <c r="E97" s="89"/>
      <c r="F97" s="230"/>
      <c r="G97" s="230"/>
      <c r="H97" s="230"/>
      <c r="I97" s="133"/>
      <c r="J97" s="230"/>
      <c r="K97" s="230"/>
      <c r="L97" s="230"/>
      <c r="M97" s="133"/>
      <c r="N97" s="230"/>
      <c r="O97" s="230"/>
      <c r="P97" s="230"/>
      <c r="Q97" s="655"/>
      <c r="R97" s="655"/>
      <c r="S97" s="655"/>
      <c r="T97" s="655"/>
      <c r="U97" s="655"/>
      <c r="V97" s="655"/>
      <c r="W97" s="655"/>
      <c r="X97" s="655"/>
      <c r="Y97" s="656"/>
      <c r="Z97" s="655"/>
      <c r="AA97" s="655"/>
      <c r="AB97" s="657"/>
      <c r="AC97" s="655"/>
      <c r="AD97" s="655"/>
      <c r="AE97" s="655"/>
      <c r="AF97" s="655"/>
      <c r="AG97" s="655"/>
      <c r="AH97" s="655"/>
      <c r="AI97" s="655"/>
      <c r="AJ97" s="655"/>
      <c r="AK97" s="655"/>
      <c r="AL97" s="655"/>
      <c r="AM97" s="655"/>
      <c r="AN97" s="655"/>
      <c r="AO97" s="1472"/>
      <c r="AP97" s="655"/>
      <c r="AQ97" s="655"/>
      <c r="AR97" s="655"/>
      <c r="AS97" s="1533"/>
      <c r="AT97" s="1533"/>
      <c r="AU97" s="63"/>
      <c r="AV97" s="982"/>
      <c r="AW97" s="1240"/>
      <c r="AX97" s="133"/>
      <c r="AY97" s="133"/>
      <c r="AZ97" s="133"/>
      <c r="BA97" s="133"/>
      <c r="BB97" s="133"/>
      <c r="BC97" s="133"/>
      <c r="BD97" s="961"/>
      <c r="BE97" s="655"/>
      <c r="BF97" s="655"/>
      <c r="BG97" s="961"/>
      <c r="BH97" s="655"/>
      <c r="BJ97" s="655"/>
      <c r="BK97" s="655"/>
      <c r="BL97" s="655"/>
      <c r="BN97" s="133"/>
      <c r="BO97" s="655"/>
      <c r="BP97" s="655"/>
      <c r="BQ97" s="655"/>
    </row>
    <row r="98" spans="1:69" s="24" customFormat="1" ht="14.25" hidden="1" customHeight="1" outlineLevel="1">
      <c r="A98" s="32"/>
      <c r="B98" s="31"/>
      <c r="C98" s="90" t="s">
        <v>375</v>
      </c>
      <c r="D98" s="90"/>
      <c r="E98" s="90"/>
      <c r="F98" s="225">
        <v>3.6182663179483321E-2</v>
      </c>
      <c r="G98" s="225">
        <v>3.5138206613388082E-2</v>
      </c>
      <c r="H98" s="225">
        <v>3.8609001003296547E-2</v>
      </c>
      <c r="I98" s="113">
        <v>3.0109738267003004E-2</v>
      </c>
      <c r="J98" s="225">
        <v>3.1051247778381634E-2</v>
      </c>
      <c r="K98" s="225">
        <v>3.7507271669575334E-2</v>
      </c>
      <c r="L98" s="225">
        <v>3.7566381272352879E-2</v>
      </c>
      <c r="M98" s="113">
        <v>3.1684484573201131E-2</v>
      </c>
      <c r="N98" s="225">
        <v>3.9260712533999195E-2</v>
      </c>
      <c r="O98" s="225">
        <v>5.701759596991695E-2</v>
      </c>
      <c r="P98" s="225">
        <v>6.193386445487286E-2</v>
      </c>
      <c r="Q98" s="352">
        <v>5.525655864197531E-2</v>
      </c>
      <c r="R98" s="352">
        <v>5.5536745571861126E-2</v>
      </c>
      <c r="S98" s="352">
        <v>4.9778151698166122E-2</v>
      </c>
      <c r="T98" s="352">
        <v>4.7964676707191685E-2</v>
      </c>
      <c r="U98" s="352">
        <v>4.2860024203307784E-2</v>
      </c>
      <c r="V98" s="352">
        <v>4.6665478449586399E-2</v>
      </c>
      <c r="W98" s="352">
        <v>4.7125325251477959E-2</v>
      </c>
      <c r="X98" s="352">
        <v>4.7217784358804499E-2</v>
      </c>
      <c r="Y98" s="445">
        <v>4.2768028582073153E-2</v>
      </c>
      <c r="Z98" s="352"/>
      <c r="AA98" s="356"/>
      <c r="AB98" s="532"/>
      <c r="AC98" s="352"/>
      <c r="AD98" s="352"/>
      <c r="AE98" s="352"/>
      <c r="AF98" s="352"/>
      <c r="AG98" s="352"/>
      <c r="AH98" s="352"/>
      <c r="AI98" s="352"/>
      <c r="AJ98" s="352"/>
      <c r="AK98" s="352"/>
      <c r="AL98" s="352"/>
      <c r="AM98" s="352"/>
      <c r="AN98" s="352"/>
      <c r="AO98" s="1469"/>
      <c r="AP98" s="352"/>
      <c r="AQ98" s="352"/>
      <c r="AR98" s="352"/>
      <c r="AS98" s="352"/>
      <c r="AT98" s="352"/>
      <c r="AU98" s="63"/>
      <c r="AV98" s="902"/>
      <c r="AW98" s="114">
        <v>3.8126435220545818E-2</v>
      </c>
      <c r="AX98" s="117">
        <v>3.605036447978794E-2</v>
      </c>
      <c r="AY98" s="117">
        <v>3.0109738267003004E-2</v>
      </c>
      <c r="AZ98" s="117">
        <v>3.1684484573201131E-2</v>
      </c>
      <c r="BA98" s="117">
        <v>5.525655864197531E-2</v>
      </c>
      <c r="BB98" s="117">
        <v>4.2860024203307784E-2</v>
      </c>
      <c r="BC98" s="117">
        <v>4.2768028582073153E-2</v>
      </c>
      <c r="BD98" s="959"/>
      <c r="BE98" s="352"/>
      <c r="BF98" s="352"/>
      <c r="BG98" s="959"/>
      <c r="BH98" s="352"/>
      <c r="BJ98" s="352"/>
      <c r="BK98" s="352"/>
      <c r="BL98" s="352"/>
      <c r="BN98" s="117"/>
      <c r="BO98" s="352"/>
      <c r="BP98" s="352"/>
      <c r="BQ98" s="352"/>
    </row>
    <row r="99" spans="1:69" s="24" customFormat="1" ht="14.25" hidden="1" customHeight="1" outlineLevel="1">
      <c r="A99" s="32"/>
      <c r="B99" s="31"/>
      <c r="C99" s="90" t="s">
        <v>78</v>
      </c>
      <c r="D99" s="90"/>
      <c r="E99" s="90"/>
      <c r="F99" s="225">
        <v>2.8781793842034806E-2</v>
      </c>
      <c r="G99" s="225">
        <v>2.7795609192450891E-2</v>
      </c>
      <c r="H99" s="225">
        <v>2.805712585540018E-2</v>
      </c>
      <c r="I99" s="113">
        <v>2.8918563310097702E-2</v>
      </c>
      <c r="J99" s="225">
        <v>3.248678960422733E-2</v>
      </c>
      <c r="K99" s="225">
        <v>2.8896695633799097E-2</v>
      </c>
      <c r="L99" s="225">
        <v>2.7147629256618636E-2</v>
      </c>
      <c r="M99" s="113">
        <v>2.657660501230983E-2</v>
      </c>
      <c r="N99" s="225">
        <v>3.2333420661950919E-2</v>
      </c>
      <c r="O99" s="225">
        <v>3.4088687074977732E-2</v>
      </c>
      <c r="P99" s="225">
        <v>4.1831128389233793E-2</v>
      </c>
      <c r="Q99" s="352">
        <v>3.3393600104559218E-2</v>
      </c>
      <c r="R99" s="352">
        <v>3.9678079266236538E-2</v>
      </c>
      <c r="S99" s="352">
        <v>4.3477241831903622E-2</v>
      </c>
      <c r="T99" s="352">
        <v>4.7337420943368895E-2</v>
      </c>
      <c r="U99" s="352">
        <v>4.4686575195049767E-2</v>
      </c>
      <c r="V99" s="352">
        <v>4.5643500823033784E-2</v>
      </c>
      <c r="W99" s="352">
        <v>4.2406363588473897E-2</v>
      </c>
      <c r="X99" s="352">
        <v>4.1455538344403894E-2</v>
      </c>
      <c r="Y99" s="445">
        <v>4.1251854849588564E-2</v>
      </c>
      <c r="Z99" s="352"/>
      <c r="AA99" s="356"/>
      <c r="AB99" s="532"/>
      <c r="AC99" s="352"/>
      <c r="AD99" s="352"/>
      <c r="AE99" s="352"/>
      <c r="AF99" s="352"/>
      <c r="AG99" s="352"/>
      <c r="AH99" s="352"/>
      <c r="AI99" s="352"/>
      <c r="AJ99" s="352"/>
      <c r="AK99" s="352"/>
      <c r="AL99" s="352"/>
      <c r="AM99" s="352"/>
      <c r="AN99" s="352"/>
      <c r="AO99" s="1469"/>
      <c r="AP99" s="352"/>
      <c r="AQ99" s="352"/>
      <c r="AR99" s="352"/>
      <c r="AS99" s="352"/>
      <c r="AT99" s="352"/>
      <c r="AU99" s="63"/>
      <c r="AV99" s="902"/>
      <c r="AW99" s="114">
        <v>7.7816588946813092E-2</v>
      </c>
      <c r="AX99" s="117">
        <v>2.8238807996470151E-2</v>
      </c>
      <c r="AY99" s="117">
        <v>2.8918563310097702E-2</v>
      </c>
      <c r="AZ99" s="117">
        <v>2.657660501230983E-2</v>
      </c>
      <c r="BA99" s="117">
        <v>3.3393600104559218E-2</v>
      </c>
      <c r="BB99" s="117">
        <v>4.4686575195049767E-2</v>
      </c>
      <c r="BC99" s="117">
        <v>4.1251854849588564E-2</v>
      </c>
      <c r="BD99" s="959"/>
      <c r="BE99" s="352"/>
      <c r="BF99" s="352"/>
      <c r="BG99" s="959"/>
      <c r="BH99" s="352"/>
      <c r="BJ99" s="352"/>
      <c r="BK99" s="352"/>
      <c r="BL99" s="352"/>
      <c r="BN99" s="117"/>
      <c r="BO99" s="352"/>
      <c r="BP99" s="352"/>
      <c r="BQ99" s="352"/>
    </row>
    <row r="100" spans="1:69" s="24" customFormat="1" ht="14.25" customHeight="1" collapsed="1">
      <c r="A100" s="32"/>
      <c r="B100" s="31"/>
      <c r="C100" s="90" t="s">
        <v>77</v>
      </c>
      <c r="D100" s="90"/>
      <c r="E100" s="90"/>
      <c r="F100" s="225"/>
      <c r="G100" s="225"/>
      <c r="H100" s="225"/>
      <c r="I100" s="113"/>
      <c r="J100" s="225"/>
      <c r="K100" s="225"/>
      <c r="L100" s="225"/>
      <c r="M100" s="113"/>
      <c r="N100" s="225"/>
      <c r="O100" s="225"/>
      <c r="P100" s="225"/>
      <c r="Q100" s="352"/>
      <c r="R100" s="352"/>
      <c r="S100" s="352"/>
      <c r="T100" s="352"/>
      <c r="U100" s="352"/>
      <c r="V100" s="352"/>
      <c r="W100" s="352"/>
      <c r="X100" s="352"/>
      <c r="Y100" s="445"/>
      <c r="Z100" s="352"/>
      <c r="AA100" s="356">
        <v>3.428071781126401E-2</v>
      </c>
      <c r="AB100" s="532">
        <v>3.2556955581010565E-2</v>
      </c>
      <c r="AC100" s="352">
        <v>3.4804030984681267E-2</v>
      </c>
      <c r="AD100" s="352">
        <v>3.2734985911925793E-2</v>
      </c>
      <c r="AE100" s="352">
        <v>4.0545856896975659E-2</v>
      </c>
      <c r="AF100" s="352">
        <v>3.6789933541322782E-2</v>
      </c>
      <c r="AG100" s="352">
        <v>3.5907180580164171E-2</v>
      </c>
      <c r="AH100" s="352">
        <v>3.5149764803541782E-2</v>
      </c>
      <c r="AI100" s="352">
        <v>3.5001268755064791E-2</v>
      </c>
      <c r="AJ100" s="352">
        <v>4.5434472450574089E-2</v>
      </c>
      <c r="AK100" s="352">
        <v>4.2772223290392868E-2</v>
      </c>
      <c r="AL100" s="352">
        <v>3.6773777135060498E-2</v>
      </c>
      <c r="AM100" s="352">
        <v>3.8422859232540164E-2</v>
      </c>
      <c r="AN100" s="352">
        <v>3.2703265208638983E-2</v>
      </c>
      <c r="AO100" s="1469">
        <v>2.9808264548347861E-2</v>
      </c>
      <c r="AP100" s="352"/>
      <c r="AQ100" s="352"/>
      <c r="AR100" s="352"/>
      <c r="AS100" s="352"/>
      <c r="AT100" s="352">
        <v>2.2728640839317197E-2</v>
      </c>
      <c r="AU100" s="63"/>
      <c r="AV100" s="902"/>
      <c r="AW100" s="114"/>
      <c r="AX100" s="117"/>
      <c r="AY100" s="117"/>
      <c r="AZ100" s="117"/>
      <c r="BA100" s="117"/>
      <c r="BB100" s="117"/>
      <c r="BC100" s="117"/>
      <c r="BD100" s="959">
        <v>3.2734985911925793E-2</v>
      </c>
      <c r="BE100" s="352">
        <v>3.5149764803541782E-2</v>
      </c>
      <c r="BF100" s="352">
        <v>3.6773777135060498E-2</v>
      </c>
      <c r="BG100" s="959"/>
      <c r="BH100" s="352">
        <v>2.2728640839317197E-2</v>
      </c>
      <c r="BJ100" s="352"/>
      <c r="BK100" s="352"/>
      <c r="BL100" s="352"/>
      <c r="BN100" s="117"/>
      <c r="BO100" s="352"/>
      <c r="BP100" s="352"/>
      <c r="BQ100" s="352"/>
    </row>
    <row r="101" spans="1:69" s="24" customFormat="1" ht="14.25" customHeight="1">
      <c r="A101" s="32"/>
      <c r="B101" s="31"/>
      <c r="C101" s="90" t="s">
        <v>373</v>
      </c>
      <c r="D101" s="90"/>
      <c r="E101" s="90"/>
      <c r="F101" s="225"/>
      <c r="G101" s="225"/>
      <c r="H101" s="225"/>
      <c r="I101" s="113"/>
      <c r="J101" s="225"/>
      <c r="K101" s="225"/>
      <c r="L101" s="225"/>
      <c r="M101" s="113"/>
      <c r="N101" s="225"/>
      <c r="O101" s="225"/>
      <c r="P101" s="225"/>
      <c r="Q101" s="352"/>
      <c r="R101" s="352"/>
      <c r="S101" s="352"/>
      <c r="T101" s="352"/>
      <c r="U101" s="352"/>
      <c r="V101" s="352"/>
      <c r="W101" s="352"/>
      <c r="X101" s="352"/>
      <c r="Y101" s="445"/>
      <c r="Z101" s="352"/>
      <c r="AA101" s="356">
        <v>9.4791448333682665E-2</v>
      </c>
      <c r="AB101" s="532">
        <v>0.10135094566196338</v>
      </c>
      <c r="AC101" s="352">
        <v>9.7316878492048883E-2</v>
      </c>
      <c r="AD101" s="352">
        <v>7.8818605199551958E-2</v>
      </c>
      <c r="AE101" s="352">
        <v>7.9938931297709931E-2</v>
      </c>
      <c r="AF101" s="352">
        <v>7.0399457596474369E-2</v>
      </c>
      <c r="AG101" s="352">
        <v>0.12509977119140106</v>
      </c>
      <c r="AH101" s="352">
        <v>0.10123446057550203</v>
      </c>
      <c r="AI101" s="352">
        <v>9.3855478532283237E-2</v>
      </c>
      <c r="AJ101" s="352">
        <v>9.1666963554098826E-2</v>
      </c>
      <c r="AK101" s="352">
        <v>7.394952701216255E-2</v>
      </c>
      <c r="AL101" s="352">
        <v>6.6316063224203206E-2</v>
      </c>
      <c r="AM101" s="352">
        <v>6.1183048076162344E-2</v>
      </c>
      <c r="AN101" s="352">
        <v>3.9783176846384674E-2</v>
      </c>
      <c r="AO101" s="1469">
        <v>3.0135465701893231E-2</v>
      </c>
      <c r="AP101" s="352"/>
      <c r="AQ101" s="352"/>
      <c r="AR101" s="352"/>
      <c r="AS101" s="352"/>
      <c r="AT101" s="352">
        <v>2.3952978460744758E-2</v>
      </c>
      <c r="AU101" s="63"/>
      <c r="AV101" s="902"/>
      <c r="AW101" s="114"/>
      <c r="AX101" s="117"/>
      <c r="AY101" s="117"/>
      <c r="AZ101" s="117"/>
      <c r="BA101" s="117"/>
      <c r="BB101" s="117"/>
      <c r="BC101" s="117"/>
      <c r="BD101" s="959">
        <v>7.8818605199551958E-2</v>
      </c>
      <c r="BE101" s="352">
        <v>0.10123446057550203</v>
      </c>
      <c r="BF101" s="352">
        <v>6.6316063224203206E-2</v>
      </c>
      <c r="BG101" s="959"/>
      <c r="BH101" s="352">
        <v>2.3952978460744758E-2</v>
      </c>
      <c r="BJ101" s="352"/>
      <c r="BK101" s="352"/>
      <c r="BL101" s="352"/>
      <c r="BN101" s="117"/>
      <c r="BO101" s="352"/>
      <c r="BP101" s="352"/>
      <c r="BQ101" s="352"/>
    </row>
    <row r="102" spans="1:69" s="88" customFormat="1" ht="14.25" customHeight="1">
      <c r="A102" s="1219"/>
      <c r="B102" s="92" t="s">
        <v>79</v>
      </c>
      <c r="C102" s="93"/>
      <c r="D102" s="93"/>
      <c r="E102" s="92"/>
      <c r="F102" s="229">
        <v>3.3519216640369998E-2</v>
      </c>
      <c r="G102" s="229">
        <v>3.2469199178644763E-2</v>
      </c>
      <c r="H102" s="229">
        <v>3.4643168653411757E-2</v>
      </c>
      <c r="I102" s="131">
        <v>2.9675377705185791E-2</v>
      </c>
      <c r="J102" s="229">
        <v>3.155752902360872E-2</v>
      </c>
      <c r="K102" s="229">
        <v>3.4449769740852947E-2</v>
      </c>
      <c r="L102" s="229">
        <v>3.3898007548494688E-2</v>
      </c>
      <c r="M102" s="131">
        <v>2.9922779922779922E-2</v>
      </c>
      <c r="N102" s="229">
        <v>3.6919239624535097E-2</v>
      </c>
      <c r="O102" s="229">
        <v>4.8911624191591008E-2</v>
      </c>
      <c r="P102" s="229">
        <v>5.4798763789449971E-2</v>
      </c>
      <c r="Q102" s="483">
        <v>4.8546999405028511E-2</v>
      </c>
      <c r="R102" s="483">
        <v>5.0765609782491075E-2</v>
      </c>
      <c r="S102" s="354">
        <v>4.7891712102393534E-2</v>
      </c>
      <c r="T102" s="354">
        <v>4.7779895323700076E-2</v>
      </c>
      <c r="U102" s="483">
        <v>4.3358028313650702E-2</v>
      </c>
      <c r="V102" s="354">
        <v>4.6386331768578919E-2</v>
      </c>
      <c r="W102" s="354">
        <v>4.5829626897514339E-2</v>
      </c>
      <c r="X102" s="354">
        <v>4.5658336945168784E-2</v>
      </c>
      <c r="Y102" s="484">
        <v>4.2371566040664291E-2</v>
      </c>
      <c r="Z102" s="354"/>
      <c r="AA102" s="483">
        <v>4.2444293631942083E-2</v>
      </c>
      <c r="AB102" s="654">
        <v>4.1075013010185117E-2</v>
      </c>
      <c r="AC102" s="354">
        <v>4.2222222222222223E-2</v>
      </c>
      <c r="AD102" s="354">
        <v>3.8189671413917985E-2</v>
      </c>
      <c r="AE102" s="354">
        <v>4.5207211764280809E-2</v>
      </c>
      <c r="AF102" s="354">
        <v>4.1248781950378538E-2</v>
      </c>
      <c r="AG102" s="354">
        <v>4.826650543422159E-2</v>
      </c>
      <c r="AH102" s="354">
        <v>4.6114789331717802E-2</v>
      </c>
      <c r="AI102" s="354">
        <v>4.5832220144269305E-2</v>
      </c>
      <c r="AJ102" s="354">
        <v>5.4333737938979977E-2</v>
      </c>
      <c r="AK102" s="354">
        <v>4.9105290373652188E-2</v>
      </c>
      <c r="AL102" s="354">
        <v>4.3285521387990106E-2</v>
      </c>
      <c r="AM102" s="354">
        <v>4.3876944855218099E-2</v>
      </c>
      <c r="AN102" s="354">
        <v>3.4548435923309792E-2</v>
      </c>
      <c r="AO102" s="1473">
        <v>2.990497484628284E-2</v>
      </c>
      <c r="AP102" s="354"/>
      <c r="AQ102" s="354"/>
      <c r="AR102" s="354"/>
      <c r="AS102" s="354"/>
      <c r="AT102" s="483">
        <v>2.3118235438970909E-2</v>
      </c>
      <c r="AU102" s="63"/>
      <c r="AV102" s="981"/>
      <c r="AW102" s="132">
        <v>5.359852689391751E-2</v>
      </c>
      <c r="AX102" s="131">
        <v>3.3253117479763727E-2</v>
      </c>
      <c r="AY102" s="131">
        <v>2.9675377705185791E-2</v>
      </c>
      <c r="AZ102" s="131">
        <v>2.9922779922779922E-2</v>
      </c>
      <c r="BA102" s="131">
        <v>4.8546999405028511E-2</v>
      </c>
      <c r="BB102" s="131">
        <v>4.3358028313650702E-2</v>
      </c>
      <c r="BC102" s="131">
        <v>4.2371566040664291E-2</v>
      </c>
      <c r="BD102" s="960">
        <v>3.8189671413917985E-2</v>
      </c>
      <c r="BE102" s="354">
        <v>4.6114789331717802E-2</v>
      </c>
      <c r="BF102" s="354">
        <v>4.3285521387990106E-2</v>
      </c>
      <c r="BG102" s="960"/>
      <c r="BH102" s="354">
        <v>2.3118235438970909E-2</v>
      </c>
      <c r="BJ102" s="354"/>
      <c r="BK102" s="354"/>
      <c r="BL102" s="354"/>
      <c r="BN102" s="131"/>
      <c r="BO102" s="354"/>
      <c r="BP102" s="354"/>
      <c r="BQ102" s="354"/>
    </row>
    <row r="103" spans="1:69" s="24" customFormat="1" ht="14.25" customHeight="1">
      <c r="A103" s="32"/>
      <c r="B103" s="31"/>
      <c r="C103" s="90" t="s">
        <v>82</v>
      </c>
      <c r="D103" s="90"/>
      <c r="E103" s="90"/>
      <c r="F103" s="225">
        <v>2.4273072060682681E-2</v>
      </c>
      <c r="G103" s="225">
        <v>2.3004585373435922E-2</v>
      </c>
      <c r="H103" s="225">
        <v>2.0837763129917076E-2</v>
      </c>
      <c r="I103" s="113">
        <v>1.8865519439133206E-2</v>
      </c>
      <c r="J103" s="225">
        <v>1.9322235434007136E-2</v>
      </c>
      <c r="K103" s="225">
        <v>1.8382755224860488E-2</v>
      </c>
      <c r="L103" s="225">
        <v>1.8997413964591207E-2</v>
      </c>
      <c r="M103" s="113">
        <v>2.0222045995241873E-2</v>
      </c>
      <c r="N103" s="225">
        <v>2.0447696943607405E-2</v>
      </c>
      <c r="O103" s="225">
        <v>2.3366253414582896E-2</v>
      </c>
      <c r="P103" s="225">
        <v>2.4873219029219996E-2</v>
      </c>
      <c r="Q103" s="352">
        <v>2.5091990918343382E-2</v>
      </c>
      <c r="R103" s="352">
        <v>2.5138376383763837E-2</v>
      </c>
      <c r="S103" s="352">
        <v>2.4719441916894146E-2</v>
      </c>
      <c r="T103" s="352">
        <v>2.405931417979611E-2</v>
      </c>
      <c r="U103" s="352">
        <v>2.213820931331564E-2</v>
      </c>
      <c r="V103" s="352">
        <v>2.2994710137104607E-2</v>
      </c>
      <c r="W103" s="352">
        <v>2.3031752171314038E-2</v>
      </c>
      <c r="X103" s="352">
        <v>2.1561438326213458E-2</v>
      </c>
      <c r="Y103" s="445">
        <v>1.8209741114523916E-2</v>
      </c>
      <c r="Z103" s="352"/>
      <c r="AA103" s="356">
        <v>1.7040868187389757E-2</v>
      </c>
      <c r="AB103" s="532">
        <v>1.4293199813693527E-2</v>
      </c>
      <c r="AC103" s="352">
        <v>1.4199950656542119E-2</v>
      </c>
      <c r="AD103" s="352">
        <v>1.2959019373604113E-2</v>
      </c>
      <c r="AE103" s="352">
        <v>1.2309644670050761E-2</v>
      </c>
      <c r="AF103" s="352">
        <v>1.2284525460669705E-2</v>
      </c>
      <c r="AG103" s="352">
        <v>1.1456982274102898E-2</v>
      </c>
      <c r="AH103" s="352">
        <v>1.0812826249067859E-2</v>
      </c>
      <c r="AI103" s="352">
        <v>1.1097971436368597E-2</v>
      </c>
      <c r="AJ103" s="352">
        <v>1.1002254011470911E-2</v>
      </c>
      <c r="AK103" s="352">
        <v>1.0776349614395886E-2</v>
      </c>
      <c r="AL103" s="352">
        <v>8.96671967505221E-3</v>
      </c>
      <c r="AM103" s="352">
        <v>8.155112064068026E-3</v>
      </c>
      <c r="AN103" s="352">
        <v>7.2141969952188925E-3</v>
      </c>
      <c r="AO103" s="1469">
        <v>6.2506994069029464E-3</v>
      </c>
      <c r="AP103" s="352"/>
      <c r="AQ103" s="352"/>
      <c r="AR103" s="352"/>
      <c r="AS103" s="352"/>
      <c r="AT103" s="352">
        <v>5.0008334722453744E-3</v>
      </c>
      <c r="AU103" s="63"/>
      <c r="AV103" s="902"/>
      <c r="AW103" s="114">
        <v>3.1789769693975872E-2</v>
      </c>
      <c r="AX103" s="117">
        <v>2.536295259751618E-2</v>
      </c>
      <c r="AY103" s="117">
        <v>1.8865519439133206E-2</v>
      </c>
      <c r="AZ103" s="117">
        <v>2.0222045995241873E-2</v>
      </c>
      <c r="BA103" s="117">
        <v>2.5091990918343382E-2</v>
      </c>
      <c r="BB103" s="117">
        <v>2.213820931331564E-2</v>
      </c>
      <c r="BC103" s="117">
        <v>1.8209741114523916E-2</v>
      </c>
      <c r="BD103" s="959">
        <v>1.2959019373604113E-2</v>
      </c>
      <c r="BE103" s="352">
        <v>1.0812826249067859E-2</v>
      </c>
      <c r="BF103" s="352">
        <v>8.96671967505221E-3</v>
      </c>
      <c r="BG103" s="959"/>
      <c r="BH103" s="352">
        <v>5.0008334722453744E-3</v>
      </c>
      <c r="BJ103" s="352"/>
      <c r="BK103" s="352"/>
      <c r="BL103" s="352"/>
      <c r="BN103" s="117"/>
      <c r="BO103" s="352"/>
      <c r="BP103" s="352"/>
      <c r="BQ103" s="352"/>
    </row>
    <row r="104" spans="1:69" s="24" customFormat="1" ht="14.25" customHeight="1">
      <c r="A104" s="32"/>
      <c r="B104" s="31"/>
      <c r="C104" s="90" t="s">
        <v>175</v>
      </c>
      <c r="D104" s="90"/>
      <c r="E104" s="90"/>
      <c r="F104" s="225">
        <v>3.4947078349095009E-2</v>
      </c>
      <c r="G104" s="225">
        <v>3.5502958579881658E-2</v>
      </c>
      <c r="H104" s="225">
        <v>3.6386917782638854E-2</v>
      </c>
      <c r="I104" s="113">
        <v>3.6106439806113368E-2</v>
      </c>
      <c r="J104" s="225">
        <v>4.3453182080369163E-2</v>
      </c>
      <c r="K104" s="225">
        <v>4.7577616997893583E-2</v>
      </c>
      <c r="L104" s="225">
        <v>5.1391304347826086E-2</v>
      </c>
      <c r="M104" s="113">
        <v>5.5668646919529725E-2</v>
      </c>
      <c r="N104" s="225">
        <v>6.6926718092566617E-2</v>
      </c>
      <c r="O104" s="225">
        <v>7.5529242913527084E-2</v>
      </c>
      <c r="P104" s="225">
        <v>8.1738437001594902E-2</v>
      </c>
      <c r="Q104" s="352">
        <v>8.3913618334067866E-2</v>
      </c>
      <c r="R104" s="352">
        <v>8.8003246021369635E-2</v>
      </c>
      <c r="S104" s="352">
        <v>8.5617059891107072E-2</v>
      </c>
      <c r="T104" s="352">
        <v>8.0007232292184594E-2</v>
      </c>
      <c r="U104" s="352">
        <v>7.5844516427579819E-2</v>
      </c>
      <c r="V104" s="352">
        <v>7.756335735875379E-2</v>
      </c>
      <c r="W104" s="352">
        <v>7.7245562394077247E-2</v>
      </c>
      <c r="X104" s="352">
        <v>7.2993013587072997E-2</v>
      </c>
      <c r="Y104" s="445">
        <v>6.9818695941450432E-2</v>
      </c>
      <c r="Z104" s="352"/>
      <c r="AA104" s="407">
        <v>7.4430013269532344E-2</v>
      </c>
      <c r="AB104" s="658">
        <v>7.3922976501305485E-2</v>
      </c>
      <c r="AC104" s="352">
        <v>6.9902619461010035E-2</v>
      </c>
      <c r="AD104" s="352">
        <v>6.7025193098967734E-2</v>
      </c>
      <c r="AE104" s="352">
        <v>6.8099989712992484E-2</v>
      </c>
      <c r="AF104" s="352">
        <v>6.881678897901379E-2</v>
      </c>
      <c r="AG104" s="352">
        <v>6.8978943900320486E-2</v>
      </c>
      <c r="AH104" s="352">
        <v>7.0505764440067203E-2</v>
      </c>
      <c r="AI104" s="352">
        <v>7.3397006102733933E-2</v>
      </c>
      <c r="AJ104" s="352">
        <v>8.0927072489178672E-2</v>
      </c>
      <c r="AK104" s="352">
        <v>8.489688323771126E-2</v>
      </c>
      <c r="AL104" s="352">
        <v>8.519826250412782E-2</v>
      </c>
      <c r="AM104" s="352">
        <v>8.6303293022339342E-2</v>
      </c>
      <c r="AN104" s="352">
        <v>8.3675791135566849E-2</v>
      </c>
      <c r="AO104" s="1469">
        <v>8.1180490565216451E-2</v>
      </c>
      <c r="AP104" s="352"/>
      <c r="AQ104" s="352"/>
      <c r="AR104" s="352"/>
      <c r="AS104" s="352"/>
      <c r="AT104" s="1113">
        <v>8.1566208285139011E-2</v>
      </c>
      <c r="AU104" s="63"/>
      <c r="AV104" s="902"/>
      <c r="AW104" s="136">
        <v>2.961659554813531E-2</v>
      </c>
      <c r="AX104" s="137">
        <v>2.9241256291011021E-2</v>
      </c>
      <c r="AY104" s="137">
        <v>3.6106439806113368E-2</v>
      </c>
      <c r="AZ104" s="137">
        <v>5.5668646919529725E-2</v>
      </c>
      <c r="BA104" s="137">
        <v>8.3913618334067866E-2</v>
      </c>
      <c r="BB104" s="137">
        <v>7.5844516427579819E-2</v>
      </c>
      <c r="BC104" s="137">
        <v>6.9818695941450432E-2</v>
      </c>
      <c r="BD104" s="962">
        <v>6.7025193098967734E-2</v>
      </c>
      <c r="BE104" s="352">
        <v>7.0505764440067203E-2</v>
      </c>
      <c r="BF104" s="352">
        <v>8.519826250412782E-2</v>
      </c>
      <c r="BG104" s="962"/>
      <c r="BH104" s="352">
        <v>8.1566208285139011E-2</v>
      </c>
      <c r="BJ104" s="352"/>
      <c r="BK104" s="352"/>
      <c r="BL104" s="352"/>
      <c r="BN104" s="137"/>
      <c r="BO104" s="352"/>
      <c r="BP104" s="352"/>
      <c r="BQ104" s="352"/>
    </row>
    <row r="105" spans="1:69" s="24" customFormat="1" ht="14.25" customHeight="1">
      <c r="A105" s="31"/>
      <c r="B105" s="31"/>
      <c r="C105" s="91"/>
      <c r="D105" s="90" t="s">
        <v>80</v>
      </c>
      <c r="E105" s="90"/>
      <c r="F105" s="225">
        <v>3.2764156450671336E-2</v>
      </c>
      <c r="G105" s="225">
        <v>3.2837247405789187E-2</v>
      </c>
      <c r="H105" s="225">
        <v>3.3916849015317288E-2</v>
      </c>
      <c r="I105" s="113">
        <v>3.3237685318029654E-2</v>
      </c>
      <c r="J105" s="225">
        <v>4.0654730248773856E-2</v>
      </c>
      <c r="K105" s="225">
        <v>4.459827507943713E-2</v>
      </c>
      <c r="L105" s="225">
        <v>4.822904691520228E-2</v>
      </c>
      <c r="M105" s="113">
        <v>5.2775250227479524E-2</v>
      </c>
      <c r="N105" s="225">
        <v>6.5091833198567636E-2</v>
      </c>
      <c r="O105" s="225">
        <v>7.3048460253043693E-2</v>
      </c>
      <c r="P105" s="225">
        <v>7.8820375335120638E-2</v>
      </c>
      <c r="Q105" s="352">
        <v>7.8903555714115822E-2</v>
      </c>
      <c r="R105" s="352">
        <v>8.2286704200952798E-2</v>
      </c>
      <c r="S105" s="352">
        <v>7.9039083893452822E-2</v>
      </c>
      <c r="T105" s="352">
        <v>7.3022186315331541E-2</v>
      </c>
      <c r="U105" s="352">
        <v>6.8038879359634083E-2</v>
      </c>
      <c r="V105" s="352">
        <v>7.0840833119053745E-2</v>
      </c>
      <c r="W105" s="352">
        <v>7.2020789506249225E-2</v>
      </c>
      <c r="X105" s="352">
        <v>6.7954177412583222E-2</v>
      </c>
      <c r="Y105" s="445">
        <v>6.5299264152036615E-2</v>
      </c>
      <c r="Z105" s="352"/>
      <c r="AA105" s="356">
        <v>6.724679187090378E-2</v>
      </c>
      <c r="AB105" s="532">
        <v>6.7976979042241287E-2</v>
      </c>
      <c r="AC105" s="352">
        <v>6.3492063492063489E-2</v>
      </c>
      <c r="AD105" s="352">
        <v>6.1284368936633388E-2</v>
      </c>
      <c r="AE105" s="352">
        <v>6.1954506398950837E-2</v>
      </c>
      <c r="AF105" s="352">
        <v>6.1318951972482917E-2</v>
      </c>
      <c r="AG105" s="352">
        <v>6.0551252309990949E-2</v>
      </c>
      <c r="AH105" s="352">
        <v>6.0604920622977954E-2</v>
      </c>
      <c r="AI105" s="352">
        <v>6.2550714411712824E-2</v>
      </c>
      <c r="AJ105" s="352">
        <v>6.7112195466921251E-2</v>
      </c>
      <c r="AK105" s="352">
        <v>6.9583622713893567E-2</v>
      </c>
      <c r="AL105" s="352">
        <v>6.8951093951093959E-2</v>
      </c>
      <c r="AM105" s="352">
        <v>7.0650482415188301E-2</v>
      </c>
      <c r="AN105" s="352">
        <v>6.8646500971549548E-2</v>
      </c>
      <c r="AO105" s="1469">
        <v>6.6772313394751689E-2</v>
      </c>
      <c r="AP105" s="352"/>
      <c r="AQ105" s="352"/>
      <c r="AR105" s="352"/>
      <c r="AS105" s="352"/>
      <c r="AT105" s="352">
        <v>6.8105120505938935E-2</v>
      </c>
      <c r="AU105" s="63"/>
      <c r="AV105" s="902"/>
      <c r="AW105" s="114" t="s">
        <v>203</v>
      </c>
      <c r="AX105" s="117">
        <v>2.7561064527889173E-2</v>
      </c>
      <c r="AY105" s="117">
        <v>3.3237685318029654E-2</v>
      </c>
      <c r="AZ105" s="117">
        <v>5.2775250227479524E-2</v>
      </c>
      <c r="BA105" s="117">
        <v>7.8903555714115822E-2</v>
      </c>
      <c r="BB105" s="117">
        <v>6.8038879359634083E-2</v>
      </c>
      <c r="BC105" s="117">
        <v>6.5299264152036615E-2</v>
      </c>
      <c r="BD105" s="959">
        <v>6.1284368936633388E-2</v>
      </c>
      <c r="BE105" s="352">
        <v>6.0604920622977954E-2</v>
      </c>
      <c r="BF105" s="352">
        <v>6.8951093951093959E-2</v>
      </c>
      <c r="BG105" s="959"/>
      <c r="BH105" s="352">
        <v>6.8105120505938935E-2</v>
      </c>
      <c r="BJ105" s="352"/>
      <c r="BK105" s="352"/>
      <c r="BL105" s="352"/>
      <c r="BN105" s="117"/>
      <c r="BO105" s="352"/>
      <c r="BP105" s="352"/>
      <c r="BQ105" s="352"/>
    </row>
    <row r="106" spans="1:69" s="24" customFormat="1" ht="14.25" customHeight="1">
      <c r="A106" s="31"/>
      <c r="B106" s="31"/>
      <c r="C106" s="91"/>
      <c r="D106" s="90" t="s">
        <v>81</v>
      </c>
      <c r="E106" s="90"/>
      <c r="F106" s="225">
        <v>4.81661511268228E-2</v>
      </c>
      <c r="G106" s="225">
        <v>5.0579150579150578E-2</v>
      </c>
      <c r="H106" s="225">
        <v>4.8361934477379097E-2</v>
      </c>
      <c r="I106" s="113">
        <v>4.9856733524355303E-2</v>
      </c>
      <c r="J106" s="225">
        <v>5.5655758825045094E-2</v>
      </c>
      <c r="K106" s="225">
        <v>6.0037968675842428E-2</v>
      </c>
      <c r="L106" s="225">
        <v>6.3596027889287976E-2</v>
      </c>
      <c r="M106" s="113">
        <v>6.5701559020044542E-2</v>
      </c>
      <c r="N106" s="225">
        <v>7.2700836059614679E-2</v>
      </c>
      <c r="O106" s="225">
        <v>8.3032490974729242E-2</v>
      </c>
      <c r="P106" s="225">
        <v>9.0202177293934677E-2</v>
      </c>
      <c r="Q106" s="352">
        <v>9.8262942779291554E-2</v>
      </c>
      <c r="R106" s="352">
        <v>0.10335659687603856</v>
      </c>
      <c r="S106" s="352">
        <v>0.10331547220361688</v>
      </c>
      <c r="T106" s="352">
        <v>9.8640583554376646E-2</v>
      </c>
      <c r="U106" s="352">
        <v>9.6779689896064058E-2</v>
      </c>
      <c r="V106" s="352">
        <v>9.5142040679105741E-2</v>
      </c>
      <c r="W106" s="352">
        <v>9.073482428115015E-2</v>
      </c>
      <c r="X106" s="352">
        <v>8.5611294683088021E-2</v>
      </c>
      <c r="Y106" s="445">
        <v>8.1307998232434828E-2</v>
      </c>
      <c r="Z106" s="352"/>
      <c r="AA106" s="356">
        <v>9.3861740166865312E-2</v>
      </c>
      <c r="AB106" s="532">
        <v>9.1893665900886115E-2</v>
      </c>
      <c r="AC106" s="352">
        <v>8.9783281733746126E-2</v>
      </c>
      <c r="AD106" s="352">
        <v>8.5475285171102672E-2</v>
      </c>
      <c r="AE106" s="352">
        <v>8.7375886524822699E-2</v>
      </c>
      <c r="AF106" s="352">
        <v>9.2299507913286352E-2</v>
      </c>
      <c r="AG106" s="352">
        <v>9.592657782247925E-2</v>
      </c>
      <c r="AH106" s="352">
        <v>0.10365239294710327</v>
      </c>
      <c r="AI106" s="352">
        <v>0.1109077598828697</v>
      </c>
      <c r="AJ106" s="352">
        <v>0.12845152657827513</v>
      </c>
      <c r="AK106" s="352">
        <v>0.13964762918292536</v>
      </c>
      <c r="AL106" s="352">
        <v>0.1461324966815494</v>
      </c>
      <c r="AM106" s="352">
        <v>0.14567347420611498</v>
      </c>
      <c r="AN106" s="352">
        <v>0.1440046565774156</v>
      </c>
      <c r="AO106" s="1469">
        <v>0.1427260211106012</v>
      </c>
      <c r="AP106" s="352"/>
      <c r="AQ106" s="352"/>
      <c r="AR106" s="352"/>
      <c r="AS106" s="352"/>
      <c r="AT106" s="352">
        <v>0.1375234728819176</v>
      </c>
      <c r="AU106" s="63"/>
      <c r="AV106" s="902"/>
      <c r="AW106" s="114" t="s">
        <v>203</v>
      </c>
      <c r="AX106" s="117">
        <v>4.0867810292633706E-2</v>
      </c>
      <c r="AY106" s="117">
        <v>4.9856733524355303E-2</v>
      </c>
      <c r="AZ106" s="117">
        <v>6.5701559020044542E-2</v>
      </c>
      <c r="BA106" s="117">
        <v>9.8262942779291554E-2</v>
      </c>
      <c r="BB106" s="117">
        <v>9.6779689896064058E-2</v>
      </c>
      <c r="BC106" s="117">
        <v>8.1307998232434828E-2</v>
      </c>
      <c r="BD106" s="959">
        <v>8.5475285171102672E-2</v>
      </c>
      <c r="BE106" s="352">
        <v>0.10365239294710327</v>
      </c>
      <c r="BF106" s="352">
        <v>0.1461324966815494</v>
      </c>
      <c r="BG106" s="959"/>
      <c r="BH106" s="352">
        <v>0.1375234728819176</v>
      </c>
      <c r="BJ106" s="352"/>
      <c r="BK106" s="352"/>
      <c r="BL106" s="352"/>
      <c r="BN106" s="117"/>
      <c r="BO106" s="352"/>
      <c r="BP106" s="352"/>
      <c r="BQ106" s="352"/>
    </row>
    <row r="107" spans="1:69" s="24" customFormat="1" ht="14.25" customHeight="1">
      <c r="A107" s="31"/>
      <c r="B107" s="31"/>
      <c r="C107" s="90" t="s">
        <v>83</v>
      </c>
      <c r="D107" s="90"/>
      <c r="E107" s="90"/>
      <c r="F107" s="225">
        <v>2.2816679779701022E-2</v>
      </c>
      <c r="G107" s="225">
        <v>2.271062271062271E-2</v>
      </c>
      <c r="H107" s="225">
        <v>2.3793337865397689E-2</v>
      </c>
      <c r="I107" s="113">
        <v>2.4173027989821884E-2</v>
      </c>
      <c r="J107" s="225">
        <v>3.0456852791878174E-2</v>
      </c>
      <c r="K107" s="225">
        <v>3.553299492385787E-2</v>
      </c>
      <c r="L107" s="225">
        <v>4.1563275434243173E-2</v>
      </c>
      <c r="M107" s="113">
        <v>4.7535211267605633E-2</v>
      </c>
      <c r="N107" s="225">
        <v>6.1980830670926516E-2</v>
      </c>
      <c r="O107" s="225">
        <v>7.1475409836065568E-2</v>
      </c>
      <c r="P107" s="225">
        <v>8.3333333333333329E-2</v>
      </c>
      <c r="Q107" s="352">
        <v>8.7323943661971826E-2</v>
      </c>
      <c r="R107" s="352">
        <v>0.10155670867309118</v>
      </c>
      <c r="S107" s="352">
        <v>0.10859375</v>
      </c>
      <c r="T107" s="352">
        <v>0.10852090032154341</v>
      </c>
      <c r="U107" s="352">
        <v>0.10434056761268781</v>
      </c>
      <c r="V107" s="352">
        <v>0.10240963855421686</v>
      </c>
      <c r="W107" s="352">
        <v>9.6334185848252346E-2</v>
      </c>
      <c r="X107" s="352">
        <v>8.9906700593723493E-2</v>
      </c>
      <c r="Y107" s="445">
        <v>8.0858085808580865E-2</v>
      </c>
      <c r="Z107" s="352"/>
      <c r="AA107" s="356">
        <v>8.9271089271089274E-2</v>
      </c>
      <c r="AB107" s="532">
        <v>7.3409461663947795E-2</v>
      </c>
      <c r="AC107" s="352">
        <v>7.27124183006536E-2</v>
      </c>
      <c r="AD107" s="352">
        <v>6.6923076923076918E-2</v>
      </c>
      <c r="AE107" s="352">
        <v>6.8164213787761441E-2</v>
      </c>
      <c r="AF107" s="352">
        <v>6.580937972768533E-2</v>
      </c>
      <c r="AG107" s="352">
        <v>6.3188831741366636E-2</v>
      </c>
      <c r="AH107" s="352">
        <v>6.3300142247510668E-2</v>
      </c>
      <c r="AI107" s="352">
        <v>6.5872459705676248E-2</v>
      </c>
      <c r="AJ107" s="352">
        <v>7.343412526997839E-2</v>
      </c>
      <c r="AK107" s="352">
        <v>7.4666666666666659E-2</v>
      </c>
      <c r="AL107" s="352">
        <v>7.3587385019710905E-2</v>
      </c>
      <c r="AM107" s="352">
        <v>7.1518987341772158E-2</v>
      </c>
      <c r="AN107" s="352">
        <v>6.5448113207547176E-2</v>
      </c>
      <c r="AO107" s="1469">
        <v>5.9857221306974191E-2</v>
      </c>
      <c r="AP107" s="352"/>
      <c r="AQ107" s="352"/>
      <c r="AR107" s="352"/>
      <c r="AS107" s="352"/>
      <c r="AT107" s="352">
        <v>5.6642636457260559E-2</v>
      </c>
      <c r="AU107" s="63"/>
      <c r="AV107" s="902"/>
      <c r="AW107" s="114">
        <v>2.6542051635275395E-2</v>
      </c>
      <c r="AX107" s="117">
        <v>2.0259319286871962E-2</v>
      </c>
      <c r="AY107" s="117">
        <v>2.4173027989821884E-2</v>
      </c>
      <c r="AZ107" s="117">
        <v>4.7535211267605633E-2</v>
      </c>
      <c r="BA107" s="117">
        <v>8.7323943661971826E-2</v>
      </c>
      <c r="BB107" s="117">
        <v>0.10434056761268781</v>
      </c>
      <c r="BC107" s="117">
        <v>8.0858085808580865E-2</v>
      </c>
      <c r="BD107" s="959">
        <v>6.6923076923076918E-2</v>
      </c>
      <c r="BE107" s="352">
        <v>6.3300142247510668E-2</v>
      </c>
      <c r="BF107" s="352">
        <v>7.3587385019710905E-2</v>
      </c>
      <c r="BG107" s="959"/>
      <c r="BH107" s="352">
        <v>5.6642636457260559E-2</v>
      </c>
      <c r="BJ107" s="352"/>
      <c r="BK107" s="352"/>
      <c r="BL107" s="352"/>
      <c r="BN107" s="117"/>
      <c r="BO107" s="352"/>
      <c r="BP107" s="352"/>
      <c r="BQ107" s="352"/>
    </row>
    <row r="108" spans="1:69" s="88" customFormat="1" ht="14.25" customHeight="1">
      <c r="A108" s="94"/>
      <c r="B108" s="92" t="s">
        <v>84</v>
      </c>
      <c r="C108" s="93"/>
      <c r="D108" s="93"/>
      <c r="E108" s="92"/>
      <c r="F108" s="229">
        <v>3.0065628972958114E-2</v>
      </c>
      <c r="G108" s="229">
        <v>2.9837940896091517E-2</v>
      </c>
      <c r="H108" s="229">
        <v>2.9455467179442356E-2</v>
      </c>
      <c r="I108" s="131">
        <v>2.838847385272145E-2</v>
      </c>
      <c r="J108" s="229">
        <v>3.25765306122449E-2</v>
      </c>
      <c r="K108" s="229">
        <v>3.4323131536026098E-2</v>
      </c>
      <c r="L108" s="229">
        <v>3.647137745974955E-2</v>
      </c>
      <c r="M108" s="131">
        <v>3.8784477956800692E-2</v>
      </c>
      <c r="N108" s="229">
        <v>4.4086450610153115E-2</v>
      </c>
      <c r="O108" s="229">
        <v>4.9332157258064516E-2</v>
      </c>
      <c r="P108" s="229">
        <v>5.2882451618182565E-2</v>
      </c>
      <c r="Q108" s="483">
        <v>5.3749798614467534E-2</v>
      </c>
      <c r="R108" s="483">
        <v>5.5362693254753161E-2</v>
      </c>
      <c r="S108" s="354">
        <v>5.3887636831938181E-2</v>
      </c>
      <c r="T108" s="354">
        <v>5.0732986373207264E-2</v>
      </c>
      <c r="U108" s="483">
        <v>4.7160999264662044E-2</v>
      </c>
      <c r="V108" s="354">
        <v>4.8081496749643265E-2</v>
      </c>
      <c r="W108" s="354">
        <v>4.8045508705846174E-2</v>
      </c>
      <c r="X108" s="354">
        <v>4.5170449307693726E-2</v>
      </c>
      <c r="Y108" s="484">
        <v>4.1248294440751503E-2</v>
      </c>
      <c r="Z108" s="354"/>
      <c r="AA108" s="483">
        <v>4.2493155746653452E-2</v>
      </c>
      <c r="AB108" s="654">
        <v>2.788134408351587E-2</v>
      </c>
      <c r="AC108" s="354">
        <v>3.8303970590526031E-2</v>
      </c>
      <c r="AD108" s="354">
        <v>3.61861594975708E-2</v>
      </c>
      <c r="AE108" s="354">
        <v>3.663354997566353E-2</v>
      </c>
      <c r="AF108" s="354">
        <v>3.7393837781381417E-2</v>
      </c>
      <c r="AG108" s="354">
        <v>3.752192925034694E-2</v>
      </c>
      <c r="AH108" s="354">
        <v>3.7886859462201918E-2</v>
      </c>
      <c r="AI108" s="354">
        <v>3.9834024896265564E-2</v>
      </c>
      <c r="AJ108" s="354">
        <v>4.2914147521160823E-2</v>
      </c>
      <c r="AK108" s="354">
        <v>4.4145959760861969E-2</v>
      </c>
      <c r="AL108" s="354">
        <v>4.2263810403730041E-2</v>
      </c>
      <c r="AM108" s="354">
        <v>4.1985364038533098E-2</v>
      </c>
      <c r="AN108" s="354">
        <v>3.9974888931813793E-2</v>
      </c>
      <c r="AO108" s="1473">
        <v>3.8342654616981352E-2</v>
      </c>
      <c r="AP108" s="354"/>
      <c r="AQ108" s="354"/>
      <c r="AR108" s="354"/>
      <c r="AS108" s="354"/>
      <c r="AT108" s="483">
        <v>3.7062564890025039E-2</v>
      </c>
      <c r="AU108" s="63"/>
      <c r="AV108" s="981"/>
      <c r="AW108" s="132">
        <v>3.0408850158430197E-2</v>
      </c>
      <c r="AX108" s="131">
        <v>2.7287149656266527E-2</v>
      </c>
      <c r="AY108" s="131">
        <v>2.838847385272145E-2</v>
      </c>
      <c r="AZ108" s="131">
        <v>3.8784477956800692E-2</v>
      </c>
      <c r="BA108" s="131">
        <v>5.3749798614467534E-2</v>
      </c>
      <c r="BB108" s="131">
        <v>4.7160999264662044E-2</v>
      </c>
      <c r="BC108" s="131">
        <v>4.1248294440751503E-2</v>
      </c>
      <c r="BD108" s="960">
        <v>3.61861594975708E-2</v>
      </c>
      <c r="BE108" s="354">
        <v>3.7886859462201918E-2</v>
      </c>
      <c r="BF108" s="354">
        <v>4.2263810403730041E-2</v>
      </c>
      <c r="BG108" s="960"/>
      <c r="BH108" s="354">
        <v>3.7062564890025039E-2</v>
      </c>
      <c r="BJ108" s="354"/>
      <c r="BK108" s="354"/>
      <c r="BL108" s="354"/>
      <c r="BN108" s="131"/>
      <c r="BO108" s="354"/>
      <c r="BP108" s="354"/>
      <c r="BQ108" s="354"/>
    </row>
    <row r="109" spans="1:69" s="88" customFormat="1" ht="14.25" customHeight="1">
      <c r="A109" s="94"/>
      <c r="B109" s="92" t="s">
        <v>87</v>
      </c>
      <c r="C109" s="93"/>
      <c r="D109" s="93"/>
      <c r="E109" s="92"/>
      <c r="F109" s="229">
        <v>3.2622848479443502E-2</v>
      </c>
      <c r="G109" s="229">
        <v>3.1762557389360138E-2</v>
      </c>
      <c r="H109" s="229">
        <v>3.3204308721686643E-2</v>
      </c>
      <c r="I109" s="131">
        <v>2.9319255759007679E-2</v>
      </c>
      <c r="J109" s="229">
        <v>3.1834207227113102E-2</v>
      </c>
      <c r="K109" s="229">
        <v>3.4414170223381946E-2</v>
      </c>
      <c r="L109" s="229">
        <v>3.4623384809328708E-2</v>
      </c>
      <c r="M109" s="131">
        <v>3.2228969027332612E-2</v>
      </c>
      <c r="N109" s="229">
        <v>3.8782676124790444E-2</v>
      </c>
      <c r="O109" s="229">
        <v>4.9024239356616615E-2</v>
      </c>
      <c r="P109" s="229">
        <v>5.4308145960016548E-2</v>
      </c>
      <c r="Q109" s="483">
        <v>4.9843658246462863E-2</v>
      </c>
      <c r="R109" s="483">
        <v>5.1919433440390676E-2</v>
      </c>
      <c r="S109" s="354">
        <v>4.9442002029083533E-2</v>
      </c>
      <c r="T109" s="354">
        <v>4.8558382120377441E-2</v>
      </c>
      <c r="U109" s="483">
        <v>4.4383247520720932E-2</v>
      </c>
      <c r="V109" s="354">
        <v>4.6857111404667535E-2</v>
      </c>
      <c r="W109" s="354">
        <v>4.643549632961478E-2</v>
      </c>
      <c r="X109" s="354">
        <v>4.5522617704379938E-2</v>
      </c>
      <c r="Y109" s="484">
        <v>4.204874517374517E-2</v>
      </c>
      <c r="Z109" s="483">
        <v>4.4525489539658354E-2</v>
      </c>
      <c r="AA109" s="483">
        <v>4.24587676310356E-2</v>
      </c>
      <c r="AB109" s="654">
        <v>3.5935698790040757E-2</v>
      </c>
      <c r="AC109" s="354">
        <v>4.0973556320024619E-2</v>
      </c>
      <c r="AD109" s="354">
        <v>3.7548085360705426E-2</v>
      </c>
      <c r="AE109" s="354">
        <v>4.2331167552667845E-2</v>
      </c>
      <c r="AF109" s="354">
        <v>3.9888250814837808E-2</v>
      </c>
      <c r="AG109" s="354">
        <v>4.4395388766249697E-2</v>
      </c>
      <c r="AH109" s="354">
        <v>4.3132224337223087E-2</v>
      </c>
      <c r="AI109" s="354">
        <v>4.3710610377277047E-2</v>
      </c>
      <c r="AJ109" s="354">
        <v>5.020107561230696E-2</v>
      </c>
      <c r="AK109" s="354">
        <v>4.7310785376147836E-2</v>
      </c>
      <c r="AL109" s="354">
        <v>4.2905240597234551E-2</v>
      </c>
      <c r="AM109" s="354">
        <v>4.3159232271575698E-2</v>
      </c>
      <c r="AN109" s="354">
        <v>3.669210225104922E-2</v>
      </c>
      <c r="AO109" s="1473">
        <v>3.3291016299939254E-2</v>
      </c>
      <c r="AP109" s="354"/>
      <c r="AQ109" s="354"/>
      <c r="AR109" s="354"/>
      <c r="AS109" s="354"/>
      <c r="AT109" s="483">
        <v>2.8722714122906987E-2</v>
      </c>
      <c r="AU109" s="63"/>
      <c r="AV109" s="981"/>
      <c r="AW109" s="132">
        <v>4.8603412006074369E-2</v>
      </c>
      <c r="AX109" s="131">
        <v>3.1723651744800845E-2</v>
      </c>
      <c r="AY109" s="131">
        <v>2.9319255759007679E-2</v>
      </c>
      <c r="AZ109" s="131">
        <v>3.2228969027332612E-2</v>
      </c>
      <c r="BA109" s="131">
        <v>4.9843658246462863E-2</v>
      </c>
      <c r="BB109" s="131">
        <v>4.4383247520720932E-2</v>
      </c>
      <c r="BC109" s="131">
        <v>4.204874517374517E-2</v>
      </c>
      <c r="BD109" s="960">
        <v>3.7548085360705426E-2</v>
      </c>
      <c r="BE109" s="354">
        <v>4.3132224337223087E-2</v>
      </c>
      <c r="BF109" s="354">
        <v>4.2905240597234551E-2</v>
      </c>
      <c r="BG109" s="960"/>
      <c r="BH109" s="354">
        <v>2.8722714122906987E-2</v>
      </c>
      <c r="BJ109" s="354"/>
      <c r="BK109" s="354"/>
      <c r="BL109" s="354"/>
      <c r="BN109" s="131"/>
      <c r="BO109" s="354"/>
      <c r="BP109" s="354"/>
      <c r="BQ109" s="354"/>
    </row>
    <row r="110" spans="1:69" s="24" customFormat="1" ht="14.25" customHeight="1">
      <c r="A110" s="32"/>
      <c r="B110" s="1220"/>
      <c r="C110" s="1220"/>
      <c r="D110" s="1220"/>
      <c r="E110" s="31"/>
      <c r="F110" s="62"/>
      <c r="G110" s="62"/>
      <c r="H110" s="62"/>
      <c r="I110" s="63"/>
      <c r="J110" s="62"/>
      <c r="K110" s="62"/>
      <c r="L110" s="62"/>
      <c r="M110" s="63"/>
      <c r="N110" s="62"/>
      <c r="O110" s="62"/>
      <c r="P110" s="62"/>
      <c r="Q110" s="353"/>
      <c r="R110" s="353"/>
      <c r="S110" s="353"/>
      <c r="T110" s="353"/>
      <c r="U110" s="353"/>
      <c r="V110" s="353"/>
      <c r="W110" s="353"/>
      <c r="X110" s="353"/>
      <c r="Y110" s="449"/>
      <c r="Z110" s="353"/>
      <c r="AA110" s="353"/>
      <c r="AB110" s="534"/>
      <c r="AC110" s="353"/>
      <c r="AD110" s="353"/>
      <c r="AE110" s="353"/>
      <c r="AF110" s="353"/>
      <c r="AG110" s="353"/>
      <c r="AH110" s="353"/>
      <c r="AI110" s="353"/>
      <c r="AJ110" s="353"/>
      <c r="AK110" s="353"/>
      <c r="AL110" s="353"/>
      <c r="AM110" s="353"/>
      <c r="AN110" s="353"/>
      <c r="AO110" s="606"/>
      <c r="AP110" s="353"/>
      <c r="AQ110" s="353"/>
      <c r="AR110" s="353"/>
      <c r="AS110" s="557"/>
      <c r="AT110" s="557"/>
      <c r="AU110" s="63"/>
      <c r="AV110" s="902"/>
      <c r="AW110" s="1222"/>
      <c r="AX110" s="63"/>
      <c r="AY110" s="63"/>
      <c r="AZ110" s="63"/>
      <c r="BA110" s="63"/>
      <c r="BB110" s="63"/>
      <c r="BC110" s="63"/>
      <c r="BD110" s="933"/>
      <c r="BE110" s="353"/>
      <c r="BF110" s="353"/>
      <c r="BG110" s="933"/>
      <c r="BH110" s="353"/>
      <c r="BJ110" s="353"/>
      <c r="BK110" s="353"/>
      <c r="BL110" s="353"/>
      <c r="BN110" s="63"/>
      <c r="BO110" s="353"/>
      <c r="BP110" s="353"/>
      <c r="BQ110" s="353"/>
    </row>
    <row r="111" spans="1:69" s="24" customFormat="1" ht="20.25" customHeight="1">
      <c r="A111" s="885" t="s">
        <v>555</v>
      </c>
      <c r="B111" s="23"/>
      <c r="C111" s="23"/>
      <c r="D111" s="23"/>
      <c r="E111" s="23"/>
      <c r="F111" s="62"/>
      <c r="G111" s="62"/>
      <c r="H111" s="62"/>
      <c r="I111" s="63"/>
      <c r="J111" s="62"/>
      <c r="K111" s="62"/>
      <c r="L111" s="62"/>
      <c r="M111" s="63"/>
      <c r="N111" s="62"/>
      <c r="O111" s="62"/>
      <c r="P111" s="62"/>
      <c r="Q111" s="353"/>
      <c r="R111" s="353"/>
      <c r="S111" s="353"/>
      <c r="T111" s="353"/>
      <c r="U111" s="353"/>
      <c r="V111" s="353"/>
      <c r="W111" s="353"/>
      <c r="X111" s="353"/>
      <c r="AB111" s="528" t="s">
        <v>398</v>
      </c>
      <c r="AO111" s="1466"/>
      <c r="AS111" s="26"/>
      <c r="AT111" s="1421"/>
    </row>
    <row r="112" spans="1:69" s="24" customFormat="1" ht="14.25" customHeight="1">
      <c r="A112" s="23"/>
      <c r="B112" s="23"/>
      <c r="C112" s="23"/>
      <c r="D112" s="23"/>
      <c r="E112" s="23"/>
      <c r="F112" s="62"/>
      <c r="G112" s="62"/>
      <c r="H112" s="62"/>
      <c r="I112" s="63"/>
      <c r="J112" s="62"/>
      <c r="K112" s="62"/>
      <c r="L112" s="62"/>
      <c r="M112" s="63"/>
      <c r="N112" s="62"/>
      <c r="O112" s="62"/>
      <c r="P112" s="62"/>
      <c r="Q112" s="353"/>
      <c r="R112" s="353"/>
      <c r="S112" s="353"/>
      <c r="T112" s="353"/>
      <c r="U112" s="353"/>
      <c r="V112" s="353"/>
      <c r="W112" s="353"/>
      <c r="X112" s="353"/>
      <c r="Y112" s="436" t="s">
        <v>394</v>
      </c>
      <c r="Z112" s="435" t="s">
        <v>366</v>
      </c>
      <c r="AB112" s="529"/>
      <c r="AO112" s="1466"/>
      <c r="AS112" s="26"/>
      <c r="AT112" s="26"/>
    </row>
    <row r="113" spans="1:69" ht="14.25" customHeight="1">
      <c r="A113" s="29"/>
      <c r="B113" s="29"/>
      <c r="C113" s="29"/>
      <c r="D113" s="29"/>
      <c r="E113" s="29"/>
      <c r="F113" s="28" t="s">
        <v>231</v>
      </c>
      <c r="G113" s="28" t="s">
        <v>232</v>
      </c>
      <c r="H113" s="28" t="s">
        <v>233</v>
      </c>
      <c r="I113" s="28" t="s">
        <v>234</v>
      </c>
      <c r="J113" s="28" t="s">
        <v>235</v>
      </c>
      <c r="K113" s="28" t="s">
        <v>236</v>
      </c>
      <c r="L113" s="28" t="s">
        <v>237</v>
      </c>
      <c r="M113" s="28" t="s">
        <v>238</v>
      </c>
      <c r="N113" s="28" t="s">
        <v>239</v>
      </c>
      <c r="O113" s="28" t="s">
        <v>240</v>
      </c>
      <c r="P113" s="28" t="s">
        <v>241</v>
      </c>
      <c r="Q113" s="28" t="s">
        <v>242</v>
      </c>
      <c r="R113" s="28" t="s">
        <v>243</v>
      </c>
      <c r="S113" s="28" t="s">
        <v>244</v>
      </c>
      <c r="T113" s="28" t="s">
        <v>245</v>
      </c>
      <c r="U113" s="28" t="s">
        <v>246</v>
      </c>
      <c r="V113" s="28" t="s">
        <v>307</v>
      </c>
      <c r="W113" s="28" t="s">
        <v>315</v>
      </c>
      <c r="X113" s="28" t="s">
        <v>321</v>
      </c>
      <c r="Y113" s="437" t="s">
        <v>340</v>
      </c>
      <c r="Z113" s="28" t="s">
        <v>365</v>
      </c>
      <c r="AA113" s="28" t="s">
        <v>343</v>
      </c>
      <c r="AB113" s="525" t="s">
        <v>344</v>
      </c>
      <c r="AC113" s="28" t="s">
        <v>345</v>
      </c>
      <c r="AD113" s="28" t="s">
        <v>459</v>
      </c>
      <c r="AE113" s="28" t="s">
        <v>483</v>
      </c>
      <c r="AF113" s="28" t="s">
        <v>484</v>
      </c>
      <c r="AG113" s="28" t="s">
        <v>485</v>
      </c>
      <c r="AH113" s="28" t="s">
        <v>486</v>
      </c>
      <c r="AI113" s="28" t="s">
        <v>530</v>
      </c>
      <c r="AJ113" s="28" t="s">
        <v>538</v>
      </c>
      <c r="AK113" s="28" t="s">
        <v>539</v>
      </c>
      <c r="AL113" s="28" t="s">
        <v>540</v>
      </c>
      <c r="AM113" s="28" t="s">
        <v>649</v>
      </c>
      <c r="AN113" s="28" t="s">
        <v>653</v>
      </c>
      <c r="AO113" s="490" t="s">
        <v>654</v>
      </c>
      <c r="AP113" s="28" t="s">
        <v>540</v>
      </c>
      <c r="AQ113" s="28" t="s">
        <v>649</v>
      </c>
      <c r="AR113" s="28" t="s">
        <v>653</v>
      </c>
      <c r="AS113" s="516" t="s">
        <v>654</v>
      </c>
      <c r="AT113" s="516" t="s">
        <v>648</v>
      </c>
      <c r="AU113" s="63"/>
      <c r="AV113" s="899"/>
      <c r="AW113" s="28" t="s">
        <v>266</v>
      </c>
      <c r="AX113" s="28" t="s">
        <v>267</v>
      </c>
      <c r="AY113" s="28" t="s">
        <v>251</v>
      </c>
      <c r="AZ113" s="28" t="s">
        <v>253</v>
      </c>
      <c r="BA113" s="28" t="s">
        <v>259</v>
      </c>
      <c r="BB113" s="28" t="s">
        <v>291</v>
      </c>
      <c r="BC113" s="28" t="s">
        <v>341</v>
      </c>
      <c r="BD113" s="525" t="s">
        <v>456</v>
      </c>
      <c r="BE113" s="28" t="s">
        <v>522</v>
      </c>
      <c r="BF113" s="28" t="s">
        <v>576</v>
      </c>
      <c r="BG113" s="525" t="s">
        <v>576</v>
      </c>
      <c r="BH113" s="28" t="s">
        <v>699</v>
      </c>
      <c r="BJ113" s="28" t="s">
        <v>501</v>
      </c>
      <c r="BK113" s="28" t="s">
        <v>548</v>
      </c>
      <c r="BL113" s="28" t="s">
        <v>670</v>
      </c>
      <c r="BN113" s="28"/>
      <c r="BO113" s="28" t="s">
        <v>515</v>
      </c>
      <c r="BP113" s="28" t="s">
        <v>562</v>
      </c>
      <c r="BQ113" s="28" t="s">
        <v>684</v>
      </c>
    </row>
    <row r="114" spans="1:69" s="24" customFormat="1" ht="14.25" customHeight="1">
      <c r="A114" s="95" t="s">
        <v>2</v>
      </c>
      <c r="B114" s="123"/>
      <c r="C114" s="123"/>
      <c r="D114" s="123"/>
      <c r="E114" s="123"/>
      <c r="F114" s="62"/>
      <c r="G114" s="62"/>
      <c r="H114" s="62"/>
      <c r="I114" s="130"/>
      <c r="J114" s="62"/>
      <c r="K114" s="62"/>
      <c r="L114" s="62"/>
      <c r="M114" s="130"/>
      <c r="N114" s="62"/>
      <c r="O114" s="62"/>
      <c r="P114" s="62"/>
      <c r="Q114" s="350"/>
      <c r="R114" s="350"/>
      <c r="S114" s="350"/>
      <c r="T114" s="350"/>
      <c r="U114" s="350"/>
      <c r="V114" s="350"/>
      <c r="W114" s="350"/>
      <c r="X114" s="350"/>
      <c r="Y114" s="473"/>
      <c r="Z114" s="350"/>
      <c r="AA114" s="350"/>
      <c r="AB114" s="653"/>
      <c r="AC114" s="350"/>
      <c r="AD114" s="350"/>
      <c r="AE114" s="350"/>
      <c r="AF114" s="350"/>
      <c r="AG114" s="350"/>
      <c r="AH114" s="350"/>
      <c r="AI114" s="350"/>
      <c r="AJ114" s="350"/>
      <c r="AK114" s="350"/>
      <c r="AL114" s="350"/>
      <c r="AM114" s="350"/>
      <c r="AN114" s="350"/>
      <c r="AO114" s="1471"/>
      <c r="AP114" s="350"/>
      <c r="AQ114" s="350"/>
      <c r="AR114" s="350"/>
      <c r="AS114" s="875"/>
      <c r="AT114" s="875"/>
      <c r="AU114" s="63"/>
      <c r="AV114" s="909"/>
      <c r="AW114" s="1239"/>
      <c r="AX114" s="130"/>
      <c r="AY114" s="130"/>
      <c r="AZ114" s="130"/>
      <c r="BA114" s="130"/>
      <c r="BB114" s="130"/>
      <c r="BC114" s="130"/>
      <c r="BD114" s="957"/>
      <c r="BE114" s="350"/>
      <c r="BF114" s="350"/>
      <c r="BG114" s="957"/>
      <c r="BH114" s="350"/>
      <c r="BJ114" s="350"/>
      <c r="BK114" s="350"/>
      <c r="BL114" s="350"/>
      <c r="BN114" s="130"/>
      <c r="BO114" s="350"/>
      <c r="BP114" s="350"/>
      <c r="BQ114" s="350"/>
    </row>
    <row r="115" spans="1:69" s="24" customFormat="1" ht="14.25" customHeight="1">
      <c r="A115" s="89" t="s">
        <v>86</v>
      </c>
      <c r="B115" s="89"/>
      <c r="C115" s="89"/>
      <c r="D115" s="89"/>
      <c r="E115" s="89"/>
      <c r="F115" s="230"/>
      <c r="G115" s="230"/>
      <c r="H115" s="230"/>
      <c r="I115" s="133"/>
      <c r="J115" s="230"/>
      <c r="K115" s="230"/>
      <c r="L115" s="230"/>
      <c r="M115" s="133"/>
      <c r="N115" s="230"/>
      <c r="O115" s="230"/>
      <c r="P115" s="230"/>
      <c r="Q115" s="655"/>
      <c r="R115" s="655"/>
      <c r="S115" s="655"/>
      <c r="T115" s="655"/>
      <c r="U115" s="655"/>
      <c r="V115" s="655"/>
      <c r="W115" s="655"/>
      <c r="X115" s="655"/>
      <c r="Y115" s="656"/>
      <c r="Z115" s="655"/>
      <c r="AA115" s="655"/>
      <c r="AB115" s="657"/>
      <c r="AC115" s="655"/>
      <c r="AD115" s="655"/>
      <c r="AE115" s="655"/>
      <c r="AF115" s="655"/>
      <c r="AG115" s="655"/>
      <c r="AH115" s="655"/>
      <c r="AI115" s="655"/>
      <c r="AJ115" s="655"/>
      <c r="AK115" s="655"/>
      <c r="AL115" s="655"/>
      <c r="AM115" s="655"/>
      <c r="AN115" s="655"/>
      <c r="AO115" s="1472"/>
      <c r="AP115" s="655"/>
      <c r="AQ115" s="655"/>
      <c r="AR115" s="655"/>
      <c r="AS115" s="1533"/>
      <c r="AT115" s="1533"/>
      <c r="AU115" s="63"/>
      <c r="AV115" s="982"/>
      <c r="AW115" s="1240"/>
      <c r="AX115" s="133"/>
      <c r="AY115" s="133"/>
      <c r="AZ115" s="133"/>
      <c r="BA115" s="133"/>
      <c r="BB115" s="133"/>
      <c r="BC115" s="133"/>
      <c r="BD115" s="961"/>
      <c r="BE115" s="655"/>
      <c r="BF115" s="655"/>
      <c r="BG115" s="961"/>
      <c r="BH115" s="655"/>
      <c r="BJ115" s="655"/>
      <c r="BK115" s="655"/>
      <c r="BL115" s="655"/>
      <c r="BN115" s="133"/>
      <c r="BO115" s="655"/>
      <c r="BP115" s="655"/>
      <c r="BQ115" s="655"/>
    </row>
    <row r="116" spans="1:69" ht="14.25" hidden="1" customHeight="1" outlineLevel="1">
      <c r="A116" s="31"/>
      <c r="B116" s="31"/>
      <c r="C116" s="90" t="s">
        <v>375</v>
      </c>
      <c r="D116" s="90"/>
      <c r="E116" s="90"/>
      <c r="F116" s="144">
        <v>313.39999999999998</v>
      </c>
      <c r="G116" s="144">
        <v>309</v>
      </c>
      <c r="H116" s="144">
        <v>320</v>
      </c>
      <c r="I116" s="106">
        <v>293.39999999999998</v>
      </c>
      <c r="J116" s="144">
        <v>331.4</v>
      </c>
      <c r="K116" s="144">
        <v>360.6</v>
      </c>
      <c r="L116" s="144">
        <v>408.8</v>
      </c>
      <c r="M116" s="106">
        <v>456.4</v>
      </c>
      <c r="N116" s="144">
        <v>516</v>
      </c>
      <c r="O116" s="144">
        <v>569.70000000000005</v>
      </c>
      <c r="P116" s="144">
        <v>651.4</v>
      </c>
      <c r="Q116" s="348">
        <v>696.2</v>
      </c>
      <c r="R116" s="348">
        <v>694.7</v>
      </c>
      <c r="S116" s="348">
        <v>717.6</v>
      </c>
      <c r="T116" s="348">
        <v>744.9</v>
      </c>
      <c r="U116" s="348">
        <v>748.9</v>
      </c>
      <c r="V116" s="348">
        <v>779.6</v>
      </c>
      <c r="W116" s="348">
        <v>852.5</v>
      </c>
      <c r="X116" s="348">
        <v>843.8</v>
      </c>
      <c r="Y116" s="440">
        <v>853.3</v>
      </c>
      <c r="Z116" s="348"/>
      <c r="AA116" s="348"/>
      <c r="AB116" s="538"/>
      <c r="AC116" s="348"/>
      <c r="AD116" s="348"/>
      <c r="AE116" s="348"/>
      <c r="AF116" s="348"/>
      <c r="AG116" s="348"/>
      <c r="AH116" s="348"/>
      <c r="AI116" s="348"/>
      <c r="AJ116" s="348"/>
      <c r="AK116" s="348"/>
      <c r="AL116" s="348"/>
      <c r="AM116" s="348"/>
      <c r="AN116" s="348"/>
      <c r="AO116" s="599"/>
      <c r="AP116" s="348"/>
      <c r="AQ116" s="348"/>
      <c r="AR116" s="348"/>
      <c r="AS116" s="561"/>
      <c r="AT116" s="561"/>
      <c r="AU116" s="63"/>
      <c r="AV116" s="902"/>
      <c r="AW116" s="1215">
        <v>299.40100000000001</v>
      </c>
      <c r="AX116" s="106">
        <v>309.89999999999998</v>
      </c>
      <c r="AY116" s="106">
        <v>293.39999999999998</v>
      </c>
      <c r="AZ116" s="106">
        <v>456.4</v>
      </c>
      <c r="BA116" s="106">
        <v>696.2</v>
      </c>
      <c r="BB116" s="106">
        <v>748.9</v>
      </c>
      <c r="BC116" s="106">
        <v>853.3</v>
      </c>
      <c r="BD116" s="953"/>
      <c r="BE116" s="348"/>
      <c r="BF116" s="348"/>
      <c r="BG116" s="953"/>
      <c r="BH116" s="348"/>
      <c r="BI116" s="24"/>
      <c r="BJ116" s="348"/>
      <c r="BK116" s="348"/>
      <c r="BL116" s="348"/>
      <c r="BM116" s="24"/>
      <c r="BN116" s="106"/>
      <c r="BO116" s="348"/>
      <c r="BP116" s="348"/>
      <c r="BQ116" s="348"/>
    </row>
    <row r="117" spans="1:69" ht="14.25" hidden="1" customHeight="1" outlineLevel="1">
      <c r="A117" s="31"/>
      <c r="B117" s="31"/>
      <c r="C117" s="90" t="s">
        <v>78</v>
      </c>
      <c r="D117" s="90"/>
      <c r="E117" s="90"/>
      <c r="F117" s="144">
        <v>182.6</v>
      </c>
      <c r="G117" s="144">
        <v>180.1</v>
      </c>
      <c r="H117" s="144">
        <v>189.8</v>
      </c>
      <c r="I117" s="106">
        <v>206.1</v>
      </c>
      <c r="J117" s="144">
        <v>209.4</v>
      </c>
      <c r="K117" s="144">
        <v>203.3</v>
      </c>
      <c r="L117" s="144">
        <v>220.8</v>
      </c>
      <c r="M117" s="106">
        <v>221.4</v>
      </c>
      <c r="N117" s="144">
        <v>216.1</v>
      </c>
      <c r="O117" s="144">
        <v>213.3</v>
      </c>
      <c r="P117" s="144">
        <v>230.6</v>
      </c>
      <c r="Q117" s="348">
        <v>236.9</v>
      </c>
      <c r="R117" s="348">
        <v>264.2</v>
      </c>
      <c r="S117" s="348">
        <v>284.2</v>
      </c>
      <c r="T117" s="348">
        <v>308.39999999999998</v>
      </c>
      <c r="U117" s="348">
        <v>310.39999999999998</v>
      </c>
      <c r="V117" s="348">
        <v>310.89999999999998</v>
      </c>
      <c r="W117" s="348">
        <v>311.3</v>
      </c>
      <c r="X117" s="348">
        <v>310.2</v>
      </c>
      <c r="Y117" s="440">
        <v>316.10000000000002</v>
      </c>
      <c r="Z117" s="348"/>
      <c r="AA117" s="348"/>
      <c r="AB117" s="538"/>
      <c r="AC117" s="348"/>
      <c r="AD117" s="348"/>
      <c r="AE117" s="348"/>
      <c r="AF117" s="348"/>
      <c r="AG117" s="348"/>
      <c r="AH117" s="348"/>
      <c r="AI117" s="348"/>
      <c r="AJ117" s="348"/>
      <c r="AK117" s="348"/>
      <c r="AL117" s="348"/>
      <c r="AM117" s="348"/>
      <c r="AN117" s="348"/>
      <c r="AO117" s="599"/>
      <c r="AP117" s="348"/>
      <c r="AQ117" s="348"/>
      <c r="AR117" s="348"/>
      <c r="AS117" s="561"/>
      <c r="AT117" s="561"/>
      <c r="AU117" s="63"/>
      <c r="AV117" s="902"/>
      <c r="AW117" s="1215">
        <v>293.77300000000002</v>
      </c>
      <c r="AX117" s="106">
        <v>180.6</v>
      </c>
      <c r="AY117" s="106">
        <v>206.1</v>
      </c>
      <c r="AZ117" s="106">
        <v>221.4</v>
      </c>
      <c r="BA117" s="106">
        <v>236.9</v>
      </c>
      <c r="BB117" s="106">
        <v>310.39999999999998</v>
      </c>
      <c r="BC117" s="106">
        <v>316.10000000000002</v>
      </c>
      <c r="BD117" s="953"/>
      <c r="BE117" s="348"/>
      <c r="BF117" s="348"/>
      <c r="BG117" s="953"/>
      <c r="BH117" s="348"/>
      <c r="BI117" s="24"/>
      <c r="BJ117" s="348"/>
      <c r="BK117" s="348"/>
      <c r="BL117" s="348"/>
      <c r="BM117" s="24"/>
      <c r="BN117" s="106"/>
      <c r="BO117" s="348"/>
      <c r="BP117" s="348"/>
      <c r="BQ117" s="348"/>
    </row>
    <row r="118" spans="1:69" ht="14.25" customHeight="1" collapsed="1">
      <c r="A118" s="31"/>
      <c r="B118" s="31"/>
      <c r="C118" s="90" t="s">
        <v>77</v>
      </c>
      <c r="D118" s="90"/>
      <c r="E118" s="90"/>
      <c r="F118" s="144"/>
      <c r="G118" s="144"/>
      <c r="H118" s="144"/>
      <c r="I118" s="106"/>
      <c r="J118" s="144"/>
      <c r="K118" s="144"/>
      <c r="L118" s="144"/>
      <c r="M118" s="106"/>
      <c r="N118" s="144"/>
      <c r="O118" s="144"/>
      <c r="P118" s="144"/>
      <c r="Q118" s="348"/>
      <c r="R118" s="348"/>
      <c r="S118" s="348"/>
      <c r="T118" s="348"/>
      <c r="U118" s="348"/>
      <c r="V118" s="348"/>
      <c r="W118" s="348"/>
      <c r="X118" s="348"/>
      <c r="Y118" s="440"/>
      <c r="Z118" s="348">
        <v>1003.4</v>
      </c>
      <c r="AA118" s="348">
        <v>1027.8</v>
      </c>
      <c r="AB118" s="538">
        <v>986.5</v>
      </c>
      <c r="AC118" s="348">
        <v>1020.8</v>
      </c>
      <c r="AD118" s="348">
        <v>1017.2</v>
      </c>
      <c r="AE118" s="348">
        <v>970.7</v>
      </c>
      <c r="AF118" s="348">
        <v>881.7</v>
      </c>
      <c r="AG118" s="348">
        <v>867.6</v>
      </c>
      <c r="AH118" s="348">
        <v>834.2</v>
      </c>
      <c r="AI118" s="348">
        <v>944.5</v>
      </c>
      <c r="AJ118" s="348">
        <v>944.3</v>
      </c>
      <c r="AK118" s="348">
        <v>851</v>
      </c>
      <c r="AL118" s="348">
        <v>859.5</v>
      </c>
      <c r="AM118" s="348">
        <v>850.4</v>
      </c>
      <c r="AN118" s="348">
        <v>755.2</v>
      </c>
      <c r="AO118" s="599">
        <v>698.8</v>
      </c>
      <c r="AP118" s="348">
        <v>736</v>
      </c>
      <c r="AQ118" s="348"/>
      <c r="AR118" s="348"/>
      <c r="AS118" s="561">
        <v>604.6</v>
      </c>
      <c r="AT118" s="561">
        <v>583</v>
      </c>
      <c r="AU118" s="63"/>
      <c r="AV118" s="902"/>
      <c r="AW118" s="1215"/>
      <c r="AX118" s="106"/>
      <c r="AY118" s="106"/>
      <c r="AZ118" s="106"/>
      <c r="BA118" s="106"/>
      <c r="BB118" s="106"/>
      <c r="BC118" s="106"/>
      <c r="BD118" s="953">
        <v>1017.2</v>
      </c>
      <c r="BE118" s="348">
        <v>834.2</v>
      </c>
      <c r="BF118" s="348">
        <v>859.5</v>
      </c>
      <c r="BG118" s="953">
        <v>736</v>
      </c>
      <c r="BH118" s="348">
        <v>583</v>
      </c>
      <c r="BI118" s="24"/>
      <c r="BJ118" s="348"/>
      <c r="BK118" s="348"/>
      <c r="BL118" s="348"/>
      <c r="BM118" s="24"/>
      <c r="BN118" s="106"/>
      <c r="BO118" s="348"/>
      <c r="BP118" s="348"/>
      <c r="BQ118" s="348"/>
    </row>
    <row r="119" spans="1:69" ht="14.25" customHeight="1">
      <c r="A119" s="31"/>
      <c r="B119" s="31"/>
      <c r="C119" s="90" t="s">
        <v>373</v>
      </c>
      <c r="D119" s="90"/>
      <c r="E119" s="90"/>
      <c r="F119" s="144"/>
      <c r="G119" s="144"/>
      <c r="H119" s="144"/>
      <c r="I119" s="106"/>
      <c r="J119" s="144"/>
      <c r="K119" s="144"/>
      <c r="L119" s="144"/>
      <c r="M119" s="106"/>
      <c r="N119" s="144"/>
      <c r="O119" s="144"/>
      <c r="P119" s="144"/>
      <c r="Q119" s="348"/>
      <c r="R119" s="348"/>
      <c r="S119" s="348"/>
      <c r="T119" s="348"/>
      <c r="U119" s="348"/>
      <c r="V119" s="348"/>
      <c r="W119" s="348"/>
      <c r="X119" s="348"/>
      <c r="Y119" s="440"/>
      <c r="Z119" s="348">
        <v>225.6</v>
      </c>
      <c r="AA119" s="348">
        <v>200.6</v>
      </c>
      <c r="AB119" s="538">
        <v>178.6</v>
      </c>
      <c r="AC119" s="348">
        <v>178</v>
      </c>
      <c r="AD119" s="348">
        <v>183</v>
      </c>
      <c r="AE119" s="348">
        <v>181.5</v>
      </c>
      <c r="AF119" s="348">
        <v>186.5</v>
      </c>
      <c r="AG119" s="348">
        <v>181.8</v>
      </c>
      <c r="AH119" s="348">
        <v>183.6</v>
      </c>
      <c r="AI119" s="348">
        <v>248</v>
      </c>
      <c r="AJ119" s="348">
        <v>243.6</v>
      </c>
      <c r="AK119" s="348">
        <v>245.1</v>
      </c>
      <c r="AL119" s="348">
        <v>257.3</v>
      </c>
      <c r="AM119" s="348">
        <v>254.2</v>
      </c>
      <c r="AN119" s="348">
        <v>268.8</v>
      </c>
      <c r="AO119" s="599">
        <v>312.5</v>
      </c>
      <c r="AP119" s="348">
        <v>247.7</v>
      </c>
      <c r="AQ119" s="348"/>
      <c r="AR119" s="348"/>
      <c r="AS119" s="561">
        <v>303.8</v>
      </c>
      <c r="AT119" s="561">
        <v>298.89999999999998</v>
      </c>
      <c r="AU119" s="63"/>
      <c r="AV119" s="902"/>
      <c r="AW119" s="1215"/>
      <c r="AX119" s="106"/>
      <c r="AY119" s="106"/>
      <c r="AZ119" s="106"/>
      <c r="BA119" s="106"/>
      <c r="BB119" s="106"/>
      <c r="BC119" s="106"/>
      <c r="BD119" s="953">
        <v>183</v>
      </c>
      <c r="BE119" s="348">
        <v>183.6</v>
      </c>
      <c r="BF119" s="348">
        <v>257.3</v>
      </c>
      <c r="BG119" s="953">
        <v>247.7</v>
      </c>
      <c r="BH119" s="348">
        <v>298.89999999999998</v>
      </c>
      <c r="BI119" s="24"/>
      <c r="BJ119" s="348"/>
      <c r="BK119" s="348"/>
      <c r="BL119" s="348"/>
      <c r="BM119" s="24"/>
      <c r="BN119" s="106"/>
      <c r="BO119" s="348"/>
      <c r="BP119" s="348"/>
      <c r="BQ119" s="348"/>
    </row>
    <row r="120" spans="1:69" s="87" customFormat="1" ht="14.25" customHeight="1">
      <c r="A120" s="94"/>
      <c r="B120" s="92" t="s">
        <v>79</v>
      </c>
      <c r="C120" s="93"/>
      <c r="D120" s="93"/>
      <c r="E120" s="92"/>
      <c r="F120" s="145">
        <v>496</v>
      </c>
      <c r="G120" s="145">
        <v>489.1</v>
      </c>
      <c r="H120" s="145">
        <v>509.8</v>
      </c>
      <c r="I120" s="125">
        <v>499.5</v>
      </c>
      <c r="J120" s="145">
        <v>540.79999999999995</v>
      </c>
      <c r="K120" s="145">
        <v>563.90000000000009</v>
      </c>
      <c r="L120" s="145">
        <v>629.6</v>
      </c>
      <c r="M120" s="125">
        <v>677.8</v>
      </c>
      <c r="N120" s="145">
        <v>732.1</v>
      </c>
      <c r="O120" s="145">
        <v>783</v>
      </c>
      <c r="P120" s="145">
        <v>882</v>
      </c>
      <c r="Q120" s="349">
        <v>933.1</v>
      </c>
      <c r="R120" s="349">
        <v>958.90000000000009</v>
      </c>
      <c r="S120" s="339">
        <v>1001.8</v>
      </c>
      <c r="T120" s="339">
        <v>1053.3</v>
      </c>
      <c r="U120" s="349">
        <v>1059.3</v>
      </c>
      <c r="V120" s="339">
        <v>1090.5</v>
      </c>
      <c r="W120" s="339">
        <v>1163.8</v>
      </c>
      <c r="X120" s="339">
        <v>1154</v>
      </c>
      <c r="Y120" s="472">
        <v>1169.4000000000001</v>
      </c>
      <c r="Z120" s="349">
        <v>1229</v>
      </c>
      <c r="AA120" s="349">
        <v>1228.3999999999999</v>
      </c>
      <c r="AB120" s="647">
        <v>1165.0999999999999</v>
      </c>
      <c r="AC120" s="339">
        <v>1198.8</v>
      </c>
      <c r="AD120" s="339">
        <v>1200.2</v>
      </c>
      <c r="AE120" s="339">
        <v>1152.2</v>
      </c>
      <c r="AF120" s="339">
        <v>1068.2</v>
      </c>
      <c r="AG120" s="339">
        <v>1049.4000000000001</v>
      </c>
      <c r="AH120" s="339">
        <v>1017.8000000000001</v>
      </c>
      <c r="AI120" s="339">
        <v>1192.5</v>
      </c>
      <c r="AJ120" s="339">
        <v>1187.8999999999999</v>
      </c>
      <c r="AK120" s="339">
        <v>1096.0999999999999</v>
      </c>
      <c r="AL120" s="339">
        <v>1116.8</v>
      </c>
      <c r="AM120" s="339">
        <v>1104.5999999999999</v>
      </c>
      <c r="AN120" s="339">
        <v>1024</v>
      </c>
      <c r="AO120" s="1490">
        <v>1011.3</v>
      </c>
      <c r="AP120" s="339">
        <v>983.7</v>
      </c>
      <c r="AQ120" s="339"/>
      <c r="AR120" s="339"/>
      <c r="AS120" s="339">
        <v>908.40000000000009</v>
      </c>
      <c r="AT120" s="349">
        <v>881.9</v>
      </c>
      <c r="AU120" s="63"/>
      <c r="AV120" s="981"/>
      <c r="AW120" s="127">
        <v>593.17399999999998</v>
      </c>
      <c r="AX120" s="125">
        <v>490.5</v>
      </c>
      <c r="AY120" s="125">
        <v>499.5</v>
      </c>
      <c r="AZ120" s="125">
        <v>677.8</v>
      </c>
      <c r="BA120" s="125">
        <v>933.1</v>
      </c>
      <c r="BB120" s="125">
        <v>1059.3</v>
      </c>
      <c r="BC120" s="125">
        <v>1169.4000000000001</v>
      </c>
      <c r="BD120" s="954">
        <v>1200.2</v>
      </c>
      <c r="BE120" s="339">
        <v>1017.8000000000001</v>
      </c>
      <c r="BF120" s="339">
        <v>1116.8</v>
      </c>
      <c r="BG120" s="954">
        <v>983.7</v>
      </c>
      <c r="BH120" s="339">
        <v>881.9</v>
      </c>
      <c r="BI120" s="88"/>
      <c r="BJ120" s="339"/>
      <c r="BK120" s="339"/>
      <c r="BL120" s="339"/>
      <c r="BM120" s="88"/>
      <c r="BN120" s="125"/>
      <c r="BO120" s="339"/>
      <c r="BP120" s="339"/>
      <c r="BQ120" s="339"/>
    </row>
    <row r="121" spans="1:69" ht="14.25" customHeight="1">
      <c r="A121" s="32"/>
      <c r="B121" s="31"/>
      <c r="C121" s="90" t="s">
        <v>82</v>
      </c>
      <c r="D121" s="90"/>
      <c r="E121" s="90"/>
      <c r="F121" s="144">
        <v>26</v>
      </c>
      <c r="G121" s="144">
        <v>26.2</v>
      </c>
      <c r="H121" s="144">
        <v>26.2</v>
      </c>
      <c r="I121" s="106">
        <v>26.2</v>
      </c>
      <c r="J121" s="144">
        <v>29.1</v>
      </c>
      <c r="K121" s="144">
        <v>30.3</v>
      </c>
      <c r="L121" s="144">
        <v>34.799999999999997</v>
      </c>
      <c r="M121" s="106">
        <v>39.6</v>
      </c>
      <c r="N121" s="144">
        <v>40.700000000000003</v>
      </c>
      <c r="O121" s="144">
        <v>49.4</v>
      </c>
      <c r="P121" s="144">
        <v>55.6</v>
      </c>
      <c r="Q121" s="348">
        <v>57.3</v>
      </c>
      <c r="R121" s="348">
        <v>50.1</v>
      </c>
      <c r="S121" s="348">
        <v>48.7</v>
      </c>
      <c r="T121" s="348">
        <v>50.1</v>
      </c>
      <c r="U121" s="348">
        <v>46.6</v>
      </c>
      <c r="V121" s="348">
        <v>68.2</v>
      </c>
      <c r="W121" s="348">
        <v>69.599999999999994</v>
      </c>
      <c r="X121" s="348">
        <v>64.099999999999994</v>
      </c>
      <c r="Y121" s="440">
        <v>59.7</v>
      </c>
      <c r="Z121" s="348">
        <v>77.900000000000006</v>
      </c>
      <c r="AA121" s="348">
        <v>78.400000000000006</v>
      </c>
      <c r="AB121" s="538">
        <v>73.8</v>
      </c>
      <c r="AC121" s="348">
        <v>78.400000000000006</v>
      </c>
      <c r="AD121" s="348">
        <v>79.2</v>
      </c>
      <c r="AE121" s="348">
        <v>79.099999999999994</v>
      </c>
      <c r="AF121" s="348">
        <v>81.8</v>
      </c>
      <c r="AG121" s="348">
        <v>83.1</v>
      </c>
      <c r="AH121" s="348">
        <v>79.599999999999994</v>
      </c>
      <c r="AI121" s="348">
        <v>65.400000000000006</v>
      </c>
      <c r="AJ121" s="348">
        <v>72.400000000000006</v>
      </c>
      <c r="AK121" s="348">
        <v>77</v>
      </c>
      <c r="AL121" s="348">
        <v>70.8</v>
      </c>
      <c r="AM121" s="348">
        <v>69.2</v>
      </c>
      <c r="AN121" s="348">
        <v>68.3</v>
      </c>
      <c r="AO121" s="599">
        <v>64.900000000000006</v>
      </c>
      <c r="AP121" s="348">
        <v>64.7</v>
      </c>
      <c r="AQ121" s="348"/>
      <c r="AR121" s="348"/>
      <c r="AS121" s="561">
        <v>59.7</v>
      </c>
      <c r="AT121" s="561">
        <v>57.9</v>
      </c>
      <c r="AU121" s="63"/>
      <c r="AV121" s="902"/>
      <c r="AW121" s="1215">
        <v>28.850999999999999</v>
      </c>
      <c r="AX121" s="106">
        <v>26.5</v>
      </c>
      <c r="AY121" s="106">
        <v>26.2</v>
      </c>
      <c r="AZ121" s="106">
        <v>39.6</v>
      </c>
      <c r="BA121" s="106">
        <v>57.3</v>
      </c>
      <c r="BB121" s="106">
        <v>46.6</v>
      </c>
      <c r="BC121" s="106">
        <v>59.7</v>
      </c>
      <c r="BD121" s="953">
        <v>79.2</v>
      </c>
      <c r="BE121" s="348">
        <v>79.599999999999994</v>
      </c>
      <c r="BF121" s="348">
        <v>70.8</v>
      </c>
      <c r="BG121" s="953">
        <v>64.7</v>
      </c>
      <c r="BH121" s="348">
        <v>57.9</v>
      </c>
      <c r="BJ121" s="348"/>
      <c r="BK121" s="348"/>
      <c r="BL121" s="348"/>
      <c r="BN121" s="106"/>
      <c r="BO121" s="348"/>
      <c r="BP121" s="348"/>
      <c r="BQ121" s="348"/>
    </row>
    <row r="122" spans="1:69" ht="14.25" customHeight="1">
      <c r="A122" s="32"/>
      <c r="B122" s="31"/>
      <c r="C122" s="90" t="s">
        <v>175</v>
      </c>
      <c r="D122" s="90"/>
      <c r="E122" s="90"/>
      <c r="F122" s="146">
        <v>57.8</v>
      </c>
      <c r="G122" s="146">
        <v>65.3</v>
      </c>
      <c r="H122" s="146">
        <v>74.7</v>
      </c>
      <c r="I122" s="128">
        <v>80.7</v>
      </c>
      <c r="J122" s="146">
        <v>102.10000000000001</v>
      </c>
      <c r="K122" s="146">
        <v>117.7</v>
      </c>
      <c r="L122" s="146">
        <v>133.1</v>
      </c>
      <c r="M122" s="128">
        <v>143.80000000000001</v>
      </c>
      <c r="N122" s="146">
        <v>165.8</v>
      </c>
      <c r="O122" s="146">
        <v>181.60000000000002</v>
      </c>
      <c r="P122" s="146">
        <v>194.4</v>
      </c>
      <c r="Q122" s="648">
        <v>193.9</v>
      </c>
      <c r="R122" s="648">
        <v>217.3</v>
      </c>
      <c r="S122" s="355">
        <v>211.10000000000002</v>
      </c>
      <c r="T122" s="355">
        <v>200.3</v>
      </c>
      <c r="U122" s="648">
        <v>186.8</v>
      </c>
      <c r="V122" s="355">
        <v>163.80000000000001</v>
      </c>
      <c r="W122" s="355">
        <v>168.7</v>
      </c>
      <c r="X122" s="355">
        <v>168.10000000000002</v>
      </c>
      <c r="Y122" s="649">
        <v>166</v>
      </c>
      <c r="Z122" s="648">
        <v>199.20000000000002</v>
      </c>
      <c r="AA122" s="648">
        <v>203</v>
      </c>
      <c r="AB122" s="650">
        <v>197.89999999999998</v>
      </c>
      <c r="AC122" s="355">
        <v>204.5</v>
      </c>
      <c r="AD122" s="355">
        <v>209.7</v>
      </c>
      <c r="AE122" s="355">
        <v>231.20000000000002</v>
      </c>
      <c r="AF122" s="355">
        <v>252</v>
      </c>
      <c r="AG122" s="355">
        <v>272</v>
      </c>
      <c r="AH122" s="355">
        <v>280.10000000000002</v>
      </c>
      <c r="AI122" s="355">
        <v>343.70000000000005</v>
      </c>
      <c r="AJ122" s="355">
        <v>388.20000000000005</v>
      </c>
      <c r="AK122" s="355">
        <v>414.8</v>
      </c>
      <c r="AL122" s="355">
        <v>423.90000000000003</v>
      </c>
      <c r="AM122" s="355">
        <v>440</v>
      </c>
      <c r="AN122" s="355">
        <v>454.6</v>
      </c>
      <c r="AO122" s="1491">
        <v>464.59999999999997</v>
      </c>
      <c r="AP122" s="355">
        <v>412.3</v>
      </c>
      <c r="AQ122" s="355"/>
      <c r="AR122" s="355"/>
      <c r="AS122" s="1420">
        <v>452.3</v>
      </c>
      <c r="AT122" s="1530">
        <v>471.40000000000003</v>
      </c>
      <c r="AU122" s="63"/>
      <c r="AV122" s="902"/>
      <c r="AW122" s="1229">
        <v>37.308999999999997</v>
      </c>
      <c r="AX122" s="128">
        <v>45.5</v>
      </c>
      <c r="AY122" s="128">
        <v>80.7</v>
      </c>
      <c r="AZ122" s="128">
        <v>143.80000000000001</v>
      </c>
      <c r="BA122" s="128">
        <v>193.9</v>
      </c>
      <c r="BB122" s="128">
        <v>186.8</v>
      </c>
      <c r="BC122" s="128">
        <v>166</v>
      </c>
      <c r="BD122" s="955">
        <v>209.7</v>
      </c>
      <c r="BE122" s="355">
        <v>280.10000000000002</v>
      </c>
      <c r="BF122" s="355">
        <v>423.90000000000003</v>
      </c>
      <c r="BG122" s="955">
        <v>412.3</v>
      </c>
      <c r="BH122" s="355">
        <v>471.40000000000003</v>
      </c>
      <c r="BJ122" s="355"/>
      <c r="BK122" s="355"/>
      <c r="BL122" s="355"/>
      <c r="BN122" s="128"/>
      <c r="BO122" s="355"/>
      <c r="BP122" s="355"/>
      <c r="BQ122" s="355"/>
    </row>
    <row r="123" spans="1:69" ht="14.25" customHeight="1">
      <c r="A123" s="31"/>
      <c r="B123" s="31"/>
      <c r="C123" s="90"/>
      <c r="D123" s="90" t="s">
        <v>80</v>
      </c>
      <c r="E123" s="90"/>
      <c r="F123" s="144" t="s">
        <v>203</v>
      </c>
      <c r="G123" s="144" t="s">
        <v>203</v>
      </c>
      <c r="H123" s="144" t="s">
        <v>203</v>
      </c>
      <c r="I123" s="106">
        <v>60.1</v>
      </c>
      <c r="J123" s="144">
        <v>76.400000000000006</v>
      </c>
      <c r="K123" s="144">
        <v>87.9</v>
      </c>
      <c r="L123" s="144">
        <v>98.1</v>
      </c>
      <c r="M123" s="106">
        <v>105.6</v>
      </c>
      <c r="N123" s="144">
        <v>121.7</v>
      </c>
      <c r="O123" s="144">
        <v>132.4</v>
      </c>
      <c r="P123" s="144">
        <v>139.30000000000001</v>
      </c>
      <c r="Q123" s="348">
        <v>135.30000000000001</v>
      </c>
      <c r="R123" s="348">
        <v>157.80000000000001</v>
      </c>
      <c r="S123" s="348">
        <v>151.30000000000001</v>
      </c>
      <c r="T123" s="348">
        <v>141.6</v>
      </c>
      <c r="U123" s="348">
        <v>130.30000000000001</v>
      </c>
      <c r="V123" s="348">
        <v>105.8</v>
      </c>
      <c r="W123" s="348">
        <v>110.8</v>
      </c>
      <c r="X123" s="348">
        <v>109.4</v>
      </c>
      <c r="Y123" s="440">
        <v>108.9</v>
      </c>
      <c r="Z123" s="348">
        <v>131.30000000000001</v>
      </c>
      <c r="AA123" s="348">
        <v>133.1</v>
      </c>
      <c r="AB123" s="538">
        <v>132.6</v>
      </c>
      <c r="AC123" s="348">
        <v>140.5</v>
      </c>
      <c r="AD123" s="348">
        <v>145.9</v>
      </c>
      <c r="AE123" s="348">
        <v>157.80000000000001</v>
      </c>
      <c r="AF123" s="348">
        <v>169</v>
      </c>
      <c r="AG123" s="348">
        <v>181.2</v>
      </c>
      <c r="AH123" s="348">
        <v>186</v>
      </c>
      <c r="AI123" s="348">
        <v>236.3</v>
      </c>
      <c r="AJ123" s="348">
        <v>265.10000000000002</v>
      </c>
      <c r="AK123" s="348">
        <v>284.5</v>
      </c>
      <c r="AL123" s="348">
        <v>287.60000000000002</v>
      </c>
      <c r="AM123" s="348">
        <v>300.2</v>
      </c>
      <c r="AN123" s="348">
        <v>314.2</v>
      </c>
      <c r="AO123" s="599">
        <v>323.89999999999998</v>
      </c>
      <c r="AP123" s="348">
        <v>276.60000000000002</v>
      </c>
      <c r="AQ123" s="348"/>
      <c r="AR123" s="348"/>
      <c r="AS123" s="561">
        <v>312.3</v>
      </c>
      <c r="AT123" s="561">
        <v>332.1</v>
      </c>
      <c r="AU123" s="63"/>
      <c r="AV123" s="902"/>
      <c r="AW123" s="1215" t="s">
        <v>203</v>
      </c>
      <c r="AX123" s="106" t="s">
        <v>203</v>
      </c>
      <c r="AY123" s="106">
        <v>60.1</v>
      </c>
      <c r="AZ123" s="106">
        <v>105.6</v>
      </c>
      <c r="BA123" s="106">
        <v>135.30000000000001</v>
      </c>
      <c r="BB123" s="106">
        <v>130.30000000000001</v>
      </c>
      <c r="BC123" s="106">
        <v>108.9</v>
      </c>
      <c r="BD123" s="953">
        <v>145.9</v>
      </c>
      <c r="BE123" s="348">
        <v>186</v>
      </c>
      <c r="BF123" s="348">
        <v>287.60000000000002</v>
      </c>
      <c r="BG123" s="953">
        <v>276.60000000000002</v>
      </c>
      <c r="BH123" s="348">
        <v>332.1</v>
      </c>
      <c r="BJ123" s="348"/>
      <c r="BK123" s="348"/>
      <c r="BL123" s="348"/>
      <c r="BN123" s="106"/>
      <c r="BO123" s="348"/>
      <c r="BP123" s="348"/>
      <c r="BQ123" s="348"/>
    </row>
    <row r="124" spans="1:69" ht="14.25" customHeight="1">
      <c r="A124" s="31"/>
      <c r="B124" s="31"/>
      <c r="C124" s="90"/>
      <c r="D124" s="90" t="s">
        <v>81</v>
      </c>
      <c r="E124" s="90"/>
      <c r="F124" s="144" t="s">
        <v>203</v>
      </c>
      <c r="G124" s="144" t="s">
        <v>203</v>
      </c>
      <c r="H124" s="144" t="s">
        <v>203</v>
      </c>
      <c r="I124" s="106">
        <v>20.6</v>
      </c>
      <c r="J124" s="144">
        <v>25.7</v>
      </c>
      <c r="K124" s="144">
        <v>29.8</v>
      </c>
      <c r="L124" s="144">
        <v>35</v>
      </c>
      <c r="M124" s="106">
        <v>38.200000000000003</v>
      </c>
      <c r="N124" s="144">
        <v>44.1</v>
      </c>
      <c r="O124" s="144">
        <v>49.2</v>
      </c>
      <c r="P124" s="144">
        <v>55.1</v>
      </c>
      <c r="Q124" s="348">
        <v>58.6</v>
      </c>
      <c r="R124" s="348">
        <v>59.5</v>
      </c>
      <c r="S124" s="348">
        <v>59.8</v>
      </c>
      <c r="T124" s="348">
        <v>58.7</v>
      </c>
      <c r="U124" s="348">
        <v>56.5</v>
      </c>
      <c r="V124" s="348">
        <v>58</v>
      </c>
      <c r="W124" s="348">
        <v>57.9</v>
      </c>
      <c r="X124" s="348">
        <v>58.7</v>
      </c>
      <c r="Y124" s="440">
        <v>57.1</v>
      </c>
      <c r="Z124" s="348">
        <v>67.900000000000006</v>
      </c>
      <c r="AA124" s="348">
        <v>69.900000000000006</v>
      </c>
      <c r="AB124" s="538">
        <v>65.3</v>
      </c>
      <c r="AC124" s="348">
        <v>64</v>
      </c>
      <c r="AD124" s="348">
        <v>63.8</v>
      </c>
      <c r="AE124" s="348">
        <v>73.400000000000006</v>
      </c>
      <c r="AF124" s="348">
        <v>83</v>
      </c>
      <c r="AG124" s="348">
        <v>90.8</v>
      </c>
      <c r="AH124" s="348">
        <v>94.1</v>
      </c>
      <c r="AI124" s="348">
        <v>107.4</v>
      </c>
      <c r="AJ124" s="348">
        <v>123.1</v>
      </c>
      <c r="AK124" s="348">
        <v>130.30000000000001</v>
      </c>
      <c r="AL124" s="348">
        <v>136.30000000000001</v>
      </c>
      <c r="AM124" s="348">
        <v>139.80000000000001</v>
      </c>
      <c r="AN124" s="348">
        <v>140.4</v>
      </c>
      <c r="AO124" s="599">
        <v>140.69999999999999</v>
      </c>
      <c r="AP124" s="348">
        <v>135.69999999999999</v>
      </c>
      <c r="AQ124" s="348"/>
      <c r="AR124" s="348"/>
      <c r="AS124" s="561">
        <v>140</v>
      </c>
      <c r="AT124" s="561">
        <v>139.30000000000001</v>
      </c>
      <c r="AU124" s="63"/>
      <c r="AV124" s="902"/>
      <c r="AW124" s="1215" t="s">
        <v>203</v>
      </c>
      <c r="AX124" s="106" t="s">
        <v>203</v>
      </c>
      <c r="AY124" s="106">
        <v>20.6</v>
      </c>
      <c r="AZ124" s="106">
        <v>38.200000000000003</v>
      </c>
      <c r="BA124" s="106">
        <v>58.6</v>
      </c>
      <c r="BB124" s="106">
        <v>56.5</v>
      </c>
      <c r="BC124" s="106">
        <v>57.1</v>
      </c>
      <c r="BD124" s="953">
        <v>63.8</v>
      </c>
      <c r="BE124" s="348">
        <v>94.1</v>
      </c>
      <c r="BF124" s="348">
        <v>136.30000000000001</v>
      </c>
      <c r="BG124" s="953">
        <v>135.69999999999999</v>
      </c>
      <c r="BH124" s="348">
        <v>139.30000000000001</v>
      </c>
      <c r="BJ124" s="348"/>
      <c r="BK124" s="348"/>
      <c r="BL124" s="348"/>
      <c r="BN124" s="106"/>
      <c r="BO124" s="348"/>
      <c r="BP124" s="348"/>
      <c r="BQ124" s="348"/>
    </row>
    <row r="125" spans="1:69" s="24" customFormat="1" ht="14.25" customHeight="1">
      <c r="A125" s="31"/>
      <c r="B125" s="31"/>
      <c r="C125" s="90" t="s">
        <v>83</v>
      </c>
      <c r="D125" s="90"/>
      <c r="E125" s="90"/>
      <c r="F125" s="144">
        <v>2.8</v>
      </c>
      <c r="G125" s="144">
        <v>3.1</v>
      </c>
      <c r="H125" s="144">
        <v>3.6</v>
      </c>
      <c r="I125" s="106">
        <v>3.9</v>
      </c>
      <c r="J125" s="144">
        <v>5.0999999999999996</v>
      </c>
      <c r="K125" s="144">
        <v>6.1</v>
      </c>
      <c r="L125" s="144">
        <v>7.1</v>
      </c>
      <c r="M125" s="106">
        <v>8.3000000000000007</v>
      </c>
      <c r="N125" s="144">
        <v>10</v>
      </c>
      <c r="O125" s="144">
        <v>11.1</v>
      </c>
      <c r="P125" s="144">
        <v>12.2</v>
      </c>
      <c r="Q125" s="348">
        <v>12.2</v>
      </c>
      <c r="R125" s="348">
        <v>12</v>
      </c>
      <c r="S125" s="348">
        <v>12</v>
      </c>
      <c r="T125" s="348">
        <v>11.6</v>
      </c>
      <c r="U125" s="348">
        <v>10.7</v>
      </c>
      <c r="V125" s="348">
        <v>10.199999999999999</v>
      </c>
      <c r="W125" s="348">
        <v>9.5</v>
      </c>
      <c r="X125" s="348">
        <v>8.9</v>
      </c>
      <c r="Y125" s="440">
        <v>8</v>
      </c>
      <c r="Z125" s="348">
        <v>10.7</v>
      </c>
      <c r="AA125" s="348">
        <v>10.4</v>
      </c>
      <c r="AB125" s="538">
        <v>8.5</v>
      </c>
      <c r="AC125" s="348">
        <v>8.4</v>
      </c>
      <c r="AD125" s="348">
        <v>8.1999999999999993</v>
      </c>
      <c r="AE125" s="348">
        <v>8.4</v>
      </c>
      <c r="AF125" s="348">
        <v>8.4</v>
      </c>
      <c r="AG125" s="348">
        <v>8.4</v>
      </c>
      <c r="AH125" s="348">
        <v>8.4</v>
      </c>
      <c r="AI125" s="348">
        <v>9</v>
      </c>
      <c r="AJ125" s="348">
        <v>11.1</v>
      </c>
      <c r="AK125" s="348">
        <v>11.5</v>
      </c>
      <c r="AL125" s="348">
        <v>10.7</v>
      </c>
      <c r="AM125" s="348">
        <v>10.9</v>
      </c>
      <c r="AN125" s="348">
        <v>10.5</v>
      </c>
      <c r="AO125" s="599">
        <v>10.5</v>
      </c>
      <c r="AP125" s="348">
        <v>10.6</v>
      </c>
      <c r="AQ125" s="348"/>
      <c r="AR125" s="348"/>
      <c r="AS125" s="561">
        <v>10.4</v>
      </c>
      <c r="AT125" s="561">
        <v>10.8</v>
      </c>
      <c r="AU125" s="63"/>
      <c r="AV125" s="902"/>
      <c r="AW125" s="1215">
        <v>3.073</v>
      </c>
      <c r="AX125" s="106">
        <v>2.5</v>
      </c>
      <c r="AY125" s="106">
        <v>3.9</v>
      </c>
      <c r="AZ125" s="106">
        <v>8.3000000000000007</v>
      </c>
      <c r="BA125" s="106">
        <v>12.2</v>
      </c>
      <c r="BB125" s="106">
        <v>10.7</v>
      </c>
      <c r="BC125" s="106">
        <v>8</v>
      </c>
      <c r="BD125" s="953">
        <v>8.1999999999999993</v>
      </c>
      <c r="BE125" s="348">
        <v>8.4</v>
      </c>
      <c r="BF125" s="348">
        <v>10.7</v>
      </c>
      <c r="BG125" s="953">
        <v>10.6</v>
      </c>
      <c r="BH125" s="348">
        <v>10.8</v>
      </c>
      <c r="BJ125" s="348"/>
      <c r="BK125" s="348"/>
      <c r="BL125" s="348"/>
      <c r="BN125" s="106"/>
      <c r="BO125" s="348"/>
      <c r="BP125" s="348"/>
      <c r="BQ125" s="348"/>
    </row>
    <row r="126" spans="1:69" s="88" customFormat="1" ht="14.25" customHeight="1">
      <c r="A126" s="94"/>
      <c r="B126" s="92" t="s">
        <v>84</v>
      </c>
      <c r="C126" s="93"/>
      <c r="D126" s="93"/>
      <c r="E126" s="92"/>
      <c r="F126" s="145">
        <v>86.6</v>
      </c>
      <c r="G126" s="145">
        <v>94.6</v>
      </c>
      <c r="H126" s="145">
        <v>104.5</v>
      </c>
      <c r="I126" s="125">
        <v>110.80000000000001</v>
      </c>
      <c r="J126" s="145">
        <v>136.29999999999998</v>
      </c>
      <c r="K126" s="145">
        <v>154.1</v>
      </c>
      <c r="L126" s="145">
        <v>174.99999999999997</v>
      </c>
      <c r="M126" s="125">
        <v>191.7</v>
      </c>
      <c r="N126" s="145">
        <v>216.5</v>
      </c>
      <c r="O126" s="145">
        <v>242.1</v>
      </c>
      <c r="P126" s="145">
        <v>262.2</v>
      </c>
      <c r="Q126" s="349">
        <v>263.40000000000003</v>
      </c>
      <c r="R126" s="349">
        <v>279.40000000000003</v>
      </c>
      <c r="S126" s="349">
        <v>271.8</v>
      </c>
      <c r="T126" s="349">
        <v>262</v>
      </c>
      <c r="U126" s="349">
        <v>244.1</v>
      </c>
      <c r="V126" s="349">
        <v>242.2</v>
      </c>
      <c r="W126" s="349">
        <v>247.79999999999998</v>
      </c>
      <c r="X126" s="349">
        <v>241.1</v>
      </c>
      <c r="Y126" s="472">
        <v>233.7</v>
      </c>
      <c r="Z126" s="349">
        <v>287.8</v>
      </c>
      <c r="AA126" s="349">
        <v>291.8</v>
      </c>
      <c r="AB126" s="647">
        <v>280.2</v>
      </c>
      <c r="AC126" s="349">
        <v>291.3</v>
      </c>
      <c r="AD126" s="349">
        <v>297.10000000000002</v>
      </c>
      <c r="AE126" s="349">
        <v>318.70000000000005</v>
      </c>
      <c r="AF126" s="349">
        <v>342.2</v>
      </c>
      <c r="AG126" s="349">
        <v>363.5</v>
      </c>
      <c r="AH126" s="349">
        <v>368.1</v>
      </c>
      <c r="AI126" s="349">
        <v>418.1</v>
      </c>
      <c r="AJ126" s="349">
        <v>471.70000000000005</v>
      </c>
      <c r="AK126" s="349">
        <v>503.3</v>
      </c>
      <c r="AL126" s="349">
        <v>505.40000000000003</v>
      </c>
      <c r="AM126" s="349">
        <v>520.1</v>
      </c>
      <c r="AN126" s="349">
        <v>533.4</v>
      </c>
      <c r="AO126" s="1494">
        <v>540</v>
      </c>
      <c r="AP126" s="349">
        <v>487.59999999999997</v>
      </c>
      <c r="AQ126" s="349"/>
      <c r="AR126" s="349"/>
      <c r="AS126" s="349">
        <v>522.40000000000009</v>
      </c>
      <c r="AT126" s="349">
        <v>540.1</v>
      </c>
      <c r="AU126" s="63"/>
      <c r="AV126" s="981"/>
      <c r="AW126" s="127">
        <v>69.23299999999999</v>
      </c>
      <c r="AX126" s="125">
        <v>74.5</v>
      </c>
      <c r="AY126" s="125">
        <v>110.80000000000001</v>
      </c>
      <c r="AZ126" s="125">
        <v>191.7</v>
      </c>
      <c r="BA126" s="125">
        <v>263.40000000000003</v>
      </c>
      <c r="BB126" s="125">
        <v>244.1</v>
      </c>
      <c r="BC126" s="125">
        <v>233.7</v>
      </c>
      <c r="BD126" s="954">
        <v>297.10000000000002</v>
      </c>
      <c r="BE126" s="349">
        <v>368.1</v>
      </c>
      <c r="BF126" s="349">
        <v>505.40000000000003</v>
      </c>
      <c r="BG126" s="954">
        <v>487.59999999999997</v>
      </c>
      <c r="BH126" s="349">
        <v>540.1</v>
      </c>
      <c r="BJ126" s="349"/>
      <c r="BK126" s="349"/>
      <c r="BL126" s="349"/>
      <c r="BN126" s="125"/>
      <c r="BO126" s="349"/>
      <c r="BP126" s="349"/>
      <c r="BQ126" s="349"/>
    </row>
    <row r="127" spans="1:69" s="24" customFormat="1" ht="14.25" customHeight="1">
      <c r="A127" s="31"/>
      <c r="B127" s="92" t="s">
        <v>87</v>
      </c>
      <c r="C127" s="93"/>
      <c r="D127" s="93"/>
      <c r="E127" s="92"/>
      <c r="F127" s="145">
        <v>582.6</v>
      </c>
      <c r="G127" s="145">
        <v>583.70000000000005</v>
      </c>
      <c r="H127" s="145">
        <v>614.29999999999995</v>
      </c>
      <c r="I127" s="125">
        <v>610.29999999999995</v>
      </c>
      <c r="J127" s="145">
        <v>677.09999999999991</v>
      </c>
      <c r="K127" s="145">
        <v>718.00000000000011</v>
      </c>
      <c r="L127" s="145">
        <v>804.6</v>
      </c>
      <c r="M127" s="125">
        <v>869.5</v>
      </c>
      <c r="N127" s="145">
        <v>948.6</v>
      </c>
      <c r="O127" s="145">
        <v>1025.0999999999999</v>
      </c>
      <c r="P127" s="145">
        <v>1144.2</v>
      </c>
      <c r="Q127" s="349">
        <v>1196.5</v>
      </c>
      <c r="R127" s="349">
        <v>1238.3000000000002</v>
      </c>
      <c r="S127" s="349">
        <v>1273.5999999999999</v>
      </c>
      <c r="T127" s="349">
        <v>1315.2999999999997</v>
      </c>
      <c r="U127" s="349">
        <v>1303.3999999999999</v>
      </c>
      <c r="V127" s="349">
        <v>1332.7</v>
      </c>
      <c r="W127" s="349">
        <v>1411.6</v>
      </c>
      <c r="X127" s="349">
        <v>1395.1</v>
      </c>
      <c r="Y127" s="472">
        <v>1403.1000000000001</v>
      </c>
      <c r="Z127" s="1241">
        <v>1516.8</v>
      </c>
      <c r="AA127" s="1241">
        <v>1520.1999999999998</v>
      </c>
      <c r="AB127" s="1242">
        <v>1445.3</v>
      </c>
      <c r="AC127" s="349">
        <v>1490.1000000000001</v>
      </c>
      <c r="AD127" s="349">
        <v>1497.3000000000002</v>
      </c>
      <c r="AE127" s="349">
        <v>1470.9</v>
      </c>
      <c r="AF127" s="349">
        <v>1410.4</v>
      </c>
      <c r="AG127" s="349">
        <v>1412.9</v>
      </c>
      <c r="AH127" s="349">
        <v>1385.9</v>
      </c>
      <c r="AI127" s="349">
        <v>1610.6000000000001</v>
      </c>
      <c r="AJ127" s="349">
        <v>1659.6</v>
      </c>
      <c r="AK127" s="349">
        <v>1599.3999999999999</v>
      </c>
      <c r="AL127" s="349">
        <v>1622.2</v>
      </c>
      <c r="AM127" s="349">
        <v>1624.7</v>
      </c>
      <c r="AN127" s="349">
        <v>1557.3999999999999</v>
      </c>
      <c r="AO127" s="1494">
        <v>1551.3</v>
      </c>
      <c r="AP127" s="349">
        <v>1471.3999999999999</v>
      </c>
      <c r="AQ127" s="349"/>
      <c r="AR127" s="349"/>
      <c r="AS127" s="349">
        <v>1430.9</v>
      </c>
      <c r="AT127" s="1241">
        <v>1422</v>
      </c>
      <c r="AU127" s="63"/>
      <c r="AV127" s="981"/>
      <c r="AW127" s="127">
        <v>662.40699999999993</v>
      </c>
      <c r="AX127" s="125">
        <v>565</v>
      </c>
      <c r="AY127" s="125">
        <v>610.29999999999995</v>
      </c>
      <c r="AZ127" s="125">
        <v>869.5</v>
      </c>
      <c r="BA127" s="125">
        <v>1196.5</v>
      </c>
      <c r="BB127" s="125">
        <v>1303.3999999999999</v>
      </c>
      <c r="BC127" s="125">
        <v>1403.1000000000001</v>
      </c>
      <c r="BD127" s="954">
        <v>1497.3000000000002</v>
      </c>
      <c r="BE127" s="349">
        <v>1385.9</v>
      </c>
      <c r="BF127" s="349">
        <v>1622.2</v>
      </c>
      <c r="BG127" s="954">
        <v>1471.3999999999999</v>
      </c>
      <c r="BH127" s="349">
        <v>1422</v>
      </c>
      <c r="BJ127" s="349"/>
      <c r="BK127" s="349"/>
      <c r="BL127" s="349"/>
      <c r="BN127" s="125"/>
      <c r="BO127" s="349"/>
      <c r="BP127" s="349"/>
      <c r="BQ127" s="349"/>
    </row>
    <row r="128" spans="1:69" ht="14.25" customHeight="1">
      <c r="A128" s="31"/>
      <c r="B128" s="31"/>
      <c r="C128" s="31"/>
      <c r="D128" s="31"/>
      <c r="E128" s="31"/>
      <c r="F128" s="62"/>
      <c r="G128" s="62"/>
      <c r="H128" s="62"/>
      <c r="I128" s="63"/>
      <c r="J128" s="62"/>
      <c r="K128" s="62"/>
      <c r="L128" s="62"/>
      <c r="M128" s="63"/>
      <c r="N128" s="62"/>
      <c r="O128" s="62"/>
      <c r="P128" s="62"/>
      <c r="Q128" s="353"/>
      <c r="R128" s="353"/>
      <c r="S128" s="353"/>
      <c r="T128" s="353"/>
      <c r="U128" s="353"/>
      <c r="V128" s="353"/>
      <c r="W128" s="353"/>
      <c r="X128" s="353"/>
      <c r="Y128" s="449"/>
      <c r="Z128" s="353"/>
      <c r="AA128" s="353"/>
      <c r="AB128" s="534"/>
      <c r="AC128" s="353"/>
      <c r="AD128" s="353"/>
      <c r="AE128" s="353"/>
      <c r="AF128" s="353"/>
      <c r="AG128" s="353"/>
      <c r="AH128" s="353"/>
      <c r="AI128" s="353"/>
      <c r="AJ128" s="353"/>
      <c r="AK128" s="353"/>
      <c r="AL128" s="353"/>
      <c r="AM128" s="353"/>
      <c r="AN128" s="353"/>
      <c r="AO128" s="606"/>
      <c r="AP128" s="353"/>
      <c r="AQ128" s="353"/>
      <c r="AR128" s="353"/>
      <c r="AS128" s="557"/>
      <c r="AT128" s="557"/>
      <c r="AU128" s="63"/>
      <c r="AV128" s="902"/>
      <c r="AW128" s="1222"/>
      <c r="AX128" s="63"/>
      <c r="AY128" s="63"/>
      <c r="AZ128" s="63"/>
      <c r="BA128" s="63"/>
      <c r="BB128" s="63"/>
      <c r="BC128" s="63"/>
      <c r="BD128" s="933"/>
      <c r="BE128" s="353"/>
      <c r="BF128" s="353"/>
      <c r="BG128" s="933"/>
      <c r="BH128" s="353"/>
      <c r="BJ128" s="353"/>
      <c r="BK128" s="353"/>
      <c r="BL128" s="353"/>
      <c r="BN128" s="63"/>
      <c r="BO128" s="353"/>
      <c r="BP128" s="353"/>
      <c r="BQ128" s="353"/>
    </row>
    <row r="129" spans="1:69" s="24" customFormat="1" ht="14.25" customHeight="1">
      <c r="A129" s="95" t="s">
        <v>93</v>
      </c>
      <c r="B129" s="31"/>
      <c r="C129" s="31"/>
      <c r="D129" s="31"/>
      <c r="E129" s="31"/>
      <c r="F129" s="62"/>
      <c r="G129" s="62"/>
      <c r="H129" s="62"/>
      <c r="I129" s="63"/>
      <c r="J129" s="62"/>
      <c r="K129" s="62"/>
      <c r="L129" s="62"/>
      <c r="M129" s="63"/>
      <c r="N129" s="62"/>
      <c r="O129" s="62"/>
      <c r="P129" s="62"/>
      <c r="Q129" s="353"/>
      <c r="R129" s="353"/>
      <c r="S129" s="353"/>
      <c r="T129" s="353"/>
      <c r="U129" s="353"/>
      <c r="V129" s="353"/>
      <c r="W129" s="353"/>
      <c r="X129" s="353"/>
      <c r="Y129" s="449"/>
      <c r="Z129" s="353"/>
      <c r="AA129" s="353"/>
      <c r="AB129" s="534"/>
      <c r="AC129" s="353"/>
      <c r="AD129" s="353"/>
      <c r="AE129" s="353"/>
      <c r="AF129" s="353"/>
      <c r="AG129" s="353"/>
      <c r="AH129" s="353"/>
      <c r="AI129" s="353"/>
      <c r="AJ129" s="353"/>
      <c r="AK129" s="353"/>
      <c r="AL129" s="353"/>
      <c r="AM129" s="353"/>
      <c r="AN129" s="353"/>
      <c r="AO129" s="606"/>
      <c r="AP129" s="353"/>
      <c r="AQ129" s="353"/>
      <c r="AR129" s="353"/>
      <c r="AS129" s="557"/>
      <c r="AT129" s="557"/>
      <c r="AU129" s="63"/>
      <c r="AV129" s="902"/>
      <c r="AW129" s="1243"/>
      <c r="AX129" s="63"/>
      <c r="AY129" s="63"/>
      <c r="AZ129" s="63"/>
      <c r="BA129" s="63"/>
      <c r="BB129" s="63"/>
      <c r="BC129" s="63"/>
      <c r="BD129" s="933"/>
      <c r="BE129" s="353"/>
      <c r="BF129" s="353"/>
      <c r="BG129" s="933"/>
      <c r="BH129" s="353"/>
      <c r="BJ129" s="353"/>
      <c r="BK129" s="353"/>
      <c r="BL129" s="353"/>
      <c r="BN129" s="63"/>
      <c r="BO129" s="353"/>
      <c r="BP129" s="353"/>
      <c r="BQ129" s="353"/>
    </row>
    <row r="130" spans="1:69" s="24" customFormat="1" ht="14.25" customHeight="1">
      <c r="A130" s="89" t="s">
        <v>96</v>
      </c>
      <c r="B130" s="89"/>
      <c r="C130" s="89"/>
      <c r="D130" s="89"/>
      <c r="E130" s="89"/>
      <c r="F130" s="230"/>
      <c r="G130" s="230"/>
      <c r="H130" s="230"/>
      <c r="I130" s="133"/>
      <c r="J130" s="230"/>
      <c r="K130" s="230"/>
      <c r="L130" s="230"/>
      <c r="M130" s="133"/>
      <c r="N130" s="230"/>
      <c r="O130" s="230"/>
      <c r="P130" s="230"/>
      <c r="Q130" s="655"/>
      <c r="R130" s="655"/>
      <c r="S130" s="655"/>
      <c r="T130" s="655"/>
      <c r="U130" s="655"/>
      <c r="V130" s="655"/>
      <c r="W130" s="655"/>
      <c r="X130" s="655"/>
      <c r="Y130" s="656"/>
      <c r="Z130" s="655"/>
      <c r="AA130" s="655"/>
      <c r="AB130" s="657"/>
      <c r="AC130" s="655"/>
      <c r="AD130" s="655"/>
      <c r="AE130" s="655"/>
      <c r="AF130" s="655"/>
      <c r="AG130" s="655"/>
      <c r="AH130" s="655"/>
      <c r="AI130" s="655"/>
      <c r="AJ130" s="655"/>
      <c r="AK130" s="655"/>
      <c r="AL130" s="655"/>
      <c r="AM130" s="655"/>
      <c r="AN130" s="655"/>
      <c r="AO130" s="1472"/>
      <c r="AP130" s="655"/>
      <c r="AQ130" s="655"/>
      <c r="AR130" s="655"/>
      <c r="AS130" s="1533"/>
      <c r="AT130" s="1533"/>
      <c r="AU130" s="63"/>
      <c r="AV130" s="902"/>
      <c r="AW130" s="1223"/>
      <c r="AX130" s="107"/>
      <c r="AY130" s="107"/>
      <c r="AZ130" s="107"/>
      <c r="BA130" s="107"/>
      <c r="BB130" s="107"/>
      <c r="BC130" s="107"/>
      <c r="BD130" s="958"/>
      <c r="BE130" s="655"/>
      <c r="BF130" s="655"/>
      <c r="BG130" s="958"/>
      <c r="BH130" s="655"/>
      <c r="BJ130" s="655"/>
      <c r="BK130" s="655"/>
      <c r="BL130" s="655"/>
      <c r="BN130" s="107"/>
      <c r="BO130" s="655"/>
      <c r="BP130" s="655"/>
      <c r="BQ130" s="655"/>
    </row>
    <row r="131" spans="1:69" s="24" customFormat="1" ht="14.25" hidden="1" customHeight="1" outlineLevel="1">
      <c r="A131" s="32"/>
      <c r="B131" s="31"/>
      <c r="C131" s="90" t="s">
        <v>375</v>
      </c>
      <c r="D131" s="90"/>
      <c r="E131" s="90"/>
      <c r="F131" s="225">
        <v>5.8968521271191225E-2</v>
      </c>
      <c r="G131" s="225">
        <v>5.6639049783708484E-2</v>
      </c>
      <c r="H131" s="225">
        <v>5.7331231188189766E-2</v>
      </c>
      <c r="I131" s="113">
        <v>4.714086023233021E-2</v>
      </c>
      <c r="J131" s="225">
        <v>4.8677310850310657E-2</v>
      </c>
      <c r="K131" s="225">
        <v>5.2443280977312393E-2</v>
      </c>
      <c r="L131" s="225">
        <v>5.5380947220114878E-2</v>
      </c>
      <c r="M131" s="113">
        <v>5.0562233423807675E-2</v>
      </c>
      <c r="N131" s="225">
        <v>5.7519953627324205E-2</v>
      </c>
      <c r="O131" s="225">
        <v>6.7686860646096456E-2</v>
      </c>
      <c r="P131" s="225">
        <v>7.1090254283531593E-2</v>
      </c>
      <c r="Q131" s="352">
        <v>6.7148919753086414E-2</v>
      </c>
      <c r="R131" s="659">
        <v>6.7203234887252952E-2</v>
      </c>
      <c r="S131" s="352">
        <v>7.1872840359364198E-2</v>
      </c>
      <c r="T131" s="352">
        <v>7.5092239762898444E-2</v>
      </c>
      <c r="U131" s="352">
        <v>7.5524405002016945E-2</v>
      </c>
      <c r="V131" s="352">
        <v>8.1735356098174686E-2</v>
      </c>
      <c r="W131" s="352">
        <v>8.4989083513613201E-2</v>
      </c>
      <c r="X131" s="352">
        <v>8.2200054553247859E-2</v>
      </c>
      <c r="Y131" s="445">
        <v>8.1514314918657627E-2</v>
      </c>
      <c r="Z131" s="352"/>
      <c r="AA131" s="352"/>
      <c r="AB131" s="532"/>
      <c r="AC131" s="352"/>
      <c r="AD131" s="352"/>
      <c r="AE131" s="352"/>
      <c r="AF131" s="352"/>
      <c r="AG131" s="352"/>
      <c r="AH131" s="352"/>
      <c r="AI131" s="352"/>
      <c r="AJ131" s="352"/>
      <c r="AK131" s="352"/>
      <c r="AL131" s="352"/>
      <c r="AM131" s="352"/>
      <c r="AN131" s="352"/>
      <c r="AO131" s="1469"/>
      <c r="AP131" s="352"/>
      <c r="AQ131" s="352"/>
      <c r="AR131" s="352"/>
      <c r="AS131" s="352"/>
      <c r="AT131" s="352"/>
      <c r="AU131" s="63"/>
      <c r="AV131" s="902"/>
      <c r="AW131" s="114">
        <v>7.4609912818333943E-2</v>
      </c>
      <c r="AX131" s="117">
        <v>5.8676512354444758E-2</v>
      </c>
      <c r="AY131" s="117">
        <v>4.714086023233021E-2</v>
      </c>
      <c r="AZ131" s="117">
        <v>5.0562233423807675E-2</v>
      </c>
      <c r="BA131" s="117">
        <v>6.7148919753086414E-2</v>
      </c>
      <c r="BB131" s="117">
        <v>7.5524405002016945E-2</v>
      </c>
      <c r="BC131" s="117">
        <v>8.1514314918657627E-2</v>
      </c>
      <c r="BD131" s="959"/>
      <c r="BE131" s="352"/>
      <c r="BF131" s="352"/>
      <c r="BG131" s="959"/>
      <c r="BH131" s="352"/>
      <c r="BJ131" s="352"/>
      <c r="BK131" s="352"/>
      <c r="BL131" s="352"/>
      <c r="BN131" s="117"/>
      <c r="BO131" s="352"/>
      <c r="BP131" s="352"/>
      <c r="BQ131" s="352"/>
    </row>
    <row r="132" spans="1:69" s="24" customFormat="1" ht="14.25" hidden="1" customHeight="1" outlineLevel="1">
      <c r="A132" s="32"/>
      <c r="B132" s="31"/>
      <c r="C132" s="90" t="s">
        <v>78</v>
      </c>
      <c r="D132" s="90"/>
      <c r="E132" s="90"/>
      <c r="F132" s="225">
        <v>6.1111111111111109E-2</v>
      </c>
      <c r="G132" s="225">
        <v>5.7805880087302607E-2</v>
      </c>
      <c r="H132" s="225">
        <v>5.6471288307051476E-2</v>
      </c>
      <c r="I132" s="113">
        <v>5.7697152935248172E-2</v>
      </c>
      <c r="J132" s="225">
        <v>5.6454221934648982E-2</v>
      </c>
      <c r="K132" s="225">
        <v>5.3699252489500512E-2</v>
      </c>
      <c r="L132" s="225">
        <v>5.5043127087799772E-2</v>
      </c>
      <c r="M132" s="113">
        <v>4.6587967931317469E-2</v>
      </c>
      <c r="N132" s="225">
        <v>4.7179285651908133E-2</v>
      </c>
      <c r="O132" s="225">
        <v>4.634236426445347E-2</v>
      </c>
      <c r="P132" s="225">
        <v>4.5738540571632583E-2</v>
      </c>
      <c r="Q132" s="352">
        <v>5.1604330494260137E-2</v>
      </c>
      <c r="R132" s="659">
        <v>5.9393476159431691E-2</v>
      </c>
      <c r="S132" s="352">
        <v>6.661041578774668E-2</v>
      </c>
      <c r="T132" s="352">
        <v>7.4446000096557705E-2</v>
      </c>
      <c r="U132" s="352">
        <v>8.3508205542103836E-2</v>
      </c>
      <c r="V132" s="352">
        <v>8.6739391233992685E-2</v>
      </c>
      <c r="W132" s="352">
        <v>8.1994416056471578E-2</v>
      </c>
      <c r="X132" s="352">
        <v>8.1440835936884656E-2</v>
      </c>
      <c r="Y132" s="445">
        <v>8.5282611628220706E-2</v>
      </c>
      <c r="Z132" s="352"/>
      <c r="AA132" s="352"/>
      <c r="AB132" s="532"/>
      <c r="AC132" s="352"/>
      <c r="AD132" s="352"/>
      <c r="AE132" s="352"/>
      <c r="AF132" s="352"/>
      <c r="AG132" s="352"/>
      <c r="AH132" s="352"/>
      <c r="AI132" s="352"/>
      <c r="AJ132" s="352"/>
      <c r="AK132" s="352"/>
      <c r="AL132" s="352"/>
      <c r="AM132" s="352"/>
      <c r="AN132" s="352"/>
      <c r="AO132" s="1469"/>
      <c r="AP132" s="352"/>
      <c r="AQ132" s="352"/>
      <c r="AR132" s="352"/>
      <c r="AS132" s="352"/>
      <c r="AT132" s="352"/>
      <c r="AU132" s="63"/>
      <c r="AV132" s="902"/>
      <c r="AW132" s="114">
        <v>0.11458968403027661</v>
      </c>
      <c r="AX132" s="117">
        <v>6.1297220242337851E-2</v>
      </c>
      <c r="AY132" s="117">
        <v>5.7697152935248172E-2</v>
      </c>
      <c r="AZ132" s="117">
        <v>4.6587967931317469E-2</v>
      </c>
      <c r="BA132" s="117">
        <v>5.1604330494260137E-2</v>
      </c>
      <c r="BB132" s="117">
        <v>8.3508205542103836E-2</v>
      </c>
      <c r="BC132" s="117">
        <v>8.5282611628220706E-2</v>
      </c>
      <c r="BD132" s="959"/>
      <c r="BE132" s="352"/>
      <c r="BF132" s="352"/>
      <c r="BG132" s="959"/>
      <c r="BH132" s="352"/>
      <c r="BJ132" s="352"/>
      <c r="BK132" s="352"/>
      <c r="BL132" s="352"/>
      <c r="BN132" s="117"/>
      <c r="BO132" s="352"/>
      <c r="BP132" s="352"/>
      <c r="BQ132" s="352"/>
    </row>
    <row r="133" spans="1:69" s="24" customFormat="1" ht="14.25" customHeight="1" collapsed="1">
      <c r="A133" s="32"/>
      <c r="B133" s="31"/>
      <c r="C133" s="90" t="s">
        <v>77</v>
      </c>
      <c r="D133" s="90"/>
      <c r="E133" s="90"/>
      <c r="F133" s="225"/>
      <c r="G133" s="225"/>
      <c r="H133" s="225"/>
      <c r="I133" s="113"/>
      <c r="J133" s="225"/>
      <c r="K133" s="225"/>
      <c r="L133" s="225"/>
      <c r="M133" s="113"/>
      <c r="N133" s="225"/>
      <c r="O133" s="225"/>
      <c r="P133" s="225"/>
      <c r="Q133" s="352"/>
      <c r="R133" s="659"/>
      <c r="S133" s="352"/>
      <c r="T133" s="352"/>
      <c r="U133" s="352"/>
      <c r="V133" s="352"/>
      <c r="W133" s="352"/>
      <c r="X133" s="352"/>
      <c r="Y133" s="445"/>
      <c r="Z133" s="356">
        <v>8.3372447923586501E-2</v>
      </c>
      <c r="AA133" s="356">
        <v>8.5990378581886628E-2</v>
      </c>
      <c r="AB133" s="532">
        <v>8.5488972659127346E-2</v>
      </c>
      <c r="AC133" s="352">
        <v>8.6312442926235328E-2</v>
      </c>
      <c r="AD133" s="352">
        <v>8.1900161030595817E-2</v>
      </c>
      <c r="AE133" s="352">
        <v>8.1024005876264571E-2</v>
      </c>
      <c r="AF133" s="352">
        <v>7.7680766147150304E-2</v>
      </c>
      <c r="AG133" s="352">
        <v>7.6115946097697923E-2</v>
      </c>
      <c r="AH133" s="352">
        <v>7.3316927403761653E-2</v>
      </c>
      <c r="AI133" s="352">
        <v>7.8650001249073606E-2</v>
      </c>
      <c r="AJ133" s="352">
        <v>8.1177734794756068E-2</v>
      </c>
      <c r="AK133" s="352">
        <v>6.8961605160370171E-2</v>
      </c>
      <c r="AL133" s="352">
        <v>7.1127110228401194E-2</v>
      </c>
      <c r="AM133" s="352">
        <v>7.1634348097107337E-2</v>
      </c>
      <c r="AN133" s="352">
        <v>6.5228845107404745E-2</v>
      </c>
      <c r="AO133" s="1469">
        <v>6.1126127308193591E-2</v>
      </c>
      <c r="AP133" s="352">
        <v>6.2492570516412792E-2</v>
      </c>
      <c r="AQ133" s="352"/>
      <c r="AR133" s="352"/>
      <c r="AS133" s="352">
        <v>5.4163493840985441E-2</v>
      </c>
      <c r="AT133" s="352">
        <v>5.0757885755578581E-2</v>
      </c>
      <c r="AU133" s="63"/>
      <c r="AV133" s="902"/>
      <c r="AW133" s="114"/>
      <c r="AX133" s="117"/>
      <c r="AY133" s="117"/>
      <c r="AZ133" s="117"/>
      <c r="BA133" s="117"/>
      <c r="BB133" s="117"/>
      <c r="BC133" s="117"/>
      <c r="BD133" s="959">
        <v>8.1900161030595817E-2</v>
      </c>
      <c r="BE133" s="352">
        <v>7.3316927403761653E-2</v>
      </c>
      <c r="BF133" s="352">
        <v>7.1127110228401194E-2</v>
      </c>
      <c r="BG133" s="959">
        <v>6.2492570516412792E-2</v>
      </c>
      <c r="BH133" s="352">
        <v>5.0757885755578581E-2</v>
      </c>
      <c r="BJ133" s="352"/>
      <c r="BK133" s="352"/>
      <c r="BL133" s="352"/>
      <c r="BN133" s="117"/>
      <c r="BO133" s="352"/>
      <c r="BP133" s="352"/>
      <c r="BQ133" s="352"/>
    </row>
    <row r="134" spans="1:69" s="24" customFormat="1" ht="14.25" customHeight="1">
      <c r="A134" s="32"/>
      <c r="B134" s="31"/>
      <c r="C134" s="90" t="s">
        <v>373</v>
      </c>
      <c r="D134" s="90"/>
      <c r="E134" s="90"/>
      <c r="F134" s="225"/>
      <c r="G134" s="225"/>
      <c r="H134" s="225"/>
      <c r="I134" s="113"/>
      <c r="J134" s="225"/>
      <c r="K134" s="225"/>
      <c r="L134" s="225"/>
      <c r="M134" s="113"/>
      <c r="N134" s="225"/>
      <c r="O134" s="225"/>
      <c r="P134" s="225"/>
      <c r="Q134" s="352"/>
      <c r="R134" s="659"/>
      <c r="S134" s="352"/>
      <c r="T134" s="352"/>
      <c r="U134" s="352"/>
      <c r="V134" s="352"/>
      <c r="W134" s="352"/>
      <c r="X134" s="352"/>
      <c r="Y134" s="445"/>
      <c r="Z134" s="356">
        <v>0.14686237901430346</v>
      </c>
      <c r="AA134" s="356">
        <v>0.13424345847554039</v>
      </c>
      <c r="AB134" s="532">
        <v>0.14256066411238824</v>
      </c>
      <c r="AC134" s="352">
        <v>0.15055400490569229</v>
      </c>
      <c r="AD134" s="352">
        <v>0.14882888744307093</v>
      </c>
      <c r="AE134" s="352">
        <v>0.15063490746120009</v>
      </c>
      <c r="AF134" s="352">
        <v>0.1404367469879518</v>
      </c>
      <c r="AG134" s="352">
        <v>0.12944108223567108</v>
      </c>
      <c r="AH134" s="352">
        <v>0.11759431243194773</v>
      </c>
      <c r="AI134" s="352">
        <v>0.13174670633234167</v>
      </c>
      <c r="AJ134" s="352">
        <v>0.12273895299037638</v>
      </c>
      <c r="AK134" s="352">
        <v>0.10880760010654356</v>
      </c>
      <c r="AL134" s="352">
        <v>0.10107239659032879</v>
      </c>
      <c r="AM134" s="352">
        <v>9.0113084476585475E-2</v>
      </c>
      <c r="AN134" s="352">
        <v>8.6860983648936865E-2</v>
      </c>
      <c r="AO134" s="1469">
        <v>8.3480258588448999E-2</v>
      </c>
      <c r="AP134" s="352">
        <v>9.8791528736090609E-2</v>
      </c>
      <c r="AQ134" s="352"/>
      <c r="AR134" s="352"/>
      <c r="AS134" s="352">
        <v>8.1893414561824418E-2</v>
      </c>
      <c r="AT134" s="352">
        <v>7.0405615489706502E-2</v>
      </c>
      <c r="AU134" s="63"/>
      <c r="AV134" s="902"/>
      <c r="AW134" s="114"/>
      <c r="AX134" s="117"/>
      <c r="AY134" s="117"/>
      <c r="AZ134" s="117"/>
      <c r="BA134" s="117"/>
      <c r="BB134" s="117"/>
      <c r="BC134" s="117"/>
      <c r="BD134" s="959">
        <v>0.14882888744307093</v>
      </c>
      <c r="BE134" s="352">
        <v>0.11759431243194773</v>
      </c>
      <c r="BF134" s="352">
        <v>0.10107239659032879</v>
      </c>
      <c r="BG134" s="959">
        <v>9.8791528736090609E-2</v>
      </c>
      <c r="BH134" s="352">
        <v>7.0405615489706502E-2</v>
      </c>
      <c r="BJ134" s="352"/>
      <c r="BK134" s="352"/>
      <c r="BL134" s="352"/>
      <c r="BN134" s="117"/>
      <c r="BO134" s="352"/>
      <c r="BP134" s="352"/>
      <c r="BQ134" s="352"/>
    </row>
    <row r="135" spans="1:69" s="88" customFormat="1" ht="14.25" customHeight="1">
      <c r="A135" s="1219"/>
      <c r="B135" s="92" t="s">
        <v>79</v>
      </c>
      <c r="C135" s="93"/>
      <c r="D135" s="93"/>
      <c r="E135" s="92"/>
      <c r="F135" s="229">
        <v>5.9739602779818615E-2</v>
      </c>
      <c r="G135" s="229">
        <v>5.706318835168938E-2</v>
      </c>
      <c r="H135" s="229">
        <v>5.7008028984858988E-2</v>
      </c>
      <c r="I135" s="131">
        <v>5.0990200081665986E-2</v>
      </c>
      <c r="J135" s="229">
        <v>5.1420041265343767E-2</v>
      </c>
      <c r="K135" s="229">
        <v>5.2889259888012456E-2</v>
      </c>
      <c r="L135" s="229">
        <v>5.52620029842886E-2</v>
      </c>
      <c r="M135" s="131">
        <v>4.9191511597526633E-2</v>
      </c>
      <c r="N135" s="229">
        <v>5.4024735816754238E-2</v>
      </c>
      <c r="O135" s="229">
        <v>6.0141020323517209E-2</v>
      </c>
      <c r="P135" s="229">
        <v>6.2092124437686115E-2</v>
      </c>
      <c r="Q135" s="483">
        <v>6.2378415236618155E-2</v>
      </c>
      <c r="R135" s="660">
        <v>6.4853641380802948E-2</v>
      </c>
      <c r="S135" s="354">
        <v>7.0297314555571935E-2</v>
      </c>
      <c r="T135" s="354">
        <v>7.4901865968824671E-2</v>
      </c>
      <c r="U135" s="483">
        <v>7.7701166287684295E-2</v>
      </c>
      <c r="V135" s="354">
        <v>8.3102176431140637E-2</v>
      </c>
      <c r="W135" s="354">
        <v>8.4166829388239203E-2</v>
      </c>
      <c r="X135" s="354">
        <v>8.1994585799447212E-2</v>
      </c>
      <c r="Y135" s="484">
        <v>8.249968253072397E-2</v>
      </c>
      <c r="Z135" s="483">
        <v>9.0558866099837432E-2</v>
      </c>
      <c r="AA135" s="483">
        <v>9.1352589463664216E-2</v>
      </c>
      <c r="AB135" s="654">
        <v>9.1078226745776758E-2</v>
      </c>
      <c r="AC135" s="354">
        <v>9.2150879000084562E-2</v>
      </c>
      <c r="AD135" s="354">
        <v>8.7929316610010549E-2</v>
      </c>
      <c r="AE135" s="354">
        <v>8.7385194117691675E-2</v>
      </c>
      <c r="AF135" s="354">
        <v>8.425419811804423E-2</v>
      </c>
      <c r="AG135" s="354">
        <v>8.1965804622390254E-2</v>
      </c>
      <c r="AH135" s="354">
        <v>7.8659587458363295E-2</v>
      </c>
      <c r="AI135" s="354">
        <v>8.584509729111027E-2</v>
      </c>
      <c r="AJ135" s="354">
        <v>8.7235261287195595E-2</v>
      </c>
      <c r="AK135" s="354">
        <v>7.5112384189463283E-2</v>
      </c>
      <c r="AL135" s="354">
        <v>7.6337860653328496E-2</v>
      </c>
      <c r="AM135" s="354">
        <v>7.5182238315308014E-2</v>
      </c>
      <c r="AN135" s="354">
        <v>6.9791375585286558E-2</v>
      </c>
      <c r="AO135" s="1473">
        <v>6.6640308391815756E-2</v>
      </c>
      <c r="AP135" s="354">
        <v>6.8863889336142861E-2</v>
      </c>
      <c r="AQ135" s="354"/>
      <c r="AR135" s="354"/>
      <c r="AS135" s="354">
        <v>6.108081575567674E-2</v>
      </c>
      <c r="AT135" s="483">
        <v>5.6060211171359009E-2</v>
      </c>
      <c r="AU135" s="63"/>
      <c r="AV135" s="981"/>
      <c r="AW135" s="132">
        <v>9.0194903734159698E-2</v>
      </c>
      <c r="AX135" s="131">
        <v>5.9614963902865893E-2</v>
      </c>
      <c r="AY135" s="131">
        <v>5.0990200081665986E-2</v>
      </c>
      <c r="AZ135" s="131">
        <v>4.9191511597526633E-2</v>
      </c>
      <c r="BA135" s="131">
        <v>6.2378415236618155E-2</v>
      </c>
      <c r="BB135" s="131">
        <v>7.7701166287684295E-2</v>
      </c>
      <c r="BC135" s="131">
        <v>8.249968253072397E-2</v>
      </c>
      <c r="BD135" s="960">
        <v>8.7929316610010549E-2</v>
      </c>
      <c r="BE135" s="354">
        <v>7.8659587458363295E-2</v>
      </c>
      <c r="BF135" s="354">
        <v>7.6337860653328496E-2</v>
      </c>
      <c r="BG135" s="960">
        <v>6.8863889336142861E-2</v>
      </c>
      <c r="BH135" s="354">
        <v>5.6060211171359009E-2</v>
      </c>
      <c r="BJ135" s="354"/>
      <c r="BK135" s="354"/>
      <c r="BL135" s="354"/>
      <c r="BN135" s="131"/>
      <c r="BO135" s="354"/>
      <c r="BP135" s="354"/>
      <c r="BQ135" s="354"/>
    </row>
    <row r="136" spans="1:69" s="24" customFormat="1" ht="14.25" customHeight="1">
      <c r="A136" s="32"/>
      <c r="B136" s="31"/>
      <c r="C136" s="90" t="s">
        <v>82</v>
      </c>
      <c r="D136" s="90"/>
      <c r="E136" s="90"/>
      <c r="F136" s="225">
        <v>2.1913190054782976E-2</v>
      </c>
      <c r="G136" s="225">
        <v>2.0362166783243957E-2</v>
      </c>
      <c r="H136" s="225">
        <v>1.8569707279041746E-2</v>
      </c>
      <c r="I136" s="113">
        <v>1.6698534098151689E-2</v>
      </c>
      <c r="J136" s="225">
        <v>1.7300832342449463E-2</v>
      </c>
      <c r="K136" s="225">
        <v>1.6577306050990261E-2</v>
      </c>
      <c r="L136" s="225">
        <v>1.7306544658842252E-2</v>
      </c>
      <c r="M136" s="113">
        <v>1.7446471054718478E-2</v>
      </c>
      <c r="N136" s="225">
        <v>1.7520447696943608E-2</v>
      </c>
      <c r="O136" s="225">
        <v>2.0760664005043075E-2</v>
      </c>
      <c r="P136" s="225">
        <v>2.2377847540851648E-2</v>
      </c>
      <c r="Q136" s="352">
        <v>2.2430126047130666E-2</v>
      </c>
      <c r="R136" s="659">
        <v>1.9257380073800737E-2</v>
      </c>
      <c r="S136" s="352">
        <v>1.846375492872308E-2</v>
      </c>
      <c r="T136" s="352">
        <v>1.8572752548656164E-2</v>
      </c>
      <c r="U136" s="352">
        <v>1.6939910574720999E-2</v>
      </c>
      <c r="V136" s="352">
        <v>2.4542084997660946E-2</v>
      </c>
      <c r="W136" s="352">
        <v>2.4473434368297055E-2</v>
      </c>
      <c r="X136" s="352">
        <v>2.1561438326213458E-2</v>
      </c>
      <c r="Y136" s="445">
        <v>1.8711214191688086E-2</v>
      </c>
      <c r="Z136" s="356">
        <v>2.4399854415246058E-2</v>
      </c>
      <c r="AA136" s="356">
        <v>2.3438667822655388E-2</v>
      </c>
      <c r="AB136" s="532">
        <v>2.148346530041919E-2</v>
      </c>
      <c r="AC136" s="352">
        <v>2.1491817209901589E-2</v>
      </c>
      <c r="AD136" s="352">
        <v>2.0568223134057033E-2</v>
      </c>
      <c r="AE136" s="352">
        <v>2.0076142131979693E-2</v>
      </c>
      <c r="AF136" s="352">
        <v>2.0259560134733505E-2</v>
      </c>
      <c r="AG136" s="352">
        <v>1.9959648364317625E-2</v>
      </c>
      <c r="AH136" s="352">
        <v>1.8549589858314688E-2</v>
      </c>
      <c r="AI136" s="352">
        <v>1.4873101064313657E-2</v>
      </c>
      <c r="AJ136" s="352">
        <v>1.61574683657301E-2</v>
      </c>
      <c r="AK136" s="352">
        <v>1.5835475578406168E-2</v>
      </c>
      <c r="AL136" s="352">
        <v>1.3565037457130266E-2</v>
      </c>
      <c r="AM136" s="352">
        <v>1.2681657411988932E-2</v>
      </c>
      <c r="AN136" s="352">
        <v>1.1620982423902131E-2</v>
      </c>
      <c r="AO136" s="1469">
        <v>1.0375201828849136E-2</v>
      </c>
      <c r="AP136" s="352">
        <v>1.2574093868428724E-2</v>
      </c>
      <c r="AQ136" s="352"/>
      <c r="AR136" s="352"/>
      <c r="AS136" s="352">
        <v>9.6461463887542419E-3</v>
      </c>
      <c r="AT136" s="352">
        <v>8.7741896376668845E-3</v>
      </c>
      <c r="AU136" s="63"/>
      <c r="AV136" s="902"/>
      <c r="AW136" s="114">
        <v>3.711422165105608E-2</v>
      </c>
      <c r="AX136" s="117">
        <v>2.3176491166695821E-2</v>
      </c>
      <c r="AY136" s="117">
        <v>1.6698534098151689E-2</v>
      </c>
      <c r="AZ136" s="117">
        <v>1.7446471054718478E-2</v>
      </c>
      <c r="BA136" s="117">
        <v>2.2430126047130666E-2</v>
      </c>
      <c r="BB136" s="117">
        <v>1.6939910574720999E-2</v>
      </c>
      <c r="BC136" s="117">
        <v>1.8711214191688086E-2</v>
      </c>
      <c r="BD136" s="959">
        <v>2.0568223134057033E-2</v>
      </c>
      <c r="BE136" s="352">
        <v>1.8549589858314688E-2</v>
      </c>
      <c r="BF136" s="352">
        <v>1.3565037457130266E-2</v>
      </c>
      <c r="BG136" s="959">
        <v>1.2574093868428724E-2</v>
      </c>
      <c r="BH136" s="352">
        <v>8.7741896376668845E-3</v>
      </c>
      <c r="BJ136" s="352"/>
      <c r="BK136" s="352"/>
      <c r="BL136" s="352"/>
      <c r="BN136" s="117"/>
      <c r="BO136" s="352"/>
      <c r="BP136" s="352"/>
      <c r="BQ136" s="352"/>
    </row>
    <row r="137" spans="1:69" s="24" customFormat="1" ht="14.25" customHeight="1">
      <c r="A137" s="32"/>
      <c r="B137" s="31"/>
      <c r="C137" s="90" t="s">
        <v>175</v>
      </c>
      <c r="D137" s="90"/>
      <c r="E137" s="90"/>
      <c r="F137" s="225">
        <v>3.6199661802467586E-2</v>
      </c>
      <c r="G137" s="225">
        <v>3.788142475925281E-2</v>
      </c>
      <c r="H137" s="225">
        <v>3.985487915488449E-2</v>
      </c>
      <c r="I137" s="113">
        <v>3.9914927292511622E-2</v>
      </c>
      <c r="J137" s="225">
        <v>4.9077100557585081E-2</v>
      </c>
      <c r="K137" s="225">
        <v>5.3896877003388591E-2</v>
      </c>
      <c r="L137" s="225">
        <v>5.7869565217391304E-2</v>
      </c>
      <c r="M137" s="113">
        <v>5.9739936022599811E-2</v>
      </c>
      <c r="N137" s="225">
        <v>7.2668302945301549E-2</v>
      </c>
      <c r="O137" s="225">
        <v>8.1449587369931825E-2</v>
      </c>
      <c r="P137" s="225">
        <v>8.6124401913875603E-2</v>
      </c>
      <c r="Q137" s="352">
        <v>8.5456148082855884E-2</v>
      </c>
      <c r="R137" s="659">
        <v>9.7966728280961188E-2</v>
      </c>
      <c r="S137" s="352">
        <v>9.578039927404719E-2</v>
      </c>
      <c r="T137" s="352">
        <v>9.0539257786014557E-2</v>
      </c>
      <c r="U137" s="352">
        <v>8.6441462285978724E-2</v>
      </c>
      <c r="V137" s="352">
        <v>7.6168332945826561E-2</v>
      </c>
      <c r="W137" s="352">
        <v>7.5238604941575235E-2</v>
      </c>
      <c r="X137" s="352">
        <v>7.2050062149072058E-2</v>
      </c>
      <c r="Y137" s="445">
        <v>6.9028609447771117E-2</v>
      </c>
      <c r="Z137" s="407">
        <v>8.1750176058361101E-2</v>
      </c>
      <c r="AA137" s="407">
        <v>8.1742772006120637E-2</v>
      </c>
      <c r="AB137" s="658">
        <v>8.0841503267973847E-2</v>
      </c>
      <c r="AC137" s="352">
        <v>7.7309844246181772E-2</v>
      </c>
      <c r="AD137" s="352">
        <v>7.5807967608994289E-2</v>
      </c>
      <c r="AE137" s="352">
        <v>7.9947439399702627E-2</v>
      </c>
      <c r="AF137" s="352">
        <v>8.1656459609215512E-2</v>
      </c>
      <c r="AG137" s="352">
        <v>8.2466725282721393E-2</v>
      </c>
      <c r="AH137" s="352">
        <v>8.1766697804764144E-2</v>
      </c>
      <c r="AI137" s="352">
        <v>9.5160307879727582E-2</v>
      </c>
      <c r="AJ137" s="352">
        <v>0.10805544730835608</v>
      </c>
      <c r="AK137" s="352">
        <v>0.10894287590282338</v>
      </c>
      <c r="AL137" s="352">
        <v>0.10914568206395799</v>
      </c>
      <c r="AM137" s="352">
        <v>0.11004126547455295</v>
      </c>
      <c r="AN137" s="352">
        <v>0.10722709689593357</v>
      </c>
      <c r="AO137" s="1469">
        <v>0.1031023922595535</v>
      </c>
      <c r="AP137" s="352">
        <v>0.10951154081117692</v>
      </c>
      <c r="AQ137" s="352"/>
      <c r="AR137" s="352"/>
      <c r="AS137" s="352">
        <v>0.10310711924681425</v>
      </c>
      <c r="AT137" s="1113">
        <v>0.10267691838557208</v>
      </c>
      <c r="AU137" s="63"/>
      <c r="AV137" s="902"/>
      <c r="AW137" s="138">
        <v>3.9523753024479746E-2</v>
      </c>
      <c r="AX137" s="137">
        <v>2.8986430528126394E-2</v>
      </c>
      <c r="AY137" s="137">
        <v>3.9914927292511622E-2</v>
      </c>
      <c r="AZ137" s="137">
        <v>5.9739936022599811E-2</v>
      </c>
      <c r="BA137" s="137">
        <v>8.5456148082855884E-2</v>
      </c>
      <c r="BB137" s="137">
        <v>8.6441462285978724E-2</v>
      </c>
      <c r="BC137" s="137">
        <v>6.9028609447771117E-2</v>
      </c>
      <c r="BD137" s="962">
        <v>7.5807967608994289E-2</v>
      </c>
      <c r="BE137" s="352">
        <v>8.1766697804764144E-2</v>
      </c>
      <c r="BF137" s="352">
        <v>0.10914568206395799</v>
      </c>
      <c r="BG137" s="962">
        <v>0.10951154081117692</v>
      </c>
      <c r="BH137" s="352">
        <v>0.10267691838557208</v>
      </c>
      <c r="BJ137" s="352"/>
      <c r="BK137" s="352"/>
      <c r="BL137" s="352"/>
      <c r="BN137" s="137"/>
      <c r="BO137" s="352"/>
      <c r="BP137" s="352"/>
      <c r="BQ137" s="352"/>
    </row>
    <row r="138" spans="1:69" s="24" customFormat="1" ht="14.25" customHeight="1">
      <c r="A138" s="31"/>
      <c r="B138" s="31"/>
      <c r="C138" s="91"/>
      <c r="D138" s="90" t="s">
        <v>80</v>
      </c>
      <c r="E138" s="90"/>
      <c r="F138" s="225">
        <v>3.5901926444833622E-2</v>
      </c>
      <c r="G138" s="225">
        <v>3.4543965046422723E-2</v>
      </c>
      <c r="H138" s="225">
        <v>3.6298107864590035E-2</v>
      </c>
      <c r="I138" s="113">
        <v>3.5927785748445719E-2</v>
      </c>
      <c r="J138" s="225">
        <v>4.5145659752998876E-2</v>
      </c>
      <c r="K138" s="225">
        <v>4.9875170222423965E-2</v>
      </c>
      <c r="L138" s="225">
        <v>5.3703399573000493E-2</v>
      </c>
      <c r="M138" s="113">
        <v>5.6521971846063265E-2</v>
      </c>
      <c r="N138" s="225">
        <v>7.0289938777867628E-2</v>
      </c>
      <c r="O138" s="225">
        <v>7.901647171162568E-2</v>
      </c>
      <c r="P138" s="225">
        <v>8.29907655644921E-2</v>
      </c>
      <c r="Q138" s="352">
        <v>8.0449518373171602E-2</v>
      </c>
      <c r="R138" s="661">
        <v>9.7630390397822189E-2</v>
      </c>
      <c r="S138" s="352">
        <v>9.416231018172766E-2</v>
      </c>
      <c r="T138" s="352">
        <v>8.7999502827667636E-2</v>
      </c>
      <c r="U138" s="352">
        <v>8.277746013595072E-2</v>
      </c>
      <c r="V138" s="352">
        <v>6.8012342504499876E-2</v>
      </c>
      <c r="W138" s="352">
        <v>6.8555871798044787E-2</v>
      </c>
      <c r="X138" s="352">
        <v>6.5615066274815573E-2</v>
      </c>
      <c r="Y138" s="445">
        <v>6.3097514340344163E-2</v>
      </c>
      <c r="Z138" s="356">
        <v>7.5016783076945051E-2</v>
      </c>
      <c r="AA138" s="356">
        <v>7.3446639443770001E-2</v>
      </c>
      <c r="AB138" s="532">
        <v>7.2120091373871431E-2</v>
      </c>
      <c r="AC138" s="352">
        <v>7.0278111244497801E-2</v>
      </c>
      <c r="AD138" s="352">
        <v>6.9189548062787515E-2</v>
      </c>
      <c r="AE138" s="352">
        <v>7.2156934473455572E-2</v>
      </c>
      <c r="AF138" s="352">
        <v>7.2401679376231695E-2</v>
      </c>
      <c r="AG138" s="352">
        <v>7.2396020616085327E-2</v>
      </c>
      <c r="AH138" s="352">
        <v>7.0679434564523483E-2</v>
      </c>
      <c r="AI138" s="352">
        <v>8.4628608265883545E-2</v>
      </c>
      <c r="AJ138" s="352">
        <v>9.568669915177766E-2</v>
      </c>
      <c r="AK138" s="352">
        <v>9.60564521574718E-2</v>
      </c>
      <c r="AL138" s="352">
        <v>9.4137671434650266E-2</v>
      </c>
      <c r="AM138" s="352">
        <v>9.525924985720631E-2</v>
      </c>
      <c r="AN138" s="352">
        <v>9.2942081287345435E-2</v>
      </c>
      <c r="AO138" s="1469">
        <v>8.9115721124745501E-2</v>
      </c>
      <c r="AP138" s="352">
        <v>9.3937850229240963E-2</v>
      </c>
      <c r="AQ138" s="352"/>
      <c r="AR138" s="352"/>
      <c r="AS138" s="352">
        <v>8.8633461047254156E-2</v>
      </c>
      <c r="AT138" s="352">
        <v>9.0102555754517338E-2</v>
      </c>
      <c r="AU138" s="63"/>
      <c r="AV138" s="902"/>
      <c r="AW138" s="114" t="s">
        <v>203</v>
      </c>
      <c r="AX138" s="117">
        <v>2.8800583302952973E-2</v>
      </c>
      <c r="AY138" s="117">
        <v>3.5927785748445719E-2</v>
      </c>
      <c r="AZ138" s="117">
        <v>5.6521971846063265E-2</v>
      </c>
      <c r="BA138" s="117">
        <v>8.0449518373171602E-2</v>
      </c>
      <c r="BB138" s="117">
        <v>8.277746013595072E-2</v>
      </c>
      <c r="BC138" s="117">
        <v>6.3097514340344163E-2</v>
      </c>
      <c r="BD138" s="959">
        <v>6.9189548062787515E-2</v>
      </c>
      <c r="BE138" s="352">
        <v>7.0679434564523483E-2</v>
      </c>
      <c r="BF138" s="352">
        <v>9.4137671434650266E-2</v>
      </c>
      <c r="BG138" s="959">
        <v>9.3937850229240963E-2</v>
      </c>
      <c r="BH138" s="352">
        <v>9.0102555754517338E-2</v>
      </c>
      <c r="BJ138" s="352"/>
      <c r="BK138" s="352"/>
      <c r="BL138" s="352"/>
      <c r="BN138" s="117"/>
      <c r="BO138" s="352"/>
      <c r="BP138" s="352"/>
      <c r="BQ138" s="352"/>
    </row>
    <row r="139" spans="1:69" s="24" customFormat="1" ht="14.25" customHeight="1">
      <c r="A139" s="31"/>
      <c r="B139" s="31"/>
      <c r="C139" s="91"/>
      <c r="D139" s="90" t="s">
        <v>81</v>
      </c>
      <c r="E139" s="90"/>
      <c r="F139" s="225">
        <v>3.8002651347768451E-2</v>
      </c>
      <c r="G139" s="225">
        <v>5.675675675675676E-2</v>
      </c>
      <c r="H139" s="225">
        <v>5.7098283931357255E-2</v>
      </c>
      <c r="I139" s="113">
        <v>5.9025787965616049E-2</v>
      </c>
      <c r="J139" s="225">
        <v>6.6220046379799016E-2</v>
      </c>
      <c r="K139" s="225">
        <v>7.0716658756525871E-2</v>
      </c>
      <c r="L139" s="225">
        <v>7.3948869638706949E-2</v>
      </c>
      <c r="M139" s="113">
        <v>7.0898292501855975E-2</v>
      </c>
      <c r="N139" s="225">
        <v>8.0152671755725186E-2</v>
      </c>
      <c r="O139" s="225">
        <v>8.8808664259927797E-2</v>
      </c>
      <c r="P139" s="225">
        <v>9.5213409365819943E-2</v>
      </c>
      <c r="Q139" s="352">
        <v>9.9795640326975479E-2</v>
      </c>
      <c r="R139" s="661">
        <v>9.8870056497175146E-2</v>
      </c>
      <c r="S139" s="352">
        <v>0.10013395847287342</v>
      </c>
      <c r="T139" s="352">
        <v>9.7314323607427047E-2</v>
      </c>
      <c r="U139" s="352">
        <v>9.6268529562105978E-2</v>
      </c>
      <c r="V139" s="352">
        <v>9.749537737434863E-2</v>
      </c>
      <c r="W139" s="352">
        <v>9.2492012779552712E-2</v>
      </c>
      <c r="X139" s="352">
        <v>8.8164613998197666E-2</v>
      </c>
      <c r="Y139" s="445">
        <v>8.4106643099130948E-2</v>
      </c>
      <c r="Z139" s="356">
        <v>9.8919461493523625E-2</v>
      </c>
      <c r="AA139" s="356">
        <v>0.10414183551847438</v>
      </c>
      <c r="AB139" s="532">
        <v>0.10715457827371185</v>
      </c>
      <c r="AC139" s="352">
        <v>9.9071207430340563E-2</v>
      </c>
      <c r="AD139" s="352">
        <v>9.7034220532319387E-2</v>
      </c>
      <c r="AE139" s="352">
        <v>0.10411347517730497</v>
      </c>
      <c r="AF139" s="352">
        <v>0.11038701955047214</v>
      </c>
      <c r="AG139" s="352">
        <v>0.11415639929595173</v>
      </c>
      <c r="AH139" s="352">
        <v>0.11851385390428211</v>
      </c>
      <c r="AI139" s="352">
        <v>0.13103953147877012</v>
      </c>
      <c r="AJ139" s="352">
        <v>0.14973847463812187</v>
      </c>
      <c r="AK139" s="352">
        <v>0.15407354853967128</v>
      </c>
      <c r="AL139" s="352">
        <v>0.16447447809822613</v>
      </c>
      <c r="AM139" s="352">
        <v>0.16503364419785149</v>
      </c>
      <c r="AN139" s="352">
        <v>0.16344586728754365</v>
      </c>
      <c r="AO139" s="1469">
        <v>0.16142726021110598</v>
      </c>
      <c r="AP139" s="352">
        <v>0.16540711847879083</v>
      </c>
      <c r="AQ139" s="352"/>
      <c r="AR139" s="352"/>
      <c r="AS139" s="352">
        <v>0.16218721037998146</v>
      </c>
      <c r="AT139" s="352">
        <v>0.15387164475864357</v>
      </c>
      <c r="AU139" s="63"/>
      <c r="AV139" s="902"/>
      <c r="AW139" s="114" t="s">
        <v>203</v>
      </c>
      <c r="AX139" s="117">
        <v>3.0272452068617558E-2</v>
      </c>
      <c r="AY139" s="117">
        <v>5.9025787965616049E-2</v>
      </c>
      <c r="AZ139" s="117">
        <v>7.0898292501855975E-2</v>
      </c>
      <c r="BA139" s="117">
        <v>9.9795640326975479E-2</v>
      </c>
      <c r="BB139" s="117">
        <v>9.6268529562105978E-2</v>
      </c>
      <c r="BC139" s="117">
        <v>8.4106643099130948E-2</v>
      </c>
      <c r="BD139" s="959">
        <v>9.7034220532319387E-2</v>
      </c>
      <c r="BE139" s="352">
        <v>0.11851385390428211</v>
      </c>
      <c r="BF139" s="352">
        <v>0.16447447809822613</v>
      </c>
      <c r="BG139" s="959">
        <v>0.16540711847879083</v>
      </c>
      <c r="BH139" s="352">
        <v>0.15387164475864357</v>
      </c>
      <c r="BJ139" s="352"/>
      <c r="BK139" s="352"/>
      <c r="BL139" s="352"/>
      <c r="BN139" s="117"/>
      <c r="BO139" s="352"/>
      <c r="BP139" s="352"/>
      <c r="BQ139" s="352"/>
    </row>
    <row r="140" spans="1:69" s="24" customFormat="1" ht="14.25" customHeight="1">
      <c r="A140" s="31"/>
      <c r="B140" s="31"/>
      <c r="C140" s="90" t="s">
        <v>83</v>
      </c>
      <c r="D140" s="90"/>
      <c r="E140" s="90"/>
      <c r="F140" s="225">
        <v>2.2029897718332022E-2</v>
      </c>
      <c r="G140" s="225">
        <v>2.271062271062271E-2</v>
      </c>
      <c r="H140" s="225">
        <v>2.4473147518694765E-2</v>
      </c>
      <c r="I140" s="113">
        <v>2.4809160305343511E-2</v>
      </c>
      <c r="J140" s="225">
        <v>3.2360406091370558E-2</v>
      </c>
      <c r="K140" s="225">
        <v>3.8705583756345176E-2</v>
      </c>
      <c r="L140" s="225">
        <v>4.4044665012406947E-2</v>
      </c>
      <c r="M140" s="113">
        <v>4.8708920187793429E-2</v>
      </c>
      <c r="N140" s="225">
        <v>6.3897763578274758E-2</v>
      </c>
      <c r="O140" s="225">
        <v>7.2786885245901642E-2</v>
      </c>
      <c r="P140" s="225">
        <v>8.3333333333333329E-2</v>
      </c>
      <c r="Q140" s="352">
        <v>8.5915492957746475E-2</v>
      </c>
      <c r="R140" s="659">
        <v>8.8954781319495926E-2</v>
      </c>
      <c r="S140" s="352">
        <v>9.375E-2</v>
      </c>
      <c r="T140" s="352">
        <v>9.3247588424437297E-2</v>
      </c>
      <c r="U140" s="352">
        <v>8.9315525876460758E-2</v>
      </c>
      <c r="V140" s="352">
        <v>8.7779690189328741E-2</v>
      </c>
      <c r="W140" s="352">
        <v>8.0988917306052857E-2</v>
      </c>
      <c r="X140" s="352">
        <v>7.548770144189991E-2</v>
      </c>
      <c r="Y140" s="445">
        <v>6.6006600660066E-2</v>
      </c>
      <c r="Z140" s="356">
        <v>8.6706373323609254E-2</v>
      </c>
      <c r="AA140" s="356">
        <v>8.5176085176085187E-2</v>
      </c>
      <c r="AB140" s="532">
        <v>6.933115823817293E-2</v>
      </c>
      <c r="AC140" s="352">
        <v>6.8627450980392163E-2</v>
      </c>
      <c r="AD140" s="352">
        <v>6.3076923076923072E-2</v>
      </c>
      <c r="AE140" s="352">
        <v>6.5065840433772282E-2</v>
      </c>
      <c r="AF140" s="352">
        <v>6.3540090771558255E-2</v>
      </c>
      <c r="AG140" s="352">
        <v>6.1719324026451146E-2</v>
      </c>
      <c r="AH140" s="352">
        <v>5.9743954480796592E-2</v>
      </c>
      <c r="AI140" s="352">
        <v>6.3069376313945338E-2</v>
      </c>
      <c r="AJ140" s="352">
        <v>7.9913606911447083E-2</v>
      </c>
      <c r="AK140" s="352">
        <v>7.6666666666666661E-2</v>
      </c>
      <c r="AL140" s="352">
        <v>7.0302233902759526E-2</v>
      </c>
      <c r="AM140" s="352">
        <v>6.8987341772151906E-2</v>
      </c>
      <c r="AN140" s="352">
        <v>6.1910377358490566E-2</v>
      </c>
      <c r="AO140" s="1469">
        <v>5.7660626029654036E-2</v>
      </c>
      <c r="AP140" s="352">
        <v>7.0431893687707636E-2</v>
      </c>
      <c r="AQ140" s="352"/>
      <c r="AR140" s="352"/>
      <c r="AS140" s="352">
        <v>5.7458563535911604E-2</v>
      </c>
      <c r="AT140" s="352">
        <v>5.5612770339855823E-2</v>
      </c>
      <c r="AU140" s="63"/>
      <c r="AV140" s="902"/>
      <c r="AW140" s="114">
        <v>3.6493836543714221E-2</v>
      </c>
      <c r="AX140" s="117">
        <v>2.0259319286871962E-2</v>
      </c>
      <c r="AY140" s="117">
        <v>2.4809160305343511E-2</v>
      </c>
      <c r="AZ140" s="117">
        <v>4.8708920187793429E-2</v>
      </c>
      <c r="BA140" s="117">
        <v>8.5915492957746475E-2</v>
      </c>
      <c r="BB140" s="117">
        <v>8.9315525876460758E-2</v>
      </c>
      <c r="BC140" s="117">
        <v>6.6006600660066E-2</v>
      </c>
      <c r="BD140" s="959">
        <v>6.3076923076923072E-2</v>
      </c>
      <c r="BE140" s="352">
        <v>5.9743954480796592E-2</v>
      </c>
      <c r="BF140" s="352">
        <v>7.0302233902759526E-2</v>
      </c>
      <c r="BG140" s="959">
        <v>7.0431893687707636E-2</v>
      </c>
      <c r="BH140" s="352">
        <v>5.5612770339855823E-2</v>
      </c>
      <c r="BJ140" s="352"/>
      <c r="BK140" s="352"/>
      <c r="BL140" s="352"/>
      <c r="BN140" s="117"/>
      <c r="BO140" s="352"/>
      <c r="BP140" s="352"/>
      <c r="BQ140" s="352"/>
    </row>
    <row r="141" spans="1:69" s="88" customFormat="1" ht="14.25" customHeight="1">
      <c r="A141" s="94"/>
      <c r="B141" s="92" t="s">
        <v>84</v>
      </c>
      <c r="C141" s="93"/>
      <c r="D141" s="93"/>
      <c r="E141" s="92"/>
      <c r="F141" s="229">
        <v>2.9756382503521972E-2</v>
      </c>
      <c r="G141" s="229">
        <v>3.0060374960279631E-2</v>
      </c>
      <c r="H141" s="229">
        <v>3.0446056580135768E-2</v>
      </c>
      <c r="I141" s="131">
        <v>2.9562433297758806E-2</v>
      </c>
      <c r="J141" s="229">
        <v>3.4770408163265307E-2</v>
      </c>
      <c r="K141" s="229">
        <v>3.6961527391346061E-2</v>
      </c>
      <c r="L141" s="229">
        <v>3.9132379248658318E-2</v>
      </c>
      <c r="M141" s="131">
        <v>3.9547789491056876E-2</v>
      </c>
      <c r="N141" s="229">
        <v>4.5472684883745354E-2</v>
      </c>
      <c r="O141" s="229">
        <v>5.0844254032258063E-2</v>
      </c>
      <c r="P141" s="229">
        <v>5.3639376457591752E-2</v>
      </c>
      <c r="Q141" s="483">
        <v>5.3044949250845817E-2</v>
      </c>
      <c r="R141" s="660">
        <v>5.6392039720663624E-2</v>
      </c>
      <c r="S141" s="354">
        <v>5.469253058596265E-2</v>
      </c>
      <c r="T141" s="354">
        <v>5.2044018910651135E-2</v>
      </c>
      <c r="U141" s="483">
        <v>4.8512431186278994E-2</v>
      </c>
      <c r="V141" s="354">
        <v>4.8002219755826865E-2</v>
      </c>
      <c r="W141" s="354">
        <v>4.7622708229234721E-2</v>
      </c>
      <c r="X141" s="354">
        <v>4.445140950238758E-2</v>
      </c>
      <c r="Y141" s="484">
        <v>4.0880943217996714E-2</v>
      </c>
      <c r="Z141" s="483">
        <v>5.002834302060289E-2</v>
      </c>
      <c r="AA141" s="483">
        <v>4.9038720086044631E-2</v>
      </c>
      <c r="AB141" s="654">
        <v>3.2671050790541487E-2</v>
      </c>
      <c r="AC141" s="354">
        <v>4.5405658171615619E-2</v>
      </c>
      <c r="AD141" s="354">
        <v>4.4035690994249137E-2</v>
      </c>
      <c r="AE141" s="354">
        <v>4.5783651774170382E-2</v>
      </c>
      <c r="AF141" s="354">
        <v>4.7161620198734822E-2</v>
      </c>
      <c r="AG141" s="354">
        <v>4.7842796599015504E-2</v>
      </c>
      <c r="AH141" s="354">
        <v>4.6847557716292926E-2</v>
      </c>
      <c r="AI141" s="354">
        <v>5.1289914987057927E-2</v>
      </c>
      <c r="AJ141" s="354">
        <v>5.7437533485948086E-2</v>
      </c>
      <c r="AK141" s="354">
        <v>5.7063492063492066E-2</v>
      </c>
      <c r="AL141" s="354">
        <v>5.4606549760677671E-2</v>
      </c>
      <c r="AM141" s="354">
        <v>5.4102692131652308E-2</v>
      </c>
      <c r="AN141" s="354">
        <v>5.1854372235454235E-2</v>
      </c>
      <c r="AO141" s="1473">
        <v>4.9343908768595339E-2</v>
      </c>
      <c r="AP141" s="354">
        <v>5.3813638821750595E-2</v>
      </c>
      <c r="AQ141" s="354"/>
      <c r="AR141" s="354"/>
      <c r="AS141" s="354">
        <v>4.8565080368514514E-2</v>
      </c>
      <c r="AT141" s="483">
        <v>4.7442947242669661E-2</v>
      </c>
      <c r="AU141" s="63"/>
      <c r="AV141" s="981"/>
      <c r="AW141" s="132">
        <v>3.8345037210742346E-2</v>
      </c>
      <c r="AX141" s="131">
        <v>2.6264762912039486E-2</v>
      </c>
      <c r="AY141" s="131">
        <v>2.9562433297758806E-2</v>
      </c>
      <c r="AZ141" s="131">
        <v>3.9547789491056876E-2</v>
      </c>
      <c r="BA141" s="131">
        <v>5.3044949250845817E-2</v>
      </c>
      <c r="BB141" s="131">
        <v>4.8512431186278994E-2</v>
      </c>
      <c r="BC141" s="131">
        <v>4.0880943217996714E-2</v>
      </c>
      <c r="BD141" s="960">
        <v>4.4035690994249137E-2</v>
      </c>
      <c r="BE141" s="354">
        <v>4.6847557716292926E-2</v>
      </c>
      <c r="BF141" s="354">
        <v>5.4606549760677671E-2</v>
      </c>
      <c r="BG141" s="960">
        <v>5.3813638821750595E-2</v>
      </c>
      <c r="BH141" s="354">
        <v>4.7442947242669661E-2</v>
      </c>
      <c r="BJ141" s="354"/>
      <c r="BK141" s="354"/>
      <c r="BL141" s="354"/>
      <c r="BN141" s="131"/>
      <c r="BO141" s="354"/>
      <c r="BP141" s="354"/>
      <c r="BQ141" s="354"/>
    </row>
    <row r="142" spans="1:69" s="88" customFormat="1" ht="14.25" customHeight="1">
      <c r="A142" s="94"/>
      <c r="B142" s="92" t="s">
        <v>87</v>
      </c>
      <c r="C142" s="93"/>
      <c r="D142" s="93"/>
      <c r="E142" s="92"/>
      <c r="F142" s="229">
        <v>5.195754927316508E-2</v>
      </c>
      <c r="G142" s="229">
        <v>4.9811404481917017E-2</v>
      </c>
      <c r="H142" s="229">
        <v>4.9640805178223661E-2</v>
      </c>
      <c r="I142" s="131">
        <v>4.5060543414057887E-2</v>
      </c>
      <c r="J142" s="229">
        <v>4.6899350986680334E-2</v>
      </c>
      <c r="K142" s="229">
        <v>4.8411783347155637E-2</v>
      </c>
      <c r="L142" s="229">
        <v>5.0715411282697763E-2</v>
      </c>
      <c r="M142" s="131">
        <v>4.6681806712086805E-2</v>
      </c>
      <c r="N142" s="229">
        <v>5.1801248341278812E-2</v>
      </c>
      <c r="O142" s="229">
        <v>5.7651425679095661E-2</v>
      </c>
      <c r="P142" s="229">
        <v>5.9928036076237763E-2</v>
      </c>
      <c r="Q142" s="483">
        <v>6.0052297947732168E-2</v>
      </c>
      <c r="R142" s="483">
        <v>6.2729860893000075E-2</v>
      </c>
      <c r="S142" s="354">
        <v>6.6262584219973469E-2</v>
      </c>
      <c r="T142" s="354">
        <v>6.8876135018799134E-2</v>
      </c>
      <c r="U142" s="483">
        <v>6.983235733764806E-2</v>
      </c>
      <c r="V142" s="354">
        <v>7.3354249229414345E-2</v>
      </c>
      <c r="W142" s="354">
        <v>7.4174885842349464E-2</v>
      </c>
      <c r="X142" s="354">
        <v>7.1550928300338476E-2</v>
      </c>
      <c r="Y142" s="484">
        <v>7.0538730694980706E-2</v>
      </c>
      <c r="Z142" s="483">
        <v>7.8492976255150199E-2</v>
      </c>
      <c r="AA142" s="483">
        <v>7.8372136184603966E-2</v>
      </c>
      <c r="AB142" s="654">
        <v>6.7636309181185572E-2</v>
      </c>
      <c r="AC142" s="354">
        <v>7.671200436559826E-2</v>
      </c>
      <c r="AD142" s="354">
        <v>7.3410013531799739E-2</v>
      </c>
      <c r="AE142" s="354">
        <v>7.3010925083017736E-2</v>
      </c>
      <c r="AF142" s="354">
        <v>7.0752776635129591E-2</v>
      </c>
      <c r="AG142" s="354">
        <v>6.9257427441215255E-2</v>
      </c>
      <c r="AH142" s="354">
        <v>6.6640380444974459E-2</v>
      </c>
      <c r="AI142" s="354">
        <v>7.3066279544526616E-2</v>
      </c>
      <c r="AJ142" s="354">
        <v>7.6025213471616518E-2</v>
      </c>
      <c r="AK142" s="354">
        <v>6.8313059522995948E-2</v>
      </c>
      <c r="AL142" s="354">
        <v>6.7917102784174163E-2</v>
      </c>
      <c r="AM142" s="354">
        <v>6.6844952788463516E-2</v>
      </c>
      <c r="AN142" s="354">
        <v>6.2398833277240877E-2</v>
      </c>
      <c r="AO142" s="1473">
        <v>5.9393317533911964E-2</v>
      </c>
      <c r="AP142" s="354">
        <v>6.3026865876225066E-2</v>
      </c>
      <c r="AQ142" s="354"/>
      <c r="AR142" s="354"/>
      <c r="AS142" s="354">
        <v>5.5831720564365084E-2</v>
      </c>
      <c r="AT142" s="483">
        <v>5.2442330032638158E-2</v>
      </c>
      <c r="AU142" s="63"/>
      <c r="AV142" s="981"/>
      <c r="AW142" s="132">
        <v>7.9026311642168251E-2</v>
      </c>
      <c r="AX142" s="131">
        <v>5.106513742396717E-2</v>
      </c>
      <c r="AY142" s="131">
        <v>4.5060543414057887E-2</v>
      </c>
      <c r="AZ142" s="131">
        <v>4.6681806712086805E-2</v>
      </c>
      <c r="BA142" s="131">
        <v>6.0052297947732168E-2</v>
      </c>
      <c r="BB142" s="131">
        <v>6.983235733764806E-2</v>
      </c>
      <c r="BC142" s="131">
        <v>7.0538730694980706E-2</v>
      </c>
      <c r="BD142" s="960">
        <v>7.3410013531799739E-2</v>
      </c>
      <c r="BE142" s="354">
        <v>6.6640380444974459E-2</v>
      </c>
      <c r="BF142" s="354">
        <v>6.7917102784174163E-2</v>
      </c>
      <c r="BG142" s="960">
        <v>6.3026865876225066E-2</v>
      </c>
      <c r="BH142" s="354">
        <v>5.2442330032638158E-2</v>
      </c>
      <c r="BJ142" s="354"/>
      <c r="BK142" s="354"/>
      <c r="BL142" s="354"/>
      <c r="BN142" s="131"/>
      <c r="BO142" s="354"/>
      <c r="BP142" s="354"/>
      <c r="BQ142" s="354"/>
    </row>
    <row r="143" spans="1:69" ht="14.25" customHeight="1">
      <c r="A143" s="31"/>
      <c r="B143" s="31"/>
      <c r="C143" s="31"/>
      <c r="D143" s="31"/>
      <c r="E143" s="31"/>
      <c r="F143" s="62"/>
      <c r="G143" s="62"/>
      <c r="H143" s="62"/>
      <c r="I143" s="63"/>
      <c r="J143" s="62"/>
      <c r="K143" s="62"/>
      <c r="L143" s="62"/>
      <c r="M143" s="63"/>
      <c r="N143" s="62"/>
      <c r="O143" s="62"/>
      <c r="P143" s="62"/>
      <c r="Q143" s="353"/>
      <c r="R143" s="353"/>
      <c r="S143" s="353"/>
      <c r="T143" s="353"/>
      <c r="U143" s="353"/>
      <c r="V143" s="353"/>
      <c r="W143" s="353"/>
      <c r="X143" s="353"/>
      <c r="Y143" s="449"/>
      <c r="Z143" s="353"/>
      <c r="AA143" s="353"/>
      <c r="AB143" s="534"/>
      <c r="AC143" s="353"/>
      <c r="AD143" s="353"/>
      <c r="AE143" s="353"/>
      <c r="AF143" s="353"/>
      <c r="AG143" s="353"/>
      <c r="AH143" s="353"/>
      <c r="AI143" s="353"/>
      <c r="AJ143" s="353"/>
      <c r="AK143" s="353"/>
      <c r="AL143" s="353"/>
      <c r="AM143" s="353"/>
      <c r="AN143" s="353"/>
      <c r="AO143" s="606"/>
      <c r="AP143" s="353"/>
      <c r="AQ143" s="353"/>
      <c r="AR143" s="353"/>
      <c r="AS143" s="557"/>
      <c r="AT143" s="557"/>
      <c r="AU143" s="63"/>
      <c r="AV143" s="902"/>
      <c r="AW143" s="1222"/>
      <c r="AX143" s="63"/>
      <c r="AY143" s="63"/>
      <c r="AZ143" s="63"/>
      <c r="BA143" s="63"/>
      <c r="BB143" s="63"/>
      <c r="BC143" s="63"/>
      <c r="BD143" s="933"/>
      <c r="BE143" s="353"/>
      <c r="BF143" s="353"/>
      <c r="BG143" s="933"/>
      <c r="BH143" s="353"/>
      <c r="BJ143" s="353"/>
      <c r="BK143" s="353"/>
      <c r="BL143" s="353"/>
      <c r="BN143" s="63"/>
      <c r="BO143" s="353"/>
      <c r="BP143" s="353"/>
      <c r="BQ143" s="353"/>
    </row>
    <row r="144" spans="1:69" ht="14.25" customHeight="1">
      <c r="A144" s="29"/>
      <c r="B144" s="29"/>
      <c r="C144" s="29"/>
      <c r="D144" s="29"/>
      <c r="E144" s="29"/>
      <c r="F144" s="28" t="s">
        <v>231</v>
      </c>
      <c r="G144" s="28" t="s">
        <v>232</v>
      </c>
      <c r="H144" s="28" t="s">
        <v>233</v>
      </c>
      <c r="I144" s="28" t="s">
        <v>234</v>
      </c>
      <c r="J144" s="28" t="s">
        <v>235</v>
      </c>
      <c r="K144" s="28" t="s">
        <v>236</v>
      </c>
      <c r="L144" s="28" t="s">
        <v>237</v>
      </c>
      <c r="M144" s="28" t="s">
        <v>238</v>
      </c>
      <c r="N144" s="28" t="s">
        <v>239</v>
      </c>
      <c r="O144" s="28" t="s">
        <v>240</v>
      </c>
      <c r="P144" s="28" t="s">
        <v>241</v>
      </c>
      <c r="Q144" s="28" t="s">
        <v>242</v>
      </c>
      <c r="R144" s="28" t="s">
        <v>243</v>
      </c>
      <c r="S144" s="28" t="s">
        <v>244</v>
      </c>
      <c r="T144" s="28" t="s">
        <v>245</v>
      </c>
      <c r="U144" s="28" t="s">
        <v>246</v>
      </c>
      <c r="V144" s="28" t="s">
        <v>307</v>
      </c>
      <c r="W144" s="28" t="s">
        <v>315</v>
      </c>
      <c r="X144" s="28" t="s">
        <v>321</v>
      </c>
      <c r="Y144" s="437" t="s">
        <v>340</v>
      </c>
      <c r="Z144" s="28" t="s">
        <v>365</v>
      </c>
      <c r="AA144" s="28" t="s">
        <v>343</v>
      </c>
      <c r="AB144" s="525" t="s">
        <v>344</v>
      </c>
      <c r="AC144" s="28" t="s">
        <v>345</v>
      </c>
      <c r="AD144" s="28" t="s">
        <v>459</v>
      </c>
      <c r="AE144" s="28" t="s">
        <v>483</v>
      </c>
      <c r="AF144" s="28" t="s">
        <v>484</v>
      </c>
      <c r="AG144" s="28" t="s">
        <v>485</v>
      </c>
      <c r="AH144" s="28" t="s">
        <v>486</v>
      </c>
      <c r="AI144" s="28" t="s">
        <v>530</v>
      </c>
      <c r="AJ144" s="28" t="s">
        <v>538</v>
      </c>
      <c r="AK144" s="28" t="s">
        <v>539</v>
      </c>
      <c r="AL144" s="28" t="s">
        <v>540</v>
      </c>
      <c r="AM144" s="28" t="s">
        <v>649</v>
      </c>
      <c r="AN144" s="28" t="s">
        <v>653</v>
      </c>
      <c r="AO144" s="490" t="s">
        <v>654</v>
      </c>
      <c r="AP144" s="28" t="s">
        <v>540</v>
      </c>
      <c r="AQ144" s="28" t="s">
        <v>649</v>
      </c>
      <c r="AR144" s="28" t="s">
        <v>653</v>
      </c>
      <c r="AS144" s="516" t="s">
        <v>654</v>
      </c>
      <c r="AT144" s="516" t="s">
        <v>648</v>
      </c>
      <c r="AU144" s="63"/>
      <c r="AV144" s="899"/>
      <c r="AW144" s="28" t="s">
        <v>266</v>
      </c>
      <c r="AX144" s="28" t="s">
        <v>267</v>
      </c>
      <c r="AY144" s="28" t="s">
        <v>251</v>
      </c>
      <c r="AZ144" s="28" t="s">
        <v>253</v>
      </c>
      <c r="BA144" s="28" t="s">
        <v>259</v>
      </c>
      <c r="BB144" s="28" t="s">
        <v>291</v>
      </c>
      <c r="BC144" s="28" t="s">
        <v>341</v>
      </c>
      <c r="BD144" s="525" t="s">
        <v>456</v>
      </c>
      <c r="BE144" s="28" t="s">
        <v>522</v>
      </c>
      <c r="BF144" s="28" t="s">
        <v>576</v>
      </c>
      <c r="BG144" s="525" t="s">
        <v>576</v>
      </c>
      <c r="BH144" s="28" t="s">
        <v>699</v>
      </c>
      <c r="BJ144" s="28" t="s">
        <v>501</v>
      </c>
      <c r="BK144" s="28" t="s">
        <v>548</v>
      </c>
      <c r="BL144" s="28" t="s">
        <v>670</v>
      </c>
      <c r="BN144" s="28"/>
      <c r="BO144" s="28" t="s">
        <v>515</v>
      </c>
      <c r="BP144" s="28" t="s">
        <v>562</v>
      </c>
      <c r="BQ144" s="28"/>
    </row>
    <row r="145" spans="1:69" s="24" customFormat="1" ht="14.25" customHeight="1">
      <c r="A145" s="95" t="s">
        <v>330</v>
      </c>
      <c r="B145" s="31"/>
      <c r="C145" s="31"/>
      <c r="D145" s="31"/>
      <c r="E145" s="31"/>
      <c r="F145" s="62"/>
      <c r="G145" s="62"/>
      <c r="H145" s="62"/>
      <c r="I145" s="63"/>
      <c r="J145" s="62"/>
      <c r="K145" s="62"/>
      <c r="L145" s="62"/>
      <c r="M145" s="63"/>
      <c r="N145" s="62"/>
      <c r="O145" s="62"/>
      <c r="P145" s="62"/>
      <c r="Q145" s="353"/>
      <c r="R145" s="353"/>
      <c r="S145" s="353"/>
      <c r="T145" s="353"/>
      <c r="U145" s="353"/>
      <c r="V145" s="353"/>
      <c r="W145" s="353"/>
      <c r="X145" s="353"/>
      <c r="Y145" s="449"/>
      <c r="Z145" s="353"/>
      <c r="AA145" s="353"/>
      <c r="AB145" s="534"/>
      <c r="AC145" s="353"/>
      <c r="AD145" s="353"/>
      <c r="AE145" s="353"/>
      <c r="AF145" s="353"/>
      <c r="AG145" s="353"/>
      <c r="AH145" s="353"/>
      <c r="AI145" s="353"/>
      <c r="AJ145" s="353"/>
      <c r="AK145" s="353"/>
      <c r="AL145" s="353"/>
      <c r="AM145" s="353"/>
      <c r="AN145" s="353"/>
      <c r="AO145" s="606"/>
      <c r="AP145" s="353"/>
      <c r="AQ145" s="353"/>
      <c r="AR145" s="353"/>
      <c r="AS145" s="557"/>
      <c r="AT145" s="557"/>
      <c r="AU145" s="63"/>
      <c r="AV145" s="902"/>
      <c r="AW145" s="1243"/>
      <c r="AX145" s="63"/>
      <c r="AY145" s="63"/>
      <c r="AZ145" s="63"/>
      <c r="BA145" s="63"/>
      <c r="BB145" s="63"/>
      <c r="BC145" s="63"/>
      <c r="BD145" s="933"/>
      <c r="BE145" s="353"/>
      <c r="BF145" s="353"/>
      <c r="BG145" s="933"/>
      <c r="BH145" s="353"/>
      <c r="BJ145" s="353"/>
      <c r="BK145" s="353"/>
      <c r="BL145" s="353"/>
      <c r="BN145" s="63"/>
      <c r="BO145" s="353"/>
      <c r="BP145" s="353"/>
      <c r="BQ145" s="353"/>
    </row>
    <row r="146" spans="1:69" s="24" customFormat="1" ht="14.25" customHeight="1">
      <c r="A146" s="89" t="s">
        <v>97</v>
      </c>
      <c r="B146" s="89"/>
      <c r="C146" s="89"/>
      <c r="D146" s="89"/>
      <c r="E146" s="89"/>
      <c r="F146" s="230"/>
      <c r="G146" s="230"/>
      <c r="H146" s="230"/>
      <c r="I146" s="133"/>
      <c r="J146" s="230"/>
      <c r="K146" s="230"/>
      <c r="L146" s="230"/>
      <c r="M146" s="133"/>
      <c r="N146" s="230"/>
      <c r="O146" s="230"/>
      <c r="P146" s="230"/>
      <c r="Q146" s="655"/>
      <c r="R146" s="655"/>
      <c r="S146" s="655"/>
      <c r="T146" s="655"/>
      <c r="U146" s="655"/>
      <c r="V146" s="655"/>
      <c r="W146" s="655"/>
      <c r="X146" s="655"/>
      <c r="Y146" s="656"/>
      <c r="Z146" s="655"/>
      <c r="AA146" s="655"/>
      <c r="AB146" s="657"/>
      <c r="AC146" s="655"/>
      <c r="AD146" s="655"/>
      <c r="AE146" s="655"/>
      <c r="AF146" s="655"/>
      <c r="AG146" s="655"/>
      <c r="AH146" s="655"/>
      <c r="AI146" s="655"/>
      <c r="AJ146" s="655"/>
      <c r="AK146" s="655"/>
      <c r="AL146" s="655"/>
      <c r="AM146" s="655"/>
      <c r="AN146" s="655"/>
      <c r="AO146" s="1472"/>
      <c r="AP146" s="655"/>
      <c r="AQ146" s="655"/>
      <c r="AR146" s="655"/>
      <c r="AS146" s="1533"/>
      <c r="AT146" s="1533"/>
      <c r="AU146" s="63"/>
      <c r="AV146" s="902"/>
      <c r="AW146" s="1223"/>
      <c r="AX146" s="107"/>
      <c r="AY146" s="107"/>
      <c r="AZ146" s="107"/>
      <c r="BA146" s="107"/>
      <c r="BB146" s="107"/>
      <c r="BC146" s="107"/>
      <c r="BD146" s="958"/>
      <c r="BE146" s="655"/>
      <c r="BF146" s="655"/>
      <c r="BG146" s="958"/>
      <c r="BH146" s="655"/>
      <c r="BJ146" s="655"/>
      <c r="BK146" s="655"/>
      <c r="BL146" s="655"/>
      <c r="BN146" s="107"/>
      <c r="BO146" s="655"/>
      <c r="BP146" s="655"/>
      <c r="BQ146" s="655"/>
    </row>
    <row r="147" spans="1:69" ht="14.25" hidden="1" customHeight="1" outlineLevel="1">
      <c r="A147" s="31"/>
      <c r="B147" s="31"/>
      <c r="C147" s="90" t="s">
        <v>375</v>
      </c>
      <c r="D147" s="90"/>
      <c r="E147" s="90"/>
      <c r="F147" s="424">
        <v>1.6297451898075923</v>
      </c>
      <c r="G147" s="424">
        <v>1.6118935837245696</v>
      </c>
      <c r="H147" s="424">
        <v>1.4849187935034802</v>
      </c>
      <c r="I147" s="425">
        <v>1.5656350053361794</v>
      </c>
      <c r="J147" s="424">
        <v>1.5676442762535476</v>
      </c>
      <c r="K147" s="424">
        <v>1.3982163629313689</v>
      </c>
      <c r="L147" s="424">
        <v>1.4742156509195816</v>
      </c>
      <c r="M147" s="425">
        <v>1.5958041958041957</v>
      </c>
      <c r="N147" s="424">
        <v>1.465076660988075</v>
      </c>
      <c r="O147" s="424">
        <v>1.1871223171494063</v>
      </c>
      <c r="P147" s="424">
        <v>1.1478414096916298</v>
      </c>
      <c r="Q147" s="662">
        <v>1.2152208064234595</v>
      </c>
      <c r="R147" s="662">
        <v>1.2100679324159553</v>
      </c>
      <c r="S147" s="662">
        <v>1.4438631790744465</v>
      </c>
      <c r="T147" s="662">
        <v>1.5655737704918029</v>
      </c>
      <c r="U147" s="662">
        <v>1.7621176470588236</v>
      </c>
      <c r="V147" s="662">
        <v>1.7515165131431136</v>
      </c>
      <c r="W147" s="662">
        <v>1.8034694309287074</v>
      </c>
      <c r="X147" s="662">
        <v>1.7408706416340005</v>
      </c>
      <c r="Y147" s="663">
        <v>1.905963815054724</v>
      </c>
      <c r="Z147" s="662"/>
      <c r="AA147" s="662"/>
      <c r="AB147" s="664"/>
      <c r="AC147" s="662"/>
      <c r="AD147" s="662"/>
      <c r="AE147" s="662"/>
      <c r="AF147" s="662"/>
      <c r="AG147" s="662"/>
      <c r="AH147" s="662"/>
      <c r="AI147" s="662"/>
      <c r="AJ147" s="662"/>
      <c r="AK147" s="662"/>
      <c r="AL147" s="662"/>
      <c r="AM147" s="662"/>
      <c r="AN147" s="662"/>
      <c r="AO147" s="1521"/>
      <c r="AP147" s="662"/>
      <c r="AQ147" s="662"/>
      <c r="AR147" s="662"/>
      <c r="AS147" s="1534"/>
      <c r="AT147" s="1534"/>
      <c r="AU147" s="63"/>
      <c r="AV147" s="983"/>
      <c r="AW147" s="1244">
        <v>1.9569076517840218</v>
      </c>
      <c r="AX147" s="425">
        <v>1.6276260504201681</v>
      </c>
      <c r="AY147" s="425">
        <v>1.5656350053361794</v>
      </c>
      <c r="AZ147" s="425">
        <v>1.5958041958041957</v>
      </c>
      <c r="BA147" s="425">
        <v>1.2152208064234595</v>
      </c>
      <c r="BB147" s="425">
        <v>1.7621176470588236</v>
      </c>
      <c r="BC147" s="425">
        <v>1.905963815054724</v>
      </c>
      <c r="BD147" s="963"/>
      <c r="BE147" s="662"/>
      <c r="BF147" s="662"/>
      <c r="BG147" s="963"/>
      <c r="BH147" s="662"/>
      <c r="BI147" s="24"/>
      <c r="BJ147" s="662"/>
      <c r="BK147" s="662"/>
      <c r="BL147" s="662"/>
      <c r="BM147" s="24"/>
      <c r="BN147" s="425"/>
      <c r="BO147" s="662"/>
      <c r="BP147" s="662"/>
      <c r="BQ147" s="662"/>
    </row>
    <row r="148" spans="1:69" ht="14.25" hidden="1" customHeight="1" outlineLevel="1">
      <c r="A148" s="31"/>
      <c r="B148" s="31"/>
      <c r="C148" s="90" t="s">
        <v>78</v>
      </c>
      <c r="D148" s="90"/>
      <c r="E148" s="90"/>
      <c r="F148" s="424">
        <v>2.1232558139534881</v>
      </c>
      <c r="G148" s="424">
        <v>2.079676674364896</v>
      </c>
      <c r="H148" s="424">
        <v>2.0127253446447506</v>
      </c>
      <c r="I148" s="425">
        <v>1.9951597289448209</v>
      </c>
      <c r="J148" s="424">
        <v>1.7377593360995849</v>
      </c>
      <c r="K148" s="424">
        <v>1.8583180987202925</v>
      </c>
      <c r="L148" s="424">
        <v>2.0275482093663912</v>
      </c>
      <c r="M148" s="425">
        <v>1.7529691211401426</v>
      </c>
      <c r="N148" s="424">
        <v>1.4591492234976369</v>
      </c>
      <c r="O148" s="424">
        <v>1.3594646271510515</v>
      </c>
      <c r="P148" s="424">
        <v>1.0934091986723564</v>
      </c>
      <c r="Q148" s="662">
        <v>1.5453359425962165</v>
      </c>
      <c r="R148" s="662">
        <v>1.496883852691218</v>
      </c>
      <c r="S148" s="662">
        <v>1.5320754716981131</v>
      </c>
      <c r="T148" s="662">
        <v>1.5726670066292707</v>
      </c>
      <c r="U148" s="662">
        <v>1.8687537627934978</v>
      </c>
      <c r="V148" s="662">
        <v>1.9003667481662592</v>
      </c>
      <c r="W148" s="662">
        <v>1.9335403726708074</v>
      </c>
      <c r="X148" s="662">
        <v>1.9645345155161493</v>
      </c>
      <c r="Y148" s="663">
        <v>2.0673642903858731</v>
      </c>
      <c r="Z148" s="662"/>
      <c r="AA148" s="662"/>
      <c r="AB148" s="664"/>
      <c r="AC148" s="662"/>
      <c r="AD148" s="662"/>
      <c r="AE148" s="662"/>
      <c r="AF148" s="662"/>
      <c r="AG148" s="662"/>
      <c r="AH148" s="662"/>
      <c r="AI148" s="662"/>
      <c r="AJ148" s="662"/>
      <c r="AK148" s="662"/>
      <c r="AL148" s="662"/>
      <c r="AM148" s="662"/>
      <c r="AN148" s="662"/>
      <c r="AO148" s="1521"/>
      <c r="AP148" s="662"/>
      <c r="AQ148" s="662"/>
      <c r="AR148" s="662"/>
      <c r="AS148" s="1534"/>
      <c r="AT148" s="1534"/>
      <c r="AU148" s="63"/>
      <c r="AV148" s="983"/>
      <c r="AW148" s="1244">
        <v>1.4725611284323652</v>
      </c>
      <c r="AX148" s="425">
        <v>2.1706730769230771</v>
      </c>
      <c r="AY148" s="425">
        <v>1.9951597289448209</v>
      </c>
      <c r="AZ148" s="425">
        <v>1.7529691211401426</v>
      </c>
      <c r="BA148" s="425">
        <v>1.5453359425962165</v>
      </c>
      <c r="BB148" s="425">
        <v>1.8687537627934978</v>
      </c>
      <c r="BC148" s="425">
        <v>2.0673642903858731</v>
      </c>
      <c r="BD148" s="963"/>
      <c r="BE148" s="662"/>
      <c r="BF148" s="662"/>
      <c r="BG148" s="963"/>
      <c r="BH148" s="662"/>
      <c r="BI148" s="24"/>
      <c r="BJ148" s="662"/>
      <c r="BK148" s="662"/>
      <c r="BL148" s="662"/>
      <c r="BM148" s="24"/>
      <c r="BN148" s="425"/>
      <c r="BO148" s="662"/>
      <c r="BP148" s="662"/>
      <c r="BQ148" s="662"/>
    </row>
    <row r="149" spans="1:69" ht="14.25" customHeight="1" collapsed="1">
      <c r="A149" s="31"/>
      <c r="B149" s="31"/>
      <c r="C149" s="90" t="s">
        <v>77</v>
      </c>
      <c r="D149" s="90"/>
      <c r="E149" s="90"/>
      <c r="F149" s="424"/>
      <c r="G149" s="424"/>
      <c r="H149" s="424"/>
      <c r="I149" s="425"/>
      <c r="J149" s="424"/>
      <c r="K149" s="424"/>
      <c r="L149" s="424"/>
      <c r="M149" s="425"/>
      <c r="N149" s="424"/>
      <c r="O149" s="424"/>
      <c r="P149" s="424"/>
      <c r="Q149" s="662"/>
      <c r="R149" s="662"/>
      <c r="S149" s="662"/>
      <c r="T149" s="662"/>
      <c r="U149" s="662"/>
      <c r="V149" s="662"/>
      <c r="W149" s="662"/>
      <c r="X149" s="662"/>
      <c r="Y149" s="663"/>
      <c r="Z149" s="662"/>
      <c r="AA149" s="662">
        <v>2.4500595947556616</v>
      </c>
      <c r="AB149" s="664">
        <v>2.571019025280167</v>
      </c>
      <c r="AC149" s="662">
        <v>2.4247030878859857</v>
      </c>
      <c r="AD149" s="662">
        <v>2.4593810444874276</v>
      </c>
      <c r="AE149" s="662">
        <v>1.9621993127147768</v>
      </c>
      <c r="AF149" s="662">
        <v>2.0711768851303738</v>
      </c>
      <c r="AG149" s="662">
        <v>2.0681764004767582</v>
      </c>
      <c r="AH149" s="662">
        <v>2.0521525215252154</v>
      </c>
      <c r="AI149" s="662">
        <v>2.2088400374181476</v>
      </c>
      <c r="AJ149" s="662">
        <v>1.7650467289719625</v>
      </c>
      <c r="AK149" s="662">
        <v>1.5939314478366735</v>
      </c>
      <c r="AL149" s="662">
        <v>1.9095756498555878</v>
      </c>
      <c r="AM149" s="662">
        <v>1.8394981613670776</v>
      </c>
      <c r="AN149" s="662">
        <v>1.9697443922796039</v>
      </c>
      <c r="AO149" s="1521">
        <v>2.0219907407407409</v>
      </c>
      <c r="AP149" s="662"/>
      <c r="AQ149" s="662"/>
      <c r="AR149" s="662"/>
      <c r="AS149" s="1534"/>
      <c r="AT149" s="1534">
        <v>2.2058267120696176</v>
      </c>
      <c r="AU149" s="63"/>
      <c r="AV149" s="983"/>
      <c r="AW149" s="1244"/>
      <c r="AX149" s="425"/>
      <c r="AY149" s="425"/>
      <c r="AZ149" s="425"/>
      <c r="BA149" s="425"/>
      <c r="BB149" s="425"/>
      <c r="BC149" s="425"/>
      <c r="BD149" s="963">
        <v>2.4593810444874276</v>
      </c>
      <c r="BE149" s="662">
        <v>2.0521525215252154</v>
      </c>
      <c r="BF149" s="662">
        <v>1.9095756498555878</v>
      </c>
      <c r="BG149" s="963"/>
      <c r="BH149" s="662">
        <v>2.2058267120696176</v>
      </c>
      <c r="BI149" s="24"/>
      <c r="BJ149" s="662"/>
      <c r="BK149" s="662"/>
      <c r="BL149" s="662"/>
      <c r="BM149" s="24"/>
      <c r="BN149" s="425"/>
      <c r="BO149" s="662"/>
      <c r="BP149" s="662"/>
      <c r="BQ149" s="662"/>
    </row>
    <row r="150" spans="1:69" ht="14.25" customHeight="1">
      <c r="A150" s="31"/>
      <c r="B150" s="31"/>
      <c r="C150" s="90" t="s">
        <v>373</v>
      </c>
      <c r="D150" s="90"/>
      <c r="E150" s="90"/>
      <c r="F150" s="424"/>
      <c r="G150" s="424"/>
      <c r="H150" s="424"/>
      <c r="I150" s="425"/>
      <c r="J150" s="424"/>
      <c r="K150" s="424"/>
      <c r="L150" s="424"/>
      <c r="M150" s="425"/>
      <c r="N150" s="424"/>
      <c r="O150" s="424"/>
      <c r="P150" s="424"/>
      <c r="Q150" s="662"/>
      <c r="R150" s="662"/>
      <c r="S150" s="662"/>
      <c r="T150" s="662"/>
      <c r="U150" s="662"/>
      <c r="V150" s="662"/>
      <c r="W150" s="662"/>
      <c r="X150" s="662"/>
      <c r="Y150" s="663"/>
      <c r="Z150" s="662"/>
      <c r="AA150" s="662">
        <v>1.1088999447208401</v>
      </c>
      <c r="AB150" s="664">
        <v>1.0580568720379147</v>
      </c>
      <c r="AC150" s="662">
        <v>1.1230283911671923</v>
      </c>
      <c r="AD150" s="662">
        <v>1.3687359760658191</v>
      </c>
      <c r="AE150" s="662">
        <v>1.3865546218487395</v>
      </c>
      <c r="AF150" s="662">
        <v>1.4967897271268058</v>
      </c>
      <c r="AG150" s="662">
        <v>0.77328796256911947</v>
      </c>
      <c r="AH150" s="662">
        <v>0.78832116788321172</v>
      </c>
      <c r="AI150" s="662">
        <v>0.95901005413766427</v>
      </c>
      <c r="AJ150" s="662">
        <v>0.94675476097940137</v>
      </c>
      <c r="AK150" s="662">
        <v>1.0416489587760305</v>
      </c>
      <c r="AL150" s="662">
        <v>1.1211328976034858</v>
      </c>
      <c r="AM150" s="662">
        <v>1.0956896551724138</v>
      </c>
      <c r="AN150" s="662">
        <v>1.635036496350365</v>
      </c>
      <c r="AO150" s="1521">
        <v>2.131650750341064</v>
      </c>
      <c r="AP150" s="662"/>
      <c r="AQ150" s="662"/>
      <c r="AR150" s="662"/>
      <c r="AS150" s="1534"/>
      <c r="AT150" s="1534">
        <v>2.299230769230769</v>
      </c>
      <c r="AU150" s="63"/>
      <c r="AV150" s="983"/>
      <c r="AW150" s="1244"/>
      <c r="AX150" s="425"/>
      <c r="AY150" s="425"/>
      <c r="AZ150" s="425"/>
      <c r="BA150" s="425"/>
      <c r="BB150" s="425"/>
      <c r="BC150" s="425"/>
      <c r="BD150" s="963">
        <v>1.3687359760658191</v>
      </c>
      <c r="BE150" s="662">
        <v>0.78832116788321172</v>
      </c>
      <c r="BF150" s="662">
        <v>1.1211328976034858</v>
      </c>
      <c r="BG150" s="963"/>
      <c r="BH150" s="662">
        <v>2.299230769230769</v>
      </c>
      <c r="BI150" s="24"/>
      <c r="BJ150" s="662"/>
      <c r="BK150" s="662"/>
      <c r="BL150" s="662"/>
      <c r="BM150" s="24"/>
      <c r="BN150" s="425"/>
      <c r="BO150" s="662"/>
      <c r="BP150" s="662"/>
      <c r="BQ150" s="662"/>
    </row>
    <row r="151" spans="1:69" s="87" customFormat="1" ht="14.25" customHeight="1">
      <c r="A151" s="94"/>
      <c r="B151" s="92" t="s">
        <v>79</v>
      </c>
      <c r="C151" s="93"/>
      <c r="D151" s="93"/>
      <c r="E151" s="92"/>
      <c r="F151" s="341">
        <v>1.7822493711821776</v>
      </c>
      <c r="G151" s="341">
        <v>1.7574559827524256</v>
      </c>
      <c r="H151" s="341">
        <v>1.6455777921239509</v>
      </c>
      <c r="I151" s="342">
        <v>1.7182662538699689</v>
      </c>
      <c r="J151" s="341">
        <v>1.6294064477252186</v>
      </c>
      <c r="K151" s="341">
        <v>1.5352572828750339</v>
      </c>
      <c r="L151" s="341">
        <v>1.6302433972035215</v>
      </c>
      <c r="M151" s="342">
        <v>1.643948581130245</v>
      </c>
      <c r="N151" s="341">
        <v>1.4633220067959225</v>
      </c>
      <c r="O151" s="341">
        <v>1.2295854271356783</v>
      </c>
      <c r="P151" s="341">
        <v>1.133093525179856</v>
      </c>
      <c r="Q151" s="665">
        <v>1.2849077389148995</v>
      </c>
      <c r="R151" s="665">
        <v>1.2775113242739142</v>
      </c>
      <c r="S151" s="665">
        <v>1.4678388278388279</v>
      </c>
      <c r="T151" s="665">
        <v>1.5676439946420599</v>
      </c>
      <c r="U151" s="665">
        <v>1.7920825579428183</v>
      </c>
      <c r="V151" s="665">
        <v>1.7915229176934448</v>
      </c>
      <c r="W151" s="665">
        <v>1.8365157014360105</v>
      </c>
      <c r="X151" s="665">
        <v>1.7958294428882664</v>
      </c>
      <c r="Y151" s="666">
        <v>1.9470529470529467</v>
      </c>
      <c r="Z151" s="665"/>
      <c r="AA151" s="665">
        <v>2.045969353764157</v>
      </c>
      <c r="AB151" s="667">
        <v>2.1087782805429862</v>
      </c>
      <c r="AC151" s="665">
        <v>2.0686798964624677</v>
      </c>
      <c r="AD151" s="665">
        <v>2.1929471953224926</v>
      </c>
      <c r="AE151" s="665">
        <v>1.8417519181585678</v>
      </c>
      <c r="AF151" s="665">
        <v>1.9411230238051973</v>
      </c>
      <c r="AG151" s="665">
        <v>1.6031164069660861</v>
      </c>
      <c r="AH151" s="665">
        <v>1.5918048170159527</v>
      </c>
      <c r="AI151" s="665">
        <v>1.7378315359953365</v>
      </c>
      <c r="AJ151" s="665">
        <v>1.4993058185030921</v>
      </c>
      <c r="AK151" s="665">
        <v>1.4249869994799791</v>
      </c>
      <c r="AL151" s="665">
        <v>1.6433195997645675</v>
      </c>
      <c r="AM151" s="665">
        <v>1.5909549186230734</v>
      </c>
      <c r="AN151" s="665">
        <v>1.8692953632712666</v>
      </c>
      <c r="AO151" s="1522">
        <v>2.05465258025193</v>
      </c>
      <c r="AP151" s="665"/>
      <c r="AQ151" s="665"/>
      <c r="AR151" s="665"/>
      <c r="AS151" s="665"/>
      <c r="AT151" s="665">
        <v>2.2366218615267561</v>
      </c>
      <c r="AU151" s="63"/>
      <c r="AV151" s="984"/>
      <c r="AW151" s="343">
        <v>1.6827869898863812</v>
      </c>
      <c r="AX151" s="342">
        <v>1.7927631578947369</v>
      </c>
      <c r="AY151" s="342">
        <v>1.7182662538699689</v>
      </c>
      <c r="AZ151" s="342">
        <v>1.643948581130245</v>
      </c>
      <c r="BA151" s="342">
        <v>1.2849077389148995</v>
      </c>
      <c r="BB151" s="342">
        <v>1.7920825579428183</v>
      </c>
      <c r="BC151" s="342">
        <v>1.9470529470529467</v>
      </c>
      <c r="BD151" s="964">
        <v>2.1929471953224926</v>
      </c>
      <c r="BE151" s="665">
        <v>1.5918048170159527</v>
      </c>
      <c r="BF151" s="665">
        <v>1.6433195997645675</v>
      </c>
      <c r="BG151" s="964"/>
      <c r="BH151" s="665">
        <v>2.2366218615267561</v>
      </c>
      <c r="BI151" s="88"/>
      <c r="BJ151" s="665"/>
      <c r="BK151" s="665"/>
      <c r="BL151" s="665"/>
      <c r="BM151" s="88"/>
      <c r="BN151" s="342"/>
      <c r="BO151" s="665"/>
      <c r="BP151" s="665"/>
      <c r="BQ151" s="665"/>
    </row>
    <row r="152" spans="1:69" ht="14.25" customHeight="1">
      <c r="A152" s="31"/>
      <c r="B152" s="31"/>
      <c r="C152" s="90" t="s">
        <v>82</v>
      </c>
      <c r="D152" s="90"/>
      <c r="E152" s="90"/>
      <c r="F152" s="424">
        <v>0.90277777777777779</v>
      </c>
      <c r="G152" s="424">
        <v>0.88513513513513509</v>
      </c>
      <c r="H152" s="424">
        <v>0.89115646258503389</v>
      </c>
      <c r="I152" s="425">
        <v>0.88513513513513509</v>
      </c>
      <c r="J152" s="424">
        <v>0.89538461538461522</v>
      </c>
      <c r="K152" s="424">
        <v>0.90178571428571419</v>
      </c>
      <c r="L152" s="424">
        <v>0.91099476439790583</v>
      </c>
      <c r="M152" s="425">
        <v>0.86274509803921562</v>
      </c>
      <c r="N152" s="424">
        <v>0.85684210526315785</v>
      </c>
      <c r="O152" s="424">
        <v>0.88848920863309344</v>
      </c>
      <c r="P152" s="424">
        <v>0.89967637540453071</v>
      </c>
      <c r="Q152" s="662">
        <v>0.89391575663026512</v>
      </c>
      <c r="R152" s="662">
        <v>0.76605504587155959</v>
      </c>
      <c r="S152" s="662">
        <v>0.74693251533742322</v>
      </c>
      <c r="T152" s="662">
        <v>0.77195685670261938</v>
      </c>
      <c r="U152" s="662">
        <v>0.76518883415435146</v>
      </c>
      <c r="V152" s="662">
        <v>1.0672926447574336</v>
      </c>
      <c r="W152" s="662">
        <v>1.0625954198473282</v>
      </c>
      <c r="X152" s="662">
        <v>1</v>
      </c>
      <c r="Y152" s="663">
        <v>1.0275387263339071</v>
      </c>
      <c r="Z152" s="662"/>
      <c r="AA152" s="662">
        <v>1.3754385964912281</v>
      </c>
      <c r="AB152" s="664">
        <v>1.5030549898167005</v>
      </c>
      <c r="AC152" s="662">
        <v>1.5135135135135136</v>
      </c>
      <c r="AD152" s="662">
        <v>1.5871743486973948</v>
      </c>
      <c r="AE152" s="662">
        <v>1.6309278350515464</v>
      </c>
      <c r="AF152" s="662">
        <v>1.6491935483870968</v>
      </c>
      <c r="AG152" s="662">
        <v>1.742138364779874</v>
      </c>
      <c r="AH152" s="662">
        <v>1.7155172413793103</v>
      </c>
      <c r="AI152" s="662">
        <v>1.3401639344262297</v>
      </c>
      <c r="AJ152" s="662">
        <v>1.468559837728195</v>
      </c>
      <c r="AK152" s="662">
        <v>1.4694656488549618</v>
      </c>
      <c r="AL152" s="662">
        <v>1.5128205128205128</v>
      </c>
      <c r="AM152" s="662">
        <v>1.5550561797752809</v>
      </c>
      <c r="AN152" s="662">
        <v>1.6108490566037736</v>
      </c>
      <c r="AO152" s="1521">
        <v>1.659846547314578</v>
      </c>
      <c r="AP152" s="662"/>
      <c r="AQ152" s="662"/>
      <c r="AR152" s="662"/>
      <c r="AS152" s="1534"/>
      <c r="AT152" s="1534">
        <v>1.7545454545454544</v>
      </c>
      <c r="AU152" s="63"/>
      <c r="AV152" s="983"/>
      <c r="AW152" s="1244">
        <v>1.1674894787957266</v>
      </c>
      <c r="AX152" s="425">
        <v>0.91379310344827591</v>
      </c>
      <c r="AY152" s="425">
        <v>0.88513513513513509</v>
      </c>
      <c r="AZ152" s="425">
        <v>0.86274509803921562</v>
      </c>
      <c r="BA152" s="425">
        <v>0.89391575663026512</v>
      </c>
      <c r="BB152" s="425">
        <v>0.76518883415435146</v>
      </c>
      <c r="BC152" s="425">
        <v>1.0275387263339071</v>
      </c>
      <c r="BD152" s="963">
        <v>1.5871743486973948</v>
      </c>
      <c r="BE152" s="662">
        <v>1.7155172413793103</v>
      </c>
      <c r="BF152" s="662">
        <v>1.5128205128205128</v>
      </c>
      <c r="BG152" s="963"/>
      <c r="BH152" s="662">
        <v>1.7545454545454544</v>
      </c>
      <c r="BJ152" s="662"/>
      <c r="BK152" s="662"/>
      <c r="BL152" s="662"/>
      <c r="BN152" s="425"/>
      <c r="BO152" s="662"/>
      <c r="BP152" s="662"/>
      <c r="BQ152" s="662"/>
    </row>
    <row r="153" spans="1:69" ht="14.25" customHeight="1">
      <c r="A153" s="31"/>
      <c r="B153" s="31"/>
      <c r="C153" s="90" t="s">
        <v>175</v>
      </c>
      <c r="D153" s="90"/>
      <c r="E153" s="90"/>
      <c r="F153" s="426">
        <v>1.0358422939068099</v>
      </c>
      <c r="G153" s="426">
        <v>1.0669934640522876</v>
      </c>
      <c r="H153" s="426">
        <v>1.095307917888563</v>
      </c>
      <c r="I153" s="427">
        <v>1.1054794520547944</v>
      </c>
      <c r="J153" s="426">
        <v>1.1294247787610618</v>
      </c>
      <c r="K153" s="426">
        <v>1.1328200192492781</v>
      </c>
      <c r="L153" s="426">
        <v>1.1260575296108291</v>
      </c>
      <c r="M153" s="427">
        <v>1.0731343283582089</v>
      </c>
      <c r="N153" s="426">
        <v>1.085789129011133</v>
      </c>
      <c r="O153" s="426">
        <v>1.0783847980997625</v>
      </c>
      <c r="P153" s="426">
        <v>1.0536585365853659</v>
      </c>
      <c r="Q153" s="668">
        <v>1.0183823529411766</v>
      </c>
      <c r="R153" s="668">
        <v>1.1132172131147542</v>
      </c>
      <c r="S153" s="668">
        <v>1.118706942236354</v>
      </c>
      <c r="T153" s="668">
        <v>1.1316384180790962</v>
      </c>
      <c r="U153" s="668">
        <v>1.1397193410616231</v>
      </c>
      <c r="V153" s="668">
        <v>0.98201438848920863</v>
      </c>
      <c r="W153" s="668">
        <v>0.97401847575057732</v>
      </c>
      <c r="X153" s="668">
        <v>0.98708162066940697</v>
      </c>
      <c r="Y153" s="669">
        <v>0.98868374032161987</v>
      </c>
      <c r="Z153" s="668"/>
      <c r="AA153" s="668">
        <v>1.096704484062669</v>
      </c>
      <c r="AB153" s="670">
        <v>1.0921633554083885</v>
      </c>
      <c r="AC153" s="668">
        <v>1.1042116630669547</v>
      </c>
      <c r="AD153" s="668">
        <v>1.1292407108239095</v>
      </c>
      <c r="AE153" s="668">
        <v>1.1641490433031221</v>
      </c>
      <c r="AF153" s="668">
        <v>1.1786716557530401</v>
      </c>
      <c r="AG153" s="668">
        <v>1.1810681719496308</v>
      </c>
      <c r="AH153" s="668">
        <v>1.1507806080525886</v>
      </c>
      <c r="AI153" s="668">
        <v>1.2815063385533183</v>
      </c>
      <c r="AJ153" s="668">
        <v>1.3141503046716319</v>
      </c>
      <c r="AK153" s="668">
        <v>1.2627092846270929</v>
      </c>
      <c r="AL153" s="668">
        <v>1.2638640429338106</v>
      </c>
      <c r="AM153" s="668">
        <v>1.2557077625570776</v>
      </c>
      <c r="AN153" s="668">
        <v>1.2613762486126527</v>
      </c>
      <c r="AO153" s="1523">
        <v>1.2455764075067024</v>
      </c>
      <c r="AP153" s="668"/>
      <c r="AQ153" s="668"/>
      <c r="AR153" s="668"/>
      <c r="AS153" s="1535"/>
      <c r="AT153" s="1535">
        <v>1.2379201680672269</v>
      </c>
      <c r="AU153" s="63"/>
      <c r="AV153" s="983"/>
      <c r="AW153" s="1245">
        <v>1.3345137174947239</v>
      </c>
      <c r="AX153" s="427">
        <v>0.99128540305010893</v>
      </c>
      <c r="AY153" s="427">
        <v>1.1054794520547944</v>
      </c>
      <c r="AZ153" s="427">
        <v>1.0731343283582089</v>
      </c>
      <c r="BA153" s="427">
        <v>1.0183823529411766</v>
      </c>
      <c r="BB153" s="427">
        <v>1.1397193410616231</v>
      </c>
      <c r="BC153" s="427">
        <v>0.98868374032161987</v>
      </c>
      <c r="BD153" s="965">
        <v>1.1292407108239095</v>
      </c>
      <c r="BE153" s="668">
        <v>1.1507806080525886</v>
      </c>
      <c r="BF153" s="668">
        <v>1.2638640429338106</v>
      </c>
      <c r="BG153" s="965"/>
      <c r="BH153" s="668">
        <v>1.2379201680672269</v>
      </c>
      <c r="BJ153" s="668"/>
      <c r="BK153" s="668"/>
      <c r="BL153" s="668"/>
      <c r="BN153" s="427"/>
      <c r="BO153" s="668"/>
      <c r="BP153" s="668"/>
      <c r="BQ153" s="668"/>
    </row>
    <row r="154" spans="1:69" ht="14.25" customHeight="1">
      <c r="A154" s="31"/>
      <c r="B154" s="31"/>
      <c r="C154" s="90"/>
      <c r="D154" s="90" t="s">
        <v>80</v>
      </c>
      <c r="E154" s="90"/>
      <c r="F154" s="424">
        <v>1.0957683741648105</v>
      </c>
      <c r="G154" s="424">
        <v>1.0519750519750521</v>
      </c>
      <c r="H154" s="424">
        <v>1.0702087286527513</v>
      </c>
      <c r="I154" s="425">
        <v>1.0809352517985611</v>
      </c>
      <c r="J154" s="424">
        <v>1.1104651162790697</v>
      </c>
      <c r="K154" s="424">
        <v>1.1183206106870229</v>
      </c>
      <c r="L154" s="424">
        <v>1.1135073779795686</v>
      </c>
      <c r="M154" s="425">
        <v>1.0709939148073022</v>
      </c>
      <c r="N154" s="424">
        <v>1.0798580301685892</v>
      </c>
      <c r="O154" s="424">
        <v>1.0816993464052285</v>
      </c>
      <c r="P154" s="424">
        <v>1.052910052910053</v>
      </c>
      <c r="Q154" s="662">
        <v>1.0195930670685758</v>
      </c>
      <c r="R154" s="662">
        <v>1.1864661654135338</v>
      </c>
      <c r="S154" s="662">
        <v>1.1913385826771654</v>
      </c>
      <c r="T154" s="662">
        <v>1.2051063829787234</v>
      </c>
      <c r="U154" s="662">
        <v>1.2166199813258638</v>
      </c>
      <c r="V154" s="662">
        <v>0.96007259528130673</v>
      </c>
      <c r="W154" s="662">
        <v>0.95189003436426112</v>
      </c>
      <c r="X154" s="662">
        <v>0.96557811120917914</v>
      </c>
      <c r="Y154" s="663">
        <v>0.96628216503992903</v>
      </c>
      <c r="Z154" s="662"/>
      <c r="AA154" s="662">
        <v>1.0900900900900901</v>
      </c>
      <c r="AB154" s="664">
        <v>1.059105431309904</v>
      </c>
      <c r="AC154" s="662">
        <v>1.104559748427673</v>
      </c>
      <c r="AD154" s="662">
        <v>1.1266409266409267</v>
      </c>
      <c r="AE154" s="662">
        <v>1.1518248175182482</v>
      </c>
      <c r="AF154" s="662">
        <v>1.1703601108033241</v>
      </c>
      <c r="AG154" s="662">
        <v>1.1766233766233765</v>
      </c>
      <c r="AH154" s="662">
        <v>1.1545623836126631</v>
      </c>
      <c r="AI154" s="662">
        <v>1.3327693175408912</v>
      </c>
      <c r="AJ154" s="662">
        <v>1.3967334035827188</v>
      </c>
      <c r="AK154" s="662">
        <v>1.3521863117870723</v>
      </c>
      <c r="AL154" s="662">
        <v>1.3420438637424172</v>
      </c>
      <c r="AM154" s="662">
        <v>1.3224669603524228</v>
      </c>
      <c r="AN154" s="662">
        <v>1.3274186734262781</v>
      </c>
      <c r="AO154" s="1521">
        <v>1.3028962188254223</v>
      </c>
      <c r="AP154" s="662"/>
      <c r="AQ154" s="662"/>
      <c r="AR154" s="662"/>
      <c r="AS154" s="1534"/>
      <c r="AT154" s="1534">
        <v>1.2957471712836519</v>
      </c>
      <c r="AU154" s="63"/>
      <c r="AV154" s="983"/>
      <c r="AW154" s="1244" t="s">
        <v>203</v>
      </c>
      <c r="AX154" s="425">
        <v>1.0449735449735451</v>
      </c>
      <c r="AY154" s="425">
        <v>1.0809352517985611</v>
      </c>
      <c r="AZ154" s="425">
        <v>1.0709939148073022</v>
      </c>
      <c r="BA154" s="425">
        <v>1.0195930670685758</v>
      </c>
      <c r="BB154" s="425">
        <v>1.2166199813258638</v>
      </c>
      <c r="BC154" s="425">
        <v>0.96628216503992903</v>
      </c>
      <c r="BD154" s="963">
        <v>1.1266409266409267</v>
      </c>
      <c r="BE154" s="662">
        <v>1.1545623836126631</v>
      </c>
      <c r="BF154" s="662">
        <v>1.3420438637424172</v>
      </c>
      <c r="BG154" s="963"/>
      <c r="BH154" s="662">
        <v>1.2957471712836519</v>
      </c>
      <c r="BJ154" s="662"/>
      <c r="BK154" s="662"/>
      <c r="BL154" s="662"/>
      <c r="BN154" s="425"/>
      <c r="BO154" s="662"/>
      <c r="BP154" s="662"/>
      <c r="BQ154" s="662"/>
    </row>
    <row r="155" spans="1:69" ht="14.25" customHeight="1">
      <c r="A155" s="31"/>
      <c r="B155" s="31"/>
      <c r="C155" s="90"/>
      <c r="D155" s="90" t="s">
        <v>81</v>
      </c>
      <c r="E155" s="90"/>
      <c r="F155" s="424">
        <v>0.78899082568807344</v>
      </c>
      <c r="G155" s="424">
        <v>1.1221374045801527</v>
      </c>
      <c r="H155" s="424">
        <v>1.1806451612903226</v>
      </c>
      <c r="I155" s="425">
        <v>1.1839080459770115</v>
      </c>
      <c r="J155" s="424">
        <v>1.1898148148148147</v>
      </c>
      <c r="K155" s="424">
        <v>1.1778656126482214</v>
      </c>
      <c r="L155" s="424">
        <v>1.1627906976744187</v>
      </c>
      <c r="M155" s="425">
        <v>1.0790960451977401</v>
      </c>
      <c r="N155" s="424">
        <v>1.1025</v>
      </c>
      <c r="O155" s="424">
        <v>1.0695652173913044</v>
      </c>
      <c r="P155" s="424">
        <v>1.0555555555555556</v>
      </c>
      <c r="Q155" s="662">
        <v>1.0155979202772965</v>
      </c>
      <c r="R155" s="662">
        <v>0.95659163987138263</v>
      </c>
      <c r="S155" s="662">
        <v>0.96920583468395471</v>
      </c>
      <c r="T155" s="662">
        <v>0.98655462184873954</v>
      </c>
      <c r="U155" s="662">
        <v>0.99471830985915499</v>
      </c>
      <c r="V155" s="662">
        <v>1.0247349823321554</v>
      </c>
      <c r="W155" s="662">
        <v>1.0193661971830987</v>
      </c>
      <c r="X155" s="662">
        <v>1.0298245614035089</v>
      </c>
      <c r="Y155" s="663">
        <v>1.0344202898550723</v>
      </c>
      <c r="Z155" s="662"/>
      <c r="AA155" s="662">
        <v>1.1095238095238096</v>
      </c>
      <c r="AB155" s="664">
        <v>1.1660714285714284</v>
      </c>
      <c r="AC155" s="662">
        <v>1.103448275862069</v>
      </c>
      <c r="AD155" s="662">
        <v>1.1352313167259784</v>
      </c>
      <c r="AE155" s="662">
        <v>1.1915584415584417</v>
      </c>
      <c r="AF155" s="662">
        <v>1.195965417867435</v>
      </c>
      <c r="AG155" s="662">
        <v>1.1900393184796854</v>
      </c>
      <c r="AH155" s="662">
        <v>1.143377885783718</v>
      </c>
      <c r="AI155" s="662">
        <v>1.1815181518151816</v>
      </c>
      <c r="AJ155" s="662">
        <v>1.165719696969697</v>
      </c>
      <c r="AK155" s="662">
        <v>1.1033022861981374</v>
      </c>
      <c r="AL155" s="662">
        <v>1.1255161023947153</v>
      </c>
      <c r="AM155" s="662">
        <v>1.13290113452188</v>
      </c>
      <c r="AN155" s="662">
        <v>1.1350040420371867</v>
      </c>
      <c r="AO155" s="1521">
        <v>1.1310289389067523</v>
      </c>
      <c r="AP155" s="662"/>
      <c r="AQ155" s="662"/>
      <c r="AR155" s="662"/>
      <c r="AS155" s="1534"/>
      <c r="AT155" s="1534">
        <v>1.1188755020080323</v>
      </c>
      <c r="AU155" s="63"/>
      <c r="AV155" s="983"/>
      <c r="AW155" s="1244" t="s">
        <v>203</v>
      </c>
      <c r="AX155" s="425">
        <v>0.7407407407407407</v>
      </c>
      <c r="AY155" s="425">
        <v>1.1839080459770115</v>
      </c>
      <c r="AZ155" s="425">
        <v>1.0790960451977401</v>
      </c>
      <c r="BA155" s="425">
        <v>1.0155979202772965</v>
      </c>
      <c r="BB155" s="425">
        <v>0.99471830985915499</v>
      </c>
      <c r="BC155" s="425">
        <v>1.0344202898550723</v>
      </c>
      <c r="BD155" s="963">
        <v>1.1352313167259784</v>
      </c>
      <c r="BE155" s="662">
        <v>1.143377885783718</v>
      </c>
      <c r="BF155" s="662">
        <v>1.1255161023947153</v>
      </c>
      <c r="BG155" s="963"/>
      <c r="BH155" s="662">
        <v>1.1188755020080323</v>
      </c>
      <c r="BJ155" s="662"/>
      <c r="BK155" s="662"/>
      <c r="BL155" s="662"/>
      <c r="BN155" s="425"/>
      <c r="BO155" s="662"/>
      <c r="BP155" s="662"/>
      <c r="BQ155" s="662"/>
    </row>
    <row r="156" spans="1:69" s="24" customFormat="1" ht="14.25" customHeight="1">
      <c r="A156" s="31"/>
      <c r="B156" s="31"/>
      <c r="C156" s="90" t="s">
        <v>83</v>
      </c>
      <c r="D156" s="90"/>
      <c r="E156" s="90"/>
      <c r="F156" s="424">
        <v>0.96551724137931039</v>
      </c>
      <c r="G156" s="424">
        <v>1</v>
      </c>
      <c r="H156" s="424">
        <v>1.0285714285714285</v>
      </c>
      <c r="I156" s="425">
        <v>1.0263157894736841</v>
      </c>
      <c r="J156" s="424">
        <v>1.0625</v>
      </c>
      <c r="K156" s="424">
        <v>1.0892857142857142</v>
      </c>
      <c r="L156" s="424">
        <v>1.0597014925373136</v>
      </c>
      <c r="M156" s="425">
        <v>1.0246913580246915</v>
      </c>
      <c r="N156" s="424">
        <v>1.0309278350515463</v>
      </c>
      <c r="O156" s="424">
        <v>1.0183486238532111</v>
      </c>
      <c r="P156" s="424">
        <v>1</v>
      </c>
      <c r="Q156" s="662">
        <v>0.9838709677419355</v>
      </c>
      <c r="R156" s="662">
        <v>0.87591240875912413</v>
      </c>
      <c r="S156" s="662">
        <v>0.86330935251798557</v>
      </c>
      <c r="T156" s="662">
        <v>0.85925925925925928</v>
      </c>
      <c r="U156" s="662">
        <v>0.85599999999999987</v>
      </c>
      <c r="V156" s="662">
        <v>0.8571428571428571</v>
      </c>
      <c r="W156" s="662">
        <v>0.84070796460176989</v>
      </c>
      <c r="X156" s="662">
        <v>0.83962264150943389</v>
      </c>
      <c r="Y156" s="663">
        <v>0.81632653061224481</v>
      </c>
      <c r="Z156" s="662"/>
      <c r="AA156" s="662">
        <v>0.95412844036697253</v>
      </c>
      <c r="AB156" s="664">
        <v>0.94444444444444442</v>
      </c>
      <c r="AC156" s="662">
        <v>0.9438202247191011</v>
      </c>
      <c r="AD156" s="662">
        <v>0.94252873563218387</v>
      </c>
      <c r="AE156" s="662">
        <v>0.95454545454545447</v>
      </c>
      <c r="AF156" s="662">
        <v>0.9655172413793105</v>
      </c>
      <c r="AG156" s="662">
        <v>0.9767441860465117</v>
      </c>
      <c r="AH156" s="662">
        <v>0.9438202247191011</v>
      </c>
      <c r="AI156" s="662">
        <v>0.95744680851063824</v>
      </c>
      <c r="AJ156" s="662">
        <v>1.0882352941176472</v>
      </c>
      <c r="AK156" s="662">
        <v>1.0267857142857144</v>
      </c>
      <c r="AL156" s="662">
        <v>0.9553571428571429</v>
      </c>
      <c r="AM156" s="662">
        <v>0.96460176991150437</v>
      </c>
      <c r="AN156" s="662">
        <v>0.94594594594594594</v>
      </c>
      <c r="AO156" s="1521">
        <v>0.96330275229357798</v>
      </c>
      <c r="AP156" s="662"/>
      <c r="AQ156" s="662"/>
      <c r="AR156" s="662"/>
      <c r="AS156" s="1534"/>
      <c r="AT156" s="1534">
        <v>0.98181818181818192</v>
      </c>
      <c r="AU156" s="63"/>
      <c r="AV156" s="983"/>
      <c r="AW156" s="1244">
        <v>1.3749440715883667</v>
      </c>
      <c r="AX156" s="425">
        <v>1</v>
      </c>
      <c r="AY156" s="425">
        <v>1.0263157894736841</v>
      </c>
      <c r="AZ156" s="425">
        <v>1.0246913580246915</v>
      </c>
      <c r="BA156" s="425">
        <v>0.9838709677419355</v>
      </c>
      <c r="BB156" s="425">
        <v>0.85599999999999987</v>
      </c>
      <c r="BC156" s="425">
        <v>0.81632653061224481</v>
      </c>
      <c r="BD156" s="963">
        <v>0.94252873563218387</v>
      </c>
      <c r="BE156" s="662">
        <v>0.9438202247191011</v>
      </c>
      <c r="BF156" s="662">
        <v>0.9553571428571429</v>
      </c>
      <c r="BG156" s="963"/>
      <c r="BH156" s="662">
        <v>0.98181818181818192</v>
      </c>
      <c r="BJ156" s="662"/>
      <c r="BK156" s="662"/>
      <c r="BL156" s="662"/>
      <c r="BN156" s="425"/>
      <c r="BO156" s="662"/>
      <c r="BP156" s="662"/>
      <c r="BQ156" s="662"/>
    </row>
    <row r="157" spans="1:69" s="88" customFormat="1" ht="14.25" customHeight="1">
      <c r="A157" s="94"/>
      <c r="B157" s="92" t="s">
        <v>84</v>
      </c>
      <c r="C157" s="93"/>
      <c r="D157" s="93"/>
      <c r="E157" s="92"/>
      <c r="F157" s="341">
        <v>0.98971428571428566</v>
      </c>
      <c r="G157" s="341">
        <v>1.007454739084132</v>
      </c>
      <c r="H157" s="341">
        <v>1.0336300692383777</v>
      </c>
      <c r="I157" s="342">
        <v>1.0413533834586468</v>
      </c>
      <c r="J157" s="341">
        <v>1.06734534064213</v>
      </c>
      <c r="K157" s="341">
        <v>1.0768693221523409</v>
      </c>
      <c r="L157" s="341">
        <v>1.0729613733905581</v>
      </c>
      <c r="M157" s="342">
        <v>1.0196808510638298</v>
      </c>
      <c r="N157" s="341">
        <v>1.0314435445450214</v>
      </c>
      <c r="O157" s="341">
        <v>1.0306513409961686</v>
      </c>
      <c r="P157" s="341">
        <v>1.0143133462282399</v>
      </c>
      <c r="Q157" s="665">
        <v>0.98688647433495691</v>
      </c>
      <c r="R157" s="665">
        <v>1.018592781625957</v>
      </c>
      <c r="S157" s="665">
        <v>1.0149365197908888</v>
      </c>
      <c r="T157" s="665">
        <v>1.0258418167580263</v>
      </c>
      <c r="U157" s="665">
        <v>1.0286557100716394</v>
      </c>
      <c r="V157" s="665">
        <v>0.99835119538334693</v>
      </c>
      <c r="W157" s="665">
        <v>0.99119999999999986</v>
      </c>
      <c r="X157" s="665">
        <v>0.98408163265306126</v>
      </c>
      <c r="Y157" s="666">
        <v>0.99109414758269709</v>
      </c>
      <c r="Z157" s="665"/>
      <c r="AA157" s="665">
        <v>1.1533596837944664</v>
      </c>
      <c r="AB157" s="667">
        <v>1.1709151692436273</v>
      </c>
      <c r="AC157" s="665">
        <v>1.1846278975193167</v>
      </c>
      <c r="AD157" s="665">
        <v>1.2161277118297178</v>
      </c>
      <c r="AE157" s="665">
        <v>1.245408362641657</v>
      </c>
      <c r="AF157" s="665">
        <v>1.2576258728408671</v>
      </c>
      <c r="AG157" s="665">
        <v>1.268318213538032</v>
      </c>
      <c r="AH157" s="665">
        <v>1.2323401406093073</v>
      </c>
      <c r="AI157" s="665">
        <v>1.2809436274509802</v>
      </c>
      <c r="AJ157" s="665">
        <v>1.3291067906452525</v>
      </c>
      <c r="AK157" s="665">
        <v>1.2836011221627137</v>
      </c>
      <c r="AL157" s="665">
        <v>1.2846975088967973</v>
      </c>
      <c r="AM157" s="665">
        <v>1.2804037419990153</v>
      </c>
      <c r="AN157" s="665">
        <v>1.288717081420633</v>
      </c>
      <c r="AO157" s="1522">
        <v>1.2765957446808511</v>
      </c>
      <c r="AP157" s="665"/>
      <c r="AQ157" s="665"/>
      <c r="AR157" s="665"/>
      <c r="AS157" s="665"/>
      <c r="AT157" s="665">
        <v>1.271421845574388</v>
      </c>
      <c r="AU157" s="63"/>
      <c r="AV157" s="984"/>
      <c r="AW157" s="343">
        <v>1.2609828063529069</v>
      </c>
      <c r="AX157" s="342">
        <v>0.96253229974160204</v>
      </c>
      <c r="AY157" s="342">
        <v>1.0413533834586468</v>
      </c>
      <c r="AZ157" s="342">
        <v>1.0196808510638298</v>
      </c>
      <c r="BA157" s="342">
        <v>0.98688647433495691</v>
      </c>
      <c r="BB157" s="342">
        <v>1.0286557100716394</v>
      </c>
      <c r="BC157" s="342">
        <v>0.99109414758269709</v>
      </c>
      <c r="BD157" s="964">
        <v>1.2161277118297178</v>
      </c>
      <c r="BE157" s="665">
        <v>1.2323401406093073</v>
      </c>
      <c r="BF157" s="665">
        <v>1.2846975088967973</v>
      </c>
      <c r="BG157" s="964"/>
      <c r="BH157" s="665">
        <v>1.271421845574388</v>
      </c>
      <c r="BJ157" s="665"/>
      <c r="BK157" s="665"/>
      <c r="BL157" s="665"/>
      <c r="BN157" s="342"/>
      <c r="BO157" s="665"/>
      <c r="BP157" s="665"/>
      <c r="BQ157" s="665"/>
    </row>
    <row r="158" spans="1:69" s="24" customFormat="1" ht="14.25" customHeight="1">
      <c r="A158" s="31"/>
      <c r="B158" s="92" t="s">
        <v>87</v>
      </c>
      <c r="C158" s="93"/>
      <c r="D158" s="93"/>
      <c r="E158" s="92"/>
      <c r="F158" s="341">
        <v>1.5926735921268453</v>
      </c>
      <c r="G158" s="341">
        <v>1.5682428801719506</v>
      </c>
      <c r="H158" s="341">
        <v>1.4950109515697247</v>
      </c>
      <c r="I158" s="342">
        <v>1.5368924704104761</v>
      </c>
      <c r="J158" s="341">
        <v>1.4732375979112271</v>
      </c>
      <c r="K158" s="341">
        <v>1.4067398119122256</v>
      </c>
      <c r="L158" s="341">
        <v>1.4647733478973239</v>
      </c>
      <c r="M158" s="342">
        <v>1.4484424454439448</v>
      </c>
      <c r="N158" s="341">
        <v>1.3356800901154604</v>
      </c>
      <c r="O158" s="341">
        <v>1.1759779740736491</v>
      </c>
      <c r="P158" s="341">
        <v>1.1034815314880895</v>
      </c>
      <c r="Q158" s="665">
        <v>1.2048132111569831</v>
      </c>
      <c r="R158" s="665">
        <v>1.2082154356522588</v>
      </c>
      <c r="S158" s="665">
        <v>1.3402083552562349</v>
      </c>
      <c r="T158" s="665">
        <v>1.4184190661058986</v>
      </c>
      <c r="U158" s="665">
        <v>1.5733944954128438</v>
      </c>
      <c r="V158" s="665">
        <v>1.5654880770586164</v>
      </c>
      <c r="W158" s="665">
        <v>1.5973746746633473</v>
      </c>
      <c r="X158" s="665">
        <v>1.5717665615141951</v>
      </c>
      <c r="Y158" s="666">
        <v>1.6775466284074609</v>
      </c>
      <c r="Z158" s="665">
        <v>1.7131240117461035</v>
      </c>
      <c r="AA158" s="665">
        <v>1.7813452074056713</v>
      </c>
      <c r="AB158" s="667">
        <v>1.8253346804748671</v>
      </c>
      <c r="AC158" s="665">
        <v>1.8053065180518539</v>
      </c>
      <c r="AD158" s="665">
        <v>1.8914855987872665</v>
      </c>
      <c r="AE158" s="665">
        <v>1.6686330119115145</v>
      </c>
      <c r="AF158" s="665">
        <v>1.7149805447470818</v>
      </c>
      <c r="AG158" s="665">
        <v>1.5011687207819804</v>
      </c>
      <c r="AH158" s="665">
        <v>1.4773478307216716</v>
      </c>
      <c r="AI158" s="665">
        <v>1.5905589571400356</v>
      </c>
      <c r="AJ158" s="665">
        <v>1.4466527196652721</v>
      </c>
      <c r="AK158" s="665">
        <v>1.3772496340308271</v>
      </c>
      <c r="AL158" s="665">
        <v>1.5118359739049394</v>
      </c>
      <c r="AM158" s="665">
        <v>1.4763289413902771</v>
      </c>
      <c r="AN158" s="665">
        <v>1.619423936778621</v>
      </c>
      <c r="AO158" s="1522">
        <v>1.6950393356643356</v>
      </c>
      <c r="AP158" s="665"/>
      <c r="AQ158" s="665"/>
      <c r="AR158" s="665"/>
      <c r="AS158" s="665"/>
      <c r="AT158" s="665">
        <v>1.7360517641313638</v>
      </c>
      <c r="AU158" s="63"/>
      <c r="AV158" s="984"/>
      <c r="AW158" s="343">
        <v>1.6259416444321169</v>
      </c>
      <c r="AX158" s="342">
        <v>1.6096866096866096</v>
      </c>
      <c r="AY158" s="342">
        <v>1.5368924704104761</v>
      </c>
      <c r="AZ158" s="342">
        <v>1.4484424454439448</v>
      </c>
      <c r="BA158" s="342">
        <v>1.2048132111569831</v>
      </c>
      <c r="BB158" s="342">
        <v>1.5733944954128438</v>
      </c>
      <c r="BC158" s="342">
        <v>1.6775466284074609</v>
      </c>
      <c r="BD158" s="964">
        <v>1.8914855987872665</v>
      </c>
      <c r="BE158" s="665">
        <v>1.4773478307216716</v>
      </c>
      <c r="BF158" s="665">
        <v>1.5118359739049394</v>
      </c>
      <c r="BG158" s="964"/>
      <c r="BH158" s="665">
        <v>1.7360517641313638</v>
      </c>
      <c r="BJ158" s="665"/>
      <c r="BK158" s="665"/>
      <c r="BL158" s="665"/>
      <c r="BN158" s="342"/>
      <c r="BO158" s="665"/>
      <c r="BP158" s="665"/>
      <c r="BQ158" s="665"/>
    </row>
    <row r="159" spans="1:69" ht="14.25" customHeight="1">
      <c r="A159" s="31"/>
      <c r="B159" s="31"/>
      <c r="C159" s="31"/>
      <c r="D159" s="31"/>
      <c r="E159" s="31"/>
      <c r="F159" s="228"/>
      <c r="G159" s="228"/>
      <c r="H159" s="228"/>
      <c r="I159" s="139"/>
      <c r="J159" s="228"/>
      <c r="K159" s="228"/>
      <c r="L159" s="228"/>
      <c r="M159" s="139"/>
      <c r="N159" s="228"/>
      <c r="O159" s="228"/>
      <c r="P159" s="228"/>
      <c r="Q159" s="671"/>
      <c r="R159" s="671"/>
      <c r="S159" s="671"/>
      <c r="T159" s="671"/>
      <c r="U159" s="671"/>
      <c r="V159" s="671"/>
      <c r="W159" s="671"/>
      <c r="X159" s="671"/>
      <c r="Y159" s="672"/>
      <c r="Z159" s="671"/>
      <c r="AA159" s="671"/>
      <c r="AB159" s="673"/>
      <c r="AC159" s="671"/>
      <c r="AD159" s="671"/>
      <c r="AE159" s="671"/>
      <c r="AF159" s="671"/>
      <c r="AG159" s="671"/>
      <c r="AH159" s="671"/>
      <c r="AI159" s="671"/>
      <c r="AJ159" s="671"/>
      <c r="AK159" s="671"/>
      <c r="AL159" s="671"/>
      <c r="AM159" s="671"/>
      <c r="AN159" s="671"/>
      <c r="AO159" s="1524"/>
      <c r="AP159" s="671"/>
      <c r="AQ159" s="671"/>
      <c r="AR159" s="671"/>
      <c r="AS159" s="1110"/>
      <c r="AT159" s="1110"/>
      <c r="AU159" s="63"/>
      <c r="AV159" s="902"/>
      <c r="AW159" s="1222"/>
      <c r="AX159" s="63"/>
      <c r="AY159" s="63"/>
      <c r="AZ159" s="63"/>
      <c r="BA159" s="63"/>
      <c r="BB159" s="63"/>
      <c r="BC159" s="63"/>
      <c r="BD159" s="933"/>
      <c r="BE159" s="671"/>
      <c r="BF159" s="671"/>
      <c r="BG159" s="933"/>
      <c r="BH159" s="671"/>
      <c r="BJ159" s="671"/>
      <c r="BK159" s="671"/>
      <c r="BL159" s="671"/>
      <c r="BN159" s="63"/>
      <c r="BO159" s="671"/>
      <c r="BP159" s="671"/>
      <c r="BQ159" s="671"/>
    </row>
    <row r="160" spans="1:69" s="24" customFormat="1" ht="13.95" customHeight="1">
      <c r="A160" s="95" t="s">
        <v>102</v>
      </c>
      <c r="B160" s="31"/>
      <c r="C160" s="31"/>
      <c r="D160" s="31"/>
      <c r="E160" s="31"/>
      <c r="F160" s="62"/>
      <c r="G160" s="62"/>
      <c r="H160" s="62"/>
      <c r="I160" s="63"/>
      <c r="J160" s="62"/>
      <c r="K160" s="62"/>
      <c r="L160" s="62"/>
      <c r="M160" s="63"/>
      <c r="N160" s="62"/>
      <c r="O160" s="62"/>
      <c r="P160" s="62"/>
      <c r="Q160" s="353"/>
      <c r="R160" s="353"/>
      <c r="S160" s="353"/>
      <c r="T160" s="353"/>
      <c r="U160" s="353"/>
      <c r="V160" s="353"/>
      <c r="W160" s="353"/>
      <c r="X160" s="353"/>
      <c r="Y160" s="449"/>
      <c r="Z160" s="353"/>
      <c r="AA160" s="353"/>
      <c r="AB160" s="534"/>
      <c r="AC160" s="353"/>
      <c r="AD160" s="353"/>
      <c r="AE160" s="353"/>
      <c r="AF160" s="353"/>
      <c r="AG160" s="353"/>
      <c r="AH160" s="353"/>
      <c r="AI160" s="353"/>
      <c r="AJ160" s="353"/>
      <c r="AK160" s="353"/>
      <c r="AL160" s="353"/>
      <c r="AM160" s="353"/>
      <c r="AN160" s="353"/>
      <c r="AO160" s="606"/>
      <c r="AP160" s="353"/>
      <c r="AQ160" s="353"/>
      <c r="AR160" s="353"/>
      <c r="AS160" s="557"/>
      <c r="AT160" s="557"/>
      <c r="AU160" s="63"/>
      <c r="AV160" s="902"/>
      <c r="AW160" s="1243"/>
      <c r="AX160" s="63"/>
      <c r="AY160" s="63"/>
      <c r="AZ160" s="63"/>
      <c r="BA160" s="63"/>
      <c r="BB160" s="63"/>
      <c r="BC160" s="63"/>
      <c r="BD160" s="933"/>
      <c r="BE160" s="353"/>
      <c r="BF160" s="353"/>
      <c r="BG160" s="933"/>
      <c r="BH160" s="353"/>
      <c r="BJ160" s="353"/>
      <c r="BK160" s="353"/>
      <c r="BL160" s="353"/>
      <c r="BN160" s="63"/>
      <c r="BO160" s="353"/>
      <c r="BP160" s="353"/>
      <c r="BQ160" s="353"/>
    </row>
    <row r="161" spans="1:69" s="24" customFormat="1" ht="14.25" customHeight="1">
      <c r="A161" s="89" t="s">
        <v>98</v>
      </c>
      <c r="B161" s="89"/>
      <c r="C161" s="89"/>
      <c r="D161" s="89"/>
      <c r="E161" s="89"/>
      <c r="F161" s="230"/>
      <c r="G161" s="230"/>
      <c r="H161" s="230"/>
      <c r="I161" s="133"/>
      <c r="J161" s="230"/>
      <c r="K161" s="230"/>
      <c r="L161" s="230"/>
      <c r="M161" s="133"/>
      <c r="N161" s="230"/>
      <c r="O161" s="230"/>
      <c r="P161" s="230"/>
      <c r="Q161" s="655"/>
      <c r="R161" s="655"/>
      <c r="S161" s="655"/>
      <c r="T161" s="655"/>
      <c r="U161" s="655"/>
      <c r="V161" s="655"/>
      <c r="W161" s="655"/>
      <c r="X161" s="655"/>
      <c r="Y161" s="656"/>
      <c r="Z161" s="655"/>
      <c r="AA161" s="655"/>
      <c r="AB161" s="657"/>
      <c r="AC161" s="655"/>
      <c r="AD161" s="655"/>
      <c r="AE161" s="655"/>
      <c r="AF161" s="655"/>
      <c r="AG161" s="655"/>
      <c r="AH161" s="655"/>
      <c r="AI161" s="655"/>
      <c r="AJ161" s="655"/>
      <c r="AK161" s="655"/>
      <c r="AL161" s="655"/>
      <c r="AM161" s="655"/>
      <c r="AN161" s="655"/>
      <c r="AO161" s="1472"/>
      <c r="AP161" s="655"/>
      <c r="AQ161" s="655"/>
      <c r="AR161" s="655"/>
      <c r="AS161" s="1533"/>
      <c r="AT161" s="1533"/>
      <c r="AU161" s="63"/>
      <c r="AV161" s="902"/>
      <c r="AW161" s="1223"/>
      <c r="AX161" s="107"/>
      <c r="AY161" s="107"/>
      <c r="AZ161" s="107"/>
      <c r="BA161" s="107"/>
      <c r="BB161" s="107"/>
      <c r="BC161" s="107"/>
      <c r="BD161" s="958"/>
      <c r="BE161" s="655"/>
      <c r="BF161" s="655"/>
      <c r="BG161" s="958"/>
      <c r="BH161" s="655"/>
      <c r="BJ161" s="655"/>
      <c r="BK161" s="655"/>
      <c r="BL161" s="655"/>
      <c r="BN161" s="107"/>
      <c r="BO161" s="655"/>
      <c r="BP161" s="655"/>
      <c r="BQ161" s="655"/>
    </row>
    <row r="162" spans="1:69" ht="14.25" hidden="1" customHeight="1" outlineLevel="1">
      <c r="A162" s="31"/>
      <c r="B162" s="31"/>
      <c r="C162" s="90" t="s">
        <v>375</v>
      </c>
      <c r="D162" s="90"/>
      <c r="E162" s="90"/>
      <c r="F162" s="144">
        <v>-9</v>
      </c>
      <c r="G162" s="144">
        <v>-23</v>
      </c>
      <c r="H162" s="144">
        <v>-0.1</v>
      </c>
      <c r="I162" s="106">
        <v>-20</v>
      </c>
      <c r="J162" s="144">
        <v>-6.1</v>
      </c>
      <c r="K162" s="144">
        <v>-8.1999999999999993</v>
      </c>
      <c r="L162" s="144">
        <v>-14.8</v>
      </c>
      <c r="M162" s="106">
        <v>-30.5</v>
      </c>
      <c r="N162" s="144">
        <v>-4.0999999999999996</v>
      </c>
      <c r="O162" s="144">
        <v>-22.7</v>
      </c>
      <c r="P162" s="144">
        <v>-3.1</v>
      </c>
      <c r="Q162" s="348">
        <v>-52.5</v>
      </c>
      <c r="R162" s="348">
        <v>-13.7</v>
      </c>
      <c r="S162" s="348">
        <v>-30.8</v>
      </c>
      <c r="T162" s="348">
        <v>-29.8</v>
      </c>
      <c r="U162" s="348">
        <v>-11.600000000000009</v>
      </c>
      <c r="V162" s="348">
        <v>-10.5</v>
      </c>
      <c r="W162" s="348">
        <v>-13.4</v>
      </c>
      <c r="X162" s="348">
        <v>-37.700000000000003</v>
      </c>
      <c r="Y162" s="440">
        <v>-36.800000000000004</v>
      </c>
      <c r="Z162" s="348"/>
      <c r="AA162" s="348"/>
      <c r="AB162" s="538"/>
      <c r="AC162" s="348"/>
      <c r="AD162" s="348"/>
      <c r="AE162" s="348"/>
      <c r="AF162" s="348"/>
      <c r="AG162" s="348"/>
      <c r="AH162" s="348"/>
      <c r="AI162" s="348"/>
      <c r="AJ162" s="348"/>
      <c r="AK162" s="348"/>
      <c r="AL162" s="348"/>
      <c r="AM162" s="348"/>
      <c r="AN162" s="348"/>
      <c r="AO162" s="599"/>
      <c r="AP162" s="348"/>
      <c r="AQ162" s="348"/>
      <c r="AR162" s="348"/>
      <c r="AS162" s="561"/>
      <c r="AT162" s="561"/>
      <c r="AU162" s="63"/>
      <c r="AV162" s="902"/>
      <c r="AW162" s="1215">
        <v>-23.513000000000002</v>
      </c>
      <c r="AX162" s="1215">
        <v>-30.9</v>
      </c>
      <c r="AY162" s="106">
        <v>-52.1</v>
      </c>
      <c r="AZ162" s="106">
        <v>-59.6</v>
      </c>
      <c r="BA162" s="106">
        <v>-82.399999999999991</v>
      </c>
      <c r="BB162" s="106">
        <v>-85.9</v>
      </c>
      <c r="BC162" s="106">
        <v>-98.4</v>
      </c>
      <c r="BD162" s="953"/>
      <c r="BE162" s="348"/>
      <c r="BF162" s="348"/>
      <c r="BG162" s="953"/>
      <c r="BH162" s="348"/>
      <c r="BI162" s="24"/>
      <c r="BJ162" s="348"/>
      <c r="BK162" s="348"/>
      <c r="BL162" s="348"/>
      <c r="BM162" s="24"/>
      <c r="BN162" s="106"/>
      <c r="BO162" s="348"/>
      <c r="BP162" s="348"/>
      <c r="BQ162" s="348"/>
    </row>
    <row r="163" spans="1:69" ht="14.25" hidden="1" customHeight="1" outlineLevel="1">
      <c r="A163" s="31"/>
      <c r="B163" s="31"/>
      <c r="C163" s="90" t="s">
        <v>78</v>
      </c>
      <c r="D163" s="90"/>
      <c r="E163" s="90"/>
      <c r="F163" s="144">
        <v>-4</v>
      </c>
      <c r="G163" s="144">
        <v>-1.3</v>
      </c>
      <c r="H163" s="144">
        <v>-4.9000000000000004</v>
      </c>
      <c r="I163" s="106">
        <v>-1</v>
      </c>
      <c r="J163" s="144">
        <v>-2.2999999999999998</v>
      </c>
      <c r="K163" s="144">
        <v>-14.3</v>
      </c>
      <c r="L163" s="144">
        <v>-0.9</v>
      </c>
      <c r="M163" s="106">
        <v>-23.8</v>
      </c>
      <c r="N163" s="144">
        <v>-3.4</v>
      </c>
      <c r="O163" s="144">
        <v>-8.9</v>
      </c>
      <c r="P163" s="144">
        <v>-10.199999999999999</v>
      </c>
      <c r="Q163" s="348">
        <v>-3.6</v>
      </c>
      <c r="R163" s="348">
        <v>-0.5</v>
      </c>
      <c r="S163" s="348">
        <v>0</v>
      </c>
      <c r="T163" s="348">
        <v>-0.2</v>
      </c>
      <c r="U163" s="348">
        <v>-15.600000000000001</v>
      </c>
      <c r="V163" s="348">
        <v>-3.4</v>
      </c>
      <c r="W163" s="348">
        <v>-5.6</v>
      </c>
      <c r="X163" s="348">
        <v>-14.2</v>
      </c>
      <c r="Y163" s="440">
        <v>-4.9000000000000021</v>
      </c>
      <c r="Z163" s="348"/>
      <c r="AA163" s="348"/>
      <c r="AB163" s="538"/>
      <c r="AC163" s="348"/>
      <c r="AD163" s="348"/>
      <c r="AE163" s="348"/>
      <c r="AF163" s="348"/>
      <c r="AG163" s="348"/>
      <c r="AH163" s="348"/>
      <c r="AI163" s="348"/>
      <c r="AJ163" s="348"/>
      <c r="AK163" s="348"/>
      <c r="AL163" s="348"/>
      <c r="AM163" s="348"/>
      <c r="AN163" s="348"/>
      <c r="AO163" s="599"/>
      <c r="AP163" s="348"/>
      <c r="AQ163" s="348"/>
      <c r="AR163" s="348"/>
      <c r="AS163" s="561"/>
      <c r="AT163" s="561"/>
      <c r="AU163" s="63"/>
      <c r="AV163" s="902"/>
      <c r="AW163" s="1215">
        <v>-10.296000000000001</v>
      </c>
      <c r="AX163" s="1215">
        <v>-83</v>
      </c>
      <c r="AY163" s="106">
        <v>-11.2</v>
      </c>
      <c r="AZ163" s="106">
        <v>-41.3</v>
      </c>
      <c r="BA163" s="106">
        <v>-26.099999999999998</v>
      </c>
      <c r="BB163" s="106">
        <v>-16.3</v>
      </c>
      <c r="BC163" s="106">
        <v>-28.1</v>
      </c>
      <c r="BD163" s="953"/>
      <c r="BE163" s="348"/>
      <c r="BF163" s="348"/>
      <c r="BG163" s="953"/>
      <c r="BH163" s="348"/>
      <c r="BI163" s="24"/>
      <c r="BJ163" s="348"/>
      <c r="BK163" s="348"/>
      <c r="BL163" s="348"/>
      <c r="BM163" s="24"/>
      <c r="BN163" s="106"/>
      <c r="BO163" s="348"/>
      <c r="BP163" s="348"/>
      <c r="BQ163" s="348"/>
    </row>
    <row r="164" spans="1:69" ht="14.25" customHeight="1" collapsed="1">
      <c r="A164" s="31"/>
      <c r="B164" s="31"/>
      <c r="C164" s="90" t="s">
        <v>77</v>
      </c>
      <c r="D164" s="90"/>
      <c r="E164" s="90"/>
      <c r="F164" s="144"/>
      <c r="G164" s="144"/>
      <c r="H164" s="144"/>
      <c r="I164" s="106"/>
      <c r="J164" s="144"/>
      <c r="K164" s="144"/>
      <c r="L164" s="144"/>
      <c r="M164" s="106"/>
      <c r="N164" s="144"/>
      <c r="O164" s="144"/>
      <c r="P164" s="144"/>
      <c r="Q164" s="348"/>
      <c r="R164" s="348"/>
      <c r="S164" s="348"/>
      <c r="T164" s="348"/>
      <c r="U164" s="348"/>
      <c r="V164" s="348"/>
      <c r="W164" s="348"/>
      <c r="X164" s="348"/>
      <c r="Y164" s="440"/>
      <c r="Z164" s="348"/>
      <c r="AA164" s="348">
        <v>-13</v>
      </c>
      <c r="AB164" s="538">
        <v>-10</v>
      </c>
      <c r="AC164" s="348">
        <v>-6.4</v>
      </c>
      <c r="AD164" s="348">
        <v>-25.9</v>
      </c>
      <c r="AE164" s="348">
        <v>-9.1</v>
      </c>
      <c r="AF164" s="348">
        <v>-56.9</v>
      </c>
      <c r="AG164" s="348">
        <v>-18</v>
      </c>
      <c r="AH164" s="348"/>
      <c r="AI164" s="348">
        <v>-15.899999999999999</v>
      </c>
      <c r="AJ164" s="348">
        <v>-2</v>
      </c>
      <c r="AK164" s="348">
        <v>-12.100000000000001</v>
      </c>
      <c r="AL164" s="348">
        <v>-24.299999999999997</v>
      </c>
      <c r="AM164" s="348"/>
      <c r="AN164" s="348"/>
      <c r="AO164" s="599"/>
      <c r="AP164" s="348"/>
      <c r="AQ164" s="348"/>
      <c r="AR164" s="348"/>
      <c r="AS164" s="561"/>
      <c r="AT164" s="561"/>
      <c r="AU164" s="63"/>
      <c r="AV164" s="902"/>
      <c r="AW164" s="1215"/>
      <c r="AX164" s="1215"/>
      <c r="AY164" s="106"/>
      <c r="AZ164" s="106"/>
      <c r="BA164" s="106"/>
      <c r="BB164" s="106"/>
      <c r="BC164" s="106"/>
      <c r="BD164" s="953">
        <v>-55.3</v>
      </c>
      <c r="BE164" s="348"/>
      <c r="BF164" s="348">
        <v>-54.3</v>
      </c>
      <c r="BG164" s="953"/>
      <c r="BH164" s="348"/>
      <c r="BI164" s="24"/>
      <c r="BJ164" s="348">
        <v>-66</v>
      </c>
      <c r="BK164" s="348">
        <v>-17.899999999999999</v>
      </c>
      <c r="BL164" s="348"/>
      <c r="BM164" s="24"/>
      <c r="BN164" s="106">
        <v>-29.4</v>
      </c>
      <c r="BO164" s="348">
        <v>-84</v>
      </c>
      <c r="BP164" s="348">
        <v>-30</v>
      </c>
      <c r="BQ164" s="348"/>
    </row>
    <row r="165" spans="1:69" ht="14.25" customHeight="1">
      <c r="A165" s="31"/>
      <c r="B165" s="31"/>
      <c r="C165" s="90" t="s">
        <v>373</v>
      </c>
      <c r="D165" s="90"/>
      <c r="E165" s="90"/>
      <c r="F165" s="144"/>
      <c r="G165" s="144"/>
      <c r="H165" s="144"/>
      <c r="I165" s="106"/>
      <c r="J165" s="144"/>
      <c r="K165" s="144"/>
      <c r="L165" s="144"/>
      <c r="M165" s="106"/>
      <c r="N165" s="144"/>
      <c r="O165" s="144"/>
      <c r="P165" s="144"/>
      <c r="Q165" s="348"/>
      <c r="R165" s="348"/>
      <c r="S165" s="348"/>
      <c r="T165" s="348"/>
      <c r="U165" s="348"/>
      <c r="V165" s="348"/>
      <c r="W165" s="348"/>
      <c r="X165" s="348"/>
      <c r="Y165" s="440"/>
      <c r="Z165" s="348"/>
      <c r="AA165" s="348">
        <v>-24.6</v>
      </c>
      <c r="AB165" s="538">
        <v>-21.9</v>
      </c>
      <c r="AC165" s="348">
        <v>-7.3</v>
      </c>
      <c r="AD165" s="348">
        <v>-11.799999999999997</v>
      </c>
      <c r="AE165" s="348">
        <v>-3.6</v>
      </c>
      <c r="AF165" s="348">
        <v>-8.2000000000000011</v>
      </c>
      <c r="AG165" s="348">
        <v>3.5</v>
      </c>
      <c r="AH165" s="348"/>
      <c r="AI165" s="348">
        <v>-0.1</v>
      </c>
      <c r="AJ165" s="348">
        <v>-8.2000000000000011</v>
      </c>
      <c r="AK165" s="348">
        <v>-8.3999999999999986</v>
      </c>
      <c r="AL165" s="348">
        <v>-5</v>
      </c>
      <c r="AM165" s="348"/>
      <c r="AN165" s="348"/>
      <c r="AO165" s="599"/>
      <c r="AP165" s="348"/>
      <c r="AQ165" s="348"/>
      <c r="AR165" s="348"/>
      <c r="AS165" s="561"/>
      <c r="AT165" s="561"/>
      <c r="AU165" s="63"/>
      <c r="AV165" s="902"/>
      <c r="AW165" s="1215"/>
      <c r="AX165" s="1215"/>
      <c r="AY165" s="106"/>
      <c r="AZ165" s="106"/>
      <c r="BA165" s="106"/>
      <c r="BB165" s="106"/>
      <c r="BC165" s="106"/>
      <c r="BD165" s="953">
        <v>-65.599999999999994</v>
      </c>
      <c r="BE165" s="348"/>
      <c r="BF165" s="348">
        <v>-21.7</v>
      </c>
      <c r="BG165" s="953"/>
      <c r="BH165" s="348"/>
      <c r="BI165" s="24"/>
      <c r="BJ165" s="348">
        <v>-11.8</v>
      </c>
      <c r="BK165" s="348">
        <v>-8.3000000000000007</v>
      </c>
      <c r="BL165" s="348"/>
      <c r="BM165" s="24"/>
      <c r="BN165" s="106">
        <v>-53.8</v>
      </c>
      <c r="BO165" s="348">
        <v>-8.3000000000000007</v>
      </c>
      <c r="BP165" s="348">
        <v>-16.7</v>
      </c>
      <c r="BQ165" s="348"/>
    </row>
    <row r="166" spans="1:69" s="87" customFormat="1" ht="14.25" customHeight="1">
      <c r="A166" s="94"/>
      <c r="B166" s="92" t="s">
        <v>79</v>
      </c>
      <c r="C166" s="93"/>
      <c r="D166" s="93"/>
      <c r="E166" s="92"/>
      <c r="F166" s="145">
        <v>-13</v>
      </c>
      <c r="G166" s="145">
        <v>-24.3</v>
      </c>
      <c r="H166" s="145">
        <v>-5</v>
      </c>
      <c r="I166" s="125">
        <v>-21</v>
      </c>
      <c r="J166" s="145">
        <v>-8.3999999999999986</v>
      </c>
      <c r="K166" s="145">
        <v>-22.5</v>
      </c>
      <c r="L166" s="145">
        <v>-15.700000000000001</v>
      </c>
      <c r="M166" s="125">
        <v>-54.3</v>
      </c>
      <c r="N166" s="145">
        <v>-7.5</v>
      </c>
      <c r="O166" s="145">
        <v>-31.6</v>
      </c>
      <c r="P166" s="145">
        <v>-13.299999999999999</v>
      </c>
      <c r="Q166" s="349">
        <v>-56.1</v>
      </c>
      <c r="R166" s="349">
        <v>-14.2</v>
      </c>
      <c r="S166" s="349">
        <v>-30.8</v>
      </c>
      <c r="T166" s="349">
        <v>-30</v>
      </c>
      <c r="U166" s="349">
        <v>-27.200000000000006</v>
      </c>
      <c r="V166" s="349">
        <v>-13.9</v>
      </c>
      <c r="W166" s="349">
        <v>-19</v>
      </c>
      <c r="X166" s="349">
        <v>-51.900000000000006</v>
      </c>
      <c r="Y166" s="472">
        <v>-41.699999999999996</v>
      </c>
      <c r="Z166" s="349"/>
      <c r="AA166" s="349">
        <v>-37.6</v>
      </c>
      <c r="AB166" s="647">
        <v>-31.9</v>
      </c>
      <c r="AC166" s="349">
        <v>-13.7</v>
      </c>
      <c r="AD166" s="349">
        <v>-37.700000000000003</v>
      </c>
      <c r="AE166" s="349">
        <v>-12.7</v>
      </c>
      <c r="AF166" s="349">
        <v>-65.099999999999994</v>
      </c>
      <c r="AG166" s="349">
        <v>-14.5</v>
      </c>
      <c r="AH166" s="349">
        <v>-53.8</v>
      </c>
      <c r="AI166" s="349">
        <v>-16</v>
      </c>
      <c r="AJ166" s="349">
        <v>-10.199999999999999</v>
      </c>
      <c r="AK166" s="349">
        <v>-20.5</v>
      </c>
      <c r="AL166" s="349">
        <v>-29.299999999999997</v>
      </c>
      <c r="AM166" s="349">
        <v>-11.6</v>
      </c>
      <c r="AN166" s="349">
        <v>-5.5</v>
      </c>
      <c r="AO166" s="1494">
        <v>-22.3</v>
      </c>
      <c r="AP166" s="349"/>
      <c r="AQ166" s="349"/>
      <c r="AR166" s="349"/>
      <c r="AS166" s="349"/>
      <c r="AT166" s="349"/>
      <c r="AU166" s="63"/>
      <c r="AV166" s="981"/>
      <c r="AW166" s="127">
        <v>-33.808999999999997</v>
      </c>
      <c r="AX166" s="127">
        <v>-113.89999999999999</v>
      </c>
      <c r="AY166" s="125">
        <v>-63.3</v>
      </c>
      <c r="AZ166" s="125">
        <v>-100.9</v>
      </c>
      <c r="BA166" s="125">
        <v>-108.5</v>
      </c>
      <c r="BB166" s="125">
        <v>-102.2</v>
      </c>
      <c r="BC166" s="125">
        <v>-126.5</v>
      </c>
      <c r="BD166" s="954">
        <v>-120.89999999999999</v>
      </c>
      <c r="BE166" s="349">
        <v>-146.1</v>
      </c>
      <c r="BF166" s="349">
        <v>-76</v>
      </c>
      <c r="BG166" s="954">
        <v>-76</v>
      </c>
      <c r="BH166" s="349">
        <v>-63.1</v>
      </c>
      <c r="BI166" s="88"/>
      <c r="BJ166" s="349">
        <v>-77.8</v>
      </c>
      <c r="BK166" s="349">
        <v>-26.2</v>
      </c>
      <c r="BL166" s="349">
        <v>-17.100000000000001</v>
      </c>
      <c r="BM166" s="88"/>
      <c r="BN166" s="125">
        <v>-83.199999999999989</v>
      </c>
      <c r="BO166" s="349">
        <v>-92.3</v>
      </c>
      <c r="BP166" s="349">
        <v>-46.7</v>
      </c>
      <c r="BQ166" s="349">
        <v>-39.400000000000006</v>
      </c>
    </row>
    <row r="167" spans="1:69" ht="14.25" customHeight="1">
      <c r="A167" s="31"/>
      <c r="B167" s="31"/>
      <c r="C167" s="90" t="s">
        <v>82</v>
      </c>
      <c r="D167" s="90"/>
      <c r="E167" s="90"/>
      <c r="F167" s="144">
        <v>-0.4</v>
      </c>
      <c r="G167" s="144">
        <v>-1.9</v>
      </c>
      <c r="H167" s="144">
        <v>-3.3</v>
      </c>
      <c r="I167" s="106">
        <v>-0.5</v>
      </c>
      <c r="J167" s="144">
        <v>-0.2</v>
      </c>
      <c r="K167" s="144">
        <v>-0.3</v>
      </c>
      <c r="L167" s="144">
        <v>-2</v>
      </c>
      <c r="M167" s="106">
        <v>-1.3</v>
      </c>
      <c r="N167" s="144">
        <v>-4.2</v>
      </c>
      <c r="O167" s="144">
        <v>-0.5</v>
      </c>
      <c r="P167" s="144">
        <v>0</v>
      </c>
      <c r="Q167" s="348">
        <v>-0.2</v>
      </c>
      <c r="R167" s="348">
        <v>-0.2</v>
      </c>
      <c r="S167" s="348">
        <v>-0.2</v>
      </c>
      <c r="T167" s="348">
        <v>-0.4</v>
      </c>
      <c r="U167" s="348">
        <v>-0.59999999999999987</v>
      </c>
      <c r="V167" s="348">
        <v>0</v>
      </c>
      <c r="W167" s="348">
        <v>-0.6</v>
      </c>
      <c r="X167" s="348">
        <v>-0.4</v>
      </c>
      <c r="Y167" s="440">
        <v>-0.9</v>
      </c>
      <c r="Z167" s="348"/>
      <c r="AA167" s="348">
        <v>-1.2</v>
      </c>
      <c r="AB167" s="538">
        <v>-0.7</v>
      </c>
      <c r="AC167" s="348">
        <v>-0.3</v>
      </c>
      <c r="AD167" s="348">
        <v>-0.29999999999999982</v>
      </c>
      <c r="AE167" s="348">
        <v>-0.4</v>
      </c>
      <c r="AF167" s="348">
        <v>-0.19999999999999996</v>
      </c>
      <c r="AG167" s="348">
        <v>-1.5</v>
      </c>
      <c r="AH167" s="348">
        <v>0.20000000000000018</v>
      </c>
      <c r="AI167" s="348">
        <v>-1</v>
      </c>
      <c r="AJ167" s="348">
        <v>-0.5</v>
      </c>
      <c r="AK167" s="348">
        <v>-0.6</v>
      </c>
      <c r="AL167" s="348">
        <v>-0.79999999999999982</v>
      </c>
      <c r="AM167" s="348">
        <v>-0.7</v>
      </c>
      <c r="AN167" s="348">
        <v>-0.8</v>
      </c>
      <c r="AO167" s="599">
        <v>-2.1</v>
      </c>
      <c r="AP167" s="348"/>
      <c r="AQ167" s="348"/>
      <c r="AR167" s="348"/>
      <c r="AS167" s="561"/>
      <c r="AT167" s="561"/>
      <c r="AU167" s="63"/>
      <c r="AV167" s="902"/>
      <c r="AW167" s="1215">
        <v>-1.5979999999999999</v>
      </c>
      <c r="AX167" s="1215">
        <v>-1.3</v>
      </c>
      <c r="AY167" s="106">
        <v>-6.1</v>
      </c>
      <c r="AZ167" s="106">
        <v>-3.8</v>
      </c>
      <c r="BA167" s="106">
        <v>-4.9000000000000004</v>
      </c>
      <c r="BB167" s="106">
        <v>-1.4</v>
      </c>
      <c r="BC167" s="106">
        <v>-1.9</v>
      </c>
      <c r="BD167" s="953">
        <v>-2.5</v>
      </c>
      <c r="BE167" s="348">
        <v>-1.9</v>
      </c>
      <c r="BF167" s="348">
        <v>-2.9</v>
      </c>
      <c r="BG167" s="953">
        <v>-2.9</v>
      </c>
      <c r="BH167" s="348">
        <v>-4.3</v>
      </c>
      <c r="BJ167" s="348">
        <v>-0.6</v>
      </c>
      <c r="BK167" s="348">
        <v>-1.5</v>
      </c>
      <c r="BL167" s="348">
        <v>-1.5</v>
      </c>
      <c r="BN167" s="106">
        <v>-2.2000000000000002</v>
      </c>
      <c r="BO167" s="348">
        <v>-2.1</v>
      </c>
      <c r="BP167" s="348">
        <v>-2.1</v>
      </c>
      <c r="BQ167" s="348">
        <v>-3.6</v>
      </c>
    </row>
    <row r="168" spans="1:69" ht="14.25" customHeight="1">
      <c r="A168" s="31"/>
      <c r="B168" s="31"/>
      <c r="C168" s="90" t="s">
        <v>490</v>
      </c>
      <c r="D168" s="90"/>
      <c r="E168" s="90"/>
      <c r="F168" s="144">
        <v>-0.9</v>
      </c>
      <c r="G168" s="144">
        <v>-5.5</v>
      </c>
      <c r="H168" s="144">
        <v>-4.3</v>
      </c>
      <c r="I168" s="106">
        <v>-9.4</v>
      </c>
      <c r="J168" s="144">
        <v>-2.2999999999999998</v>
      </c>
      <c r="K168" s="144">
        <v>-5.6</v>
      </c>
      <c r="L168" s="144">
        <v>-8.1999999999999993</v>
      </c>
      <c r="M168" s="106">
        <v>-14.6</v>
      </c>
      <c r="N168" s="144">
        <v>-4.1000000000000005</v>
      </c>
      <c r="O168" s="144">
        <v>-9.6</v>
      </c>
      <c r="P168" s="144">
        <v>-10.199999999999999</v>
      </c>
      <c r="Q168" s="348">
        <v>-8.7999999999999989</v>
      </c>
      <c r="R168" s="348">
        <v>-11.2</v>
      </c>
      <c r="S168" s="348">
        <v>-19.100000000000001</v>
      </c>
      <c r="T168" s="348">
        <v>-22.4</v>
      </c>
      <c r="U168" s="348">
        <v>-19.300000000000008</v>
      </c>
      <c r="V168" s="348">
        <v>-11.7</v>
      </c>
      <c r="W168" s="348">
        <v>-9.5</v>
      </c>
      <c r="X168" s="348">
        <v>-14</v>
      </c>
      <c r="Y168" s="440">
        <v>-13.799999999999997</v>
      </c>
      <c r="Z168" s="348"/>
      <c r="AA168" s="348">
        <v>-9.9</v>
      </c>
      <c r="AB168" s="538">
        <v>-7.3</v>
      </c>
      <c r="AC168" s="348">
        <v>-10.200000000000001</v>
      </c>
      <c r="AD168" s="348">
        <v>-4.3999999999999995</v>
      </c>
      <c r="AE168" s="348">
        <v>-2.8</v>
      </c>
      <c r="AF168" s="348">
        <v>-4</v>
      </c>
      <c r="AG168" s="348">
        <v>-7.1999999999999984</v>
      </c>
      <c r="AH168" s="348">
        <v>-10.300000000000002</v>
      </c>
      <c r="AI168" s="348">
        <v>-5.7</v>
      </c>
      <c r="AJ168" s="348">
        <v>-9.5</v>
      </c>
      <c r="AK168" s="348">
        <v>-12.1</v>
      </c>
      <c r="AL168" s="348">
        <v>-15.300000000000004</v>
      </c>
      <c r="AM168" s="348">
        <v>-14.9</v>
      </c>
      <c r="AN168" s="348">
        <v>-20.399999999999999</v>
      </c>
      <c r="AO168" s="599">
        <v>-20.3</v>
      </c>
      <c r="AP168" s="348"/>
      <c r="AQ168" s="348"/>
      <c r="AR168" s="348"/>
      <c r="AS168" s="561"/>
      <c r="AT168" s="561"/>
      <c r="AU168" s="63"/>
      <c r="AV168" s="902"/>
      <c r="AW168" s="1215"/>
      <c r="AX168" s="1215"/>
      <c r="AY168" s="106"/>
      <c r="AZ168" s="106"/>
      <c r="BA168" s="106"/>
      <c r="BB168" s="106"/>
      <c r="BC168" s="106"/>
      <c r="BD168" s="953">
        <v>-31.799999999999997</v>
      </c>
      <c r="BE168" s="348">
        <v>-24.3</v>
      </c>
      <c r="BF168" s="348">
        <v>-42.6</v>
      </c>
      <c r="BG168" s="953">
        <v>-42.6</v>
      </c>
      <c r="BH168" s="348">
        <v>-70.599999999999994</v>
      </c>
      <c r="BJ168" s="348">
        <v>-6.8</v>
      </c>
      <c r="BK168" s="348">
        <v>-15.2</v>
      </c>
      <c r="BL168" s="348">
        <v>-35.299999999999997</v>
      </c>
      <c r="BN168" s="106"/>
      <c r="BO168" s="348">
        <v>-13.999999999999998</v>
      </c>
      <c r="BP168" s="348">
        <v>-27.299999999999997</v>
      </c>
      <c r="BQ168" s="348">
        <v>-55.599999999999994</v>
      </c>
    </row>
    <row r="169" spans="1:69" s="1407" customFormat="1" ht="14.25" customHeight="1">
      <c r="A169" s="1402"/>
      <c r="B169" s="1402"/>
      <c r="C169" s="1403" t="s">
        <v>175</v>
      </c>
      <c r="D169" s="1404"/>
      <c r="E169" s="1404"/>
      <c r="F169" s="234">
        <v>-0.8</v>
      </c>
      <c r="G169" s="234">
        <v>-5.0999999999999996</v>
      </c>
      <c r="H169" s="234">
        <v>-3.8</v>
      </c>
      <c r="I169" s="195">
        <v>-9.3000000000000007</v>
      </c>
      <c r="J169" s="234">
        <v>-2.2999999999999998</v>
      </c>
      <c r="K169" s="234">
        <v>-5.5</v>
      </c>
      <c r="L169" s="234">
        <v>-8</v>
      </c>
      <c r="M169" s="195">
        <v>-14.5</v>
      </c>
      <c r="N169" s="234">
        <v>-4.1000000000000005</v>
      </c>
      <c r="O169" s="234">
        <v>-9.5</v>
      </c>
      <c r="P169" s="234">
        <v>-10.199999999999999</v>
      </c>
      <c r="Q169" s="404">
        <v>-7.8999999999999995</v>
      </c>
      <c r="R169" s="404">
        <v>-11.2</v>
      </c>
      <c r="S169" s="404">
        <v>-19</v>
      </c>
      <c r="T169" s="404">
        <v>-22.4</v>
      </c>
      <c r="U169" s="404">
        <v>-18.800000000000008</v>
      </c>
      <c r="V169" s="404">
        <v>-11.7</v>
      </c>
      <c r="W169" s="404">
        <v>-9.4</v>
      </c>
      <c r="X169" s="404">
        <v>-13.9</v>
      </c>
      <c r="Y169" s="471">
        <v>-13.599999999999998</v>
      </c>
      <c r="Z169" s="404"/>
      <c r="AA169" s="404">
        <v>-9.6</v>
      </c>
      <c r="AB169" s="1073">
        <v>-6.8</v>
      </c>
      <c r="AC169" s="404">
        <v>-9.8000000000000007</v>
      </c>
      <c r="AD169" s="404">
        <v>-4.1999999999999993</v>
      </c>
      <c r="AE169" s="404">
        <v>-2.8</v>
      </c>
      <c r="AF169" s="404">
        <v>-3.7</v>
      </c>
      <c r="AG169" s="404">
        <v>-6.8999999999999986</v>
      </c>
      <c r="AH169" s="348">
        <v>-10.200000000000003</v>
      </c>
      <c r="AI169" s="404">
        <v>-5.7</v>
      </c>
      <c r="AJ169" s="404">
        <v>-9.3999999999999986</v>
      </c>
      <c r="AK169" s="348">
        <v>-12.100000000000001</v>
      </c>
      <c r="AL169" s="348">
        <v>-15.099999999999998</v>
      </c>
      <c r="AM169" s="404">
        <v>-14.7</v>
      </c>
      <c r="AN169" s="404">
        <v>-19.899999999999999</v>
      </c>
      <c r="AO169" s="1525"/>
      <c r="AP169" s="404"/>
      <c r="AQ169" s="404"/>
      <c r="AR169" s="404"/>
      <c r="AS169" s="874"/>
      <c r="AT169" s="874"/>
      <c r="AU169" s="196"/>
      <c r="AV169" s="1074"/>
      <c r="AW169" s="1229">
        <v>-1.651</v>
      </c>
      <c r="AX169" s="1229">
        <v>-3</v>
      </c>
      <c r="AY169" s="195">
        <v>-19.000000000000004</v>
      </c>
      <c r="AZ169" s="195">
        <v>-30.3</v>
      </c>
      <c r="BA169" s="195">
        <v>-31.7</v>
      </c>
      <c r="BB169" s="195">
        <v>-71.400000000000006</v>
      </c>
      <c r="BC169" s="195">
        <v>-48.599999999999994</v>
      </c>
      <c r="BD169" s="1280">
        <v>-30.4</v>
      </c>
      <c r="BE169" s="404">
        <v>-23.6</v>
      </c>
      <c r="BF169" s="404">
        <v>-42.3</v>
      </c>
      <c r="BG169" s="1280"/>
      <c r="BH169" s="404"/>
      <c r="BJ169" s="404">
        <v>-6.5</v>
      </c>
      <c r="BK169" s="404">
        <v>-15.099999999999998</v>
      </c>
      <c r="BL169" s="404">
        <v>-34.6</v>
      </c>
      <c r="BN169" s="195">
        <v>-26.2</v>
      </c>
      <c r="BO169" s="404">
        <v>-13.399999999999999</v>
      </c>
      <c r="BP169" s="404">
        <v>-27.2</v>
      </c>
      <c r="BQ169" s="404"/>
    </row>
    <row r="170" spans="1:69" s="184" customFormat="1" ht="14.25" customHeight="1">
      <c r="A170" s="122"/>
      <c r="B170" s="122"/>
      <c r="C170" s="833"/>
      <c r="D170" s="399" t="s">
        <v>80</v>
      </c>
      <c r="E170" s="399"/>
      <c r="F170" s="1065">
        <v>-0.8</v>
      </c>
      <c r="G170" s="1065">
        <v>-5.0999999999999996</v>
      </c>
      <c r="H170" s="1065">
        <v>-3.8</v>
      </c>
      <c r="I170" s="128">
        <v>-7.5</v>
      </c>
      <c r="J170" s="1065">
        <v>-1.9</v>
      </c>
      <c r="K170" s="1065">
        <v>-4.4000000000000004</v>
      </c>
      <c r="L170" s="1065">
        <v>-6.5</v>
      </c>
      <c r="M170" s="128">
        <v>-11.3</v>
      </c>
      <c r="N170" s="1065">
        <v>-3.2</v>
      </c>
      <c r="O170" s="1065">
        <v>-8</v>
      </c>
      <c r="P170" s="1065">
        <v>-9.1</v>
      </c>
      <c r="Q170" s="648">
        <v>-5.6</v>
      </c>
      <c r="R170" s="648">
        <v>-9.9</v>
      </c>
      <c r="S170" s="648">
        <v>-14.8</v>
      </c>
      <c r="T170" s="648">
        <v>-17.899999999999999</v>
      </c>
      <c r="U170" s="648">
        <v>-15.299999999999999</v>
      </c>
      <c r="V170" s="648">
        <v>-8.6999999999999993</v>
      </c>
      <c r="W170" s="648">
        <v>-5.2</v>
      </c>
      <c r="X170" s="648">
        <v>-10.8</v>
      </c>
      <c r="Y170" s="649">
        <v>-9.5999999999999979</v>
      </c>
      <c r="Z170" s="648"/>
      <c r="AA170" s="648">
        <v>-7.5</v>
      </c>
      <c r="AB170" s="650">
        <v>-4.3</v>
      </c>
      <c r="AC170" s="648">
        <v>-6.9</v>
      </c>
      <c r="AD170" s="648">
        <v>-3.6999999999999993</v>
      </c>
      <c r="AE170" s="648">
        <v>-1.7</v>
      </c>
      <c r="AF170" s="648">
        <v>-2.2999999999999998</v>
      </c>
      <c r="AG170" s="648">
        <v>-5.0999999999999996</v>
      </c>
      <c r="AH170" s="348">
        <v>-7.4</v>
      </c>
      <c r="AI170" s="648">
        <v>-3.9</v>
      </c>
      <c r="AJ170" s="648">
        <v>-8.1999999999999993</v>
      </c>
      <c r="AK170" s="348">
        <v>-8.9</v>
      </c>
      <c r="AL170" s="348">
        <v>-11.399999999999999</v>
      </c>
      <c r="AM170" s="648">
        <v>-10</v>
      </c>
      <c r="AN170" s="648">
        <v>-14.2</v>
      </c>
      <c r="AO170" s="1526"/>
      <c r="AP170" s="648"/>
      <c r="AQ170" s="648"/>
      <c r="AR170" s="648"/>
      <c r="AS170" s="1530"/>
      <c r="AT170" s="1530"/>
      <c r="AU170" s="200"/>
      <c r="AV170" s="1066"/>
      <c r="AW170" s="1231" t="s">
        <v>203</v>
      </c>
      <c r="AX170" s="1231">
        <v>-3</v>
      </c>
      <c r="AY170" s="128">
        <v>-17.2</v>
      </c>
      <c r="AZ170" s="128">
        <v>-24.1</v>
      </c>
      <c r="BA170" s="128">
        <v>-25.9</v>
      </c>
      <c r="BB170" s="128">
        <v>-57.9</v>
      </c>
      <c r="BC170" s="128">
        <v>-34.299999999999997</v>
      </c>
      <c r="BD170" s="955">
        <v>-22.4</v>
      </c>
      <c r="BE170" s="648">
        <v>-16.5</v>
      </c>
      <c r="BF170" s="648">
        <v>-32.4</v>
      </c>
      <c r="BG170" s="955"/>
      <c r="BH170" s="648"/>
      <c r="BJ170" s="648">
        <v>-4</v>
      </c>
      <c r="BK170" s="648">
        <v>-12.1</v>
      </c>
      <c r="BL170" s="648">
        <v>-24.2</v>
      </c>
      <c r="BN170" s="128">
        <v>-18.7</v>
      </c>
      <c r="BO170" s="648">
        <v>-9.1</v>
      </c>
      <c r="BP170" s="648">
        <v>-21</v>
      </c>
      <c r="BQ170" s="648"/>
    </row>
    <row r="171" spans="1:69" s="184" customFormat="1" ht="14.25" customHeight="1">
      <c r="A171" s="122"/>
      <c r="B171" s="122"/>
      <c r="C171" s="833"/>
      <c r="D171" s="399" t="s">
        <v>81</v>
      </c>
      <c r="E171" s="399"/>
      <c r="F171" s="1065"/>
      <c r="G171" s="1065"/>
      <c r="H171" s="1065"/>
      <c r="I171" s="128">
        <v>-1.8</v>
      </c>
      <c r="J171" s="1065">
        <v>-0.4</v>
      </c>
      <c r="K171" s="1065">
        <v>-1.1000000000000001</v>
      </c>
      <c r="L171" s="1065">
        <v>-1.5</v>
      </c>
      <c r="M171" s="128">
        <v>-3.2</v>
      </c>
      <c r="N171" s="1065">
        <v>-0.9</v>
      </c>
      <c r="O171" s="1065">
        <v>-1.5</v>
      </c>
      <c r="P171" s="1065">
        <v>-1.1000000000000001</v>
      </c>
      <c r="Q171" s="648">
        <v>-2.2999999999999998</v>
      </c>
      <c r="R171" s="648">
        <v>-1.3</v>
      </c>
      <c r="S171" s="648">
        <v>-4.2</v>
      </c>
      <c r="T171" s="648">
        <v>-4.5</v>
      </c>
      <c r="U171" s="648">
        <v>-3.5</v>
      </c>
      <c r="V171" s="648">
        <v>-3</v>
      </c>
      <c r="W171" s="648">
        <v>-4.2</v>
      </c>
      <c r="X171" s="648">
        <v>-3.1</v>
      </c>
      <c r="Y171" s="649">
        <v>-4.0000000000000009</v>
      </c>
      <c r="Z171" s="648"/>
      <c r="AA171" s="648">
        <v>-2.1</v>
      </c>
      <c r="AB171" s="650">
        <v>-2.5</v>
      </c>
      <c r="AC171" s="648">
        <v>-2.9</v>
      </c>
      <c r="AD171" s="648">
        <v>-0.5</v>
      </c>
      <c r="AE171" s="648">
        <v>-1.1000000000000001</v>
      </c>
      <c r="AF171" s="648">
        <v>-1.4</v>
      </c>
      <c r="AG171" s="648">
        <v>-1.7999999999999998</v>
      </c>
      <c r="AH171" s="348">
        <v>-2.8</v>
      </c>
      <c r="AI171" s="648">
        <v>-1.8</v>
      </c>
      <c r="AJ171" s="648">
        <v>-1.2</v>
      </c>
      <c r="AK171" s="348">
        <v>-3.2</v>
      </c>
      <c r="AL171" s="348">
        <v>-3.7</v>
      </c>
      <c r="AM171" s="648">
        <v>-4.7</v>
      </c>
      <c r="AN171" s="648">
        <v>-5.7</v>
      </c>
      <c r="AO171" s="1526"/>
      <c r="AP171" s="648"/>
      <c r="AQ171" s="648"/>
      <c r="AR171" s="648"/>
      <c r="AS171" s="1530"/>
      <c r="AT171" s="1530"/>
      <c r="AU171" s="200"/>
      <c r="AV171" s="1066"/>
      <c r="AW171" s="1231" t="s">
        <v>203</v>
      </c>
      <c r="AX171" s="1231" t="s">
        <v>203</v>
      </c>
      <c r="AY171" s="128">
        <v>-1.8</v>
      </c>
      <c r="AZ171" s="128">
        <v>-6.2000000000000011</v>
      </c>
      <c r="BA171" s="128">
        <v>-5.8000000000000007</v>
      </c>
      <c r="BB171" s="128">
        <v>-13.5</v>
      </c>
      <c r="BC171" s="128">
        <v>-14.3</v>
      </c>
      <c r="BD171" s="955">
        <v>-8</v>
      </c>
      <c r="BE171" s="648">
        <v>-7.1</v>
      </c>
      <c r="BF171" s="648">
        <v>-9.9</v>
      </c>
      <c r="BG171" s="955"/>
      <c r="BH171" s="648"/>
      <c r="BJ171" s="648">
        <v>-2.5</v>
      </c>
      <c r="BK171" s="648">
        <v>-3</v>
      </c>
      <c r="BL171" s="648">
        <v>-10.4</v>
      </c>
      <c r="BN171" s="128">
        <v>-7.5</v>
      </c>
      <c r="BO171" s="648">
        <v>-4.3</v>
      </c>
      <c r="BP171" s="648">
        <v>-6.2</v>
      </c>
      <c r="BQ171" s="648"/>
    </row>
    <row r="172" spans="1:69" s="24" customFormat="1" ht="14.25" customHeight="1">
      <c r="A172" s="31"/>
      <c r="B172" s="31"/>
      <c r="C172" s="1064" t="s">
        <v>83</v>
      </c>
      <c r="D172" s="90"/>
      <c r="E172" s="90"/>
      <c r="F172" s="144">
        <v>-0.1</v>
      </c>
      <c r="G172" s="144">
        <v>-0.4</v>
      </c>
      <c r="H172" s="144">
        <v>-0.5</v>
      </c>
      <c r="I172" s="106">
        <v>-0.1</v>
      </c>
      <c r="J172" s="144">
        <v>0</v>
      </c>
      <c r="K172" s="144">
        <v>-0.1</v>
      </c>
      <c r="L172" s="144">
        <v>-0.2</v>
      </c>
      <c r="M172" s="106">
        <v>-0.1</v>
      </c>
      <c r="N172" s="144">
        <v>0</v>
      </c>
      <c r="O172" s="144">
        <v>-0.1</v>
      </c>
      <c r="P172" s="144">
        <v>0</v>
      </c>
      <c r="Q172" s="348">
        <v>-0.9</v>
      </c>
      <c r="R172" s="348">
        <v>0</v>
      </c>
      <c r="S172" s="348">
        <v>-0.1</v>
      </c>
      <c r="T172" s="348">
        <v>0</v>
      </c>
      <c r="U172" s="348">
        <v>-0.5</v>
      </c>
      <c r="V172" s="348">
        <v>0</v>
      </c>
      <c r="W172" s="348">
        <v>-0.1</v>
      </c>
      <c r="X172" s="348">
        <v>-0.1</v>
      </c>
      <c r="Y172" s="440">
        <v>-0.20000000000000004</v>
      </c>
      <c r="Z172" s="348"/>
      <c r="AA172" s="348">
        <v>-0.3</v>
      </c>
      <c r="AB172" s="538">
        <v>-0.5</v>
      </c>
      <c r="AC172" s="348">
        <v>-0.4</v>
      </c>
      <c r="AD172" s="348">
        <v>-0.19999999999999996</v>
      </c>
      <c r="AE172" s="348">
        <v>0</v>
      </c>
      <c r="AF172" s="348">
        <v>-0.3</v>
      </c>
      <c r="AG172" s="348">
        <v>-0.3</v>
      </c>
      <c r="AH172" s="348">
        <v>-9.9999999999999978E-2</v>
      </c>
      <c r="AI172" s="348">
        <v>0</v>
      </c>
      <c r="AJ172" s="348">
        <v>-0.1</v>
      </c>
      <c r="AK172" s="348">
        <v>0</v>
      </c>
      <c r="AL172" s="348">
        <v>-0.19999999999999998</v>
      </c>
      <c r="AM172" s="348">
        <v>-0.2</v>
      </c>
      <c r="AN172" s="648">
        <v>-0.49999999999999994</v>
      </c>
      <c r="AO172" s="599"/>
      <c r="AP172" s="348"/>
      <c r="AQ172" s="348"/>
      <c r="AR172" s="348"/>
      <c r="AS172" s="561"/>
      <c r="AT172" s="561"/>
      <c r="AU172" s="63"/>
      <c r="AV172" s="902"/>
      <c r="AW172" s="1215">
        <v>-0.12400000000000001</v>
      </c>
      <c r="AX172" s="1215">
        <v>-0.4</v>
      </c>
      <c r="AY172" s="106">
        <v>-1.1000000000000001</v>
      </c>
      <c r="AZ172" s="106">
        <v>-0.4</v>
      </c>
      <c r="BA172" s="106">
        <v>-1</v>
      </c>
      <c r="BB172" s="106">
        <v>-0.6</v>
      </c>
      <c r="BC172" s="106">
        <v>-0.4</v>
      </c>
      <c r="BD172" s="953">
        <v>-1.4</v>
      </c>
      <c r="BE172" s="348">
        <v>-0.7</v>
      </c>
      <c r="BF172" s="348">
        <v>-0.3</v>
      </c>
      <c r="BG172" s="953"/>
      <c r="BH172" s="348"/>
      <c r="BJ172" s="348">
        <v>-0.3</v>
      </c>
      <c r="BK172" s="348">
        <v>-0.1</v>
      </c>
      <c r="BL172" s="348">
        <v>-0.7</v>
      </c>
      <c r="BN172" s="106">
        <v>-1.2</v>
      </c>
      <c r="BO172" s="348">
        <v>-0.6</v>
      </c>
      <c r="BP172" s="348">
        <v>-0.1</v>
      </c>
      <c r="BQ172" s="348"/>
    </row>
    <row r="173" spans="1:69" s="88" customFormat="1" ht="14.25" customHeight="1">
      <c r="A173" s="94"/>
      <c r="B173" s="92" t="s">
        <v>84</v>
      </c>
      <c r="C173" s="93"/>
      <c r="D173" s="93"/>
      <c r="E173" s="92"/>
      <c r="F173" s="145">
        <v>-1.3</v>
      </c>
      <c r="G173" s="145">
        <v>-7.4</v>
      </c>
      <c r="H173" s="145">
        <v>-7.6</v>
      </c>
      <c r="I173" s="125">
        <v>-9.9</v>
      </c>
      <c r="J173" s="145">
        <v>-2.5</v>
      </c>
      <c r="K173" s="145">
        <v>-5.9</v>
      </c>
      <c r="L173" s="145">
        <v>-10.199999999999999</v>
      </c>
      <c r="M173" s="125">
        <v>-15.900000000000002</v>
      </c>
      <c r="N173" s="145">
        <v>-8.3000000000000007</v>
      </c>
      <c r="O173" s="145">
        <v>-10.1</v>
      </c>
      <c r="P173" s="145">
        <v>-10.199999999999999</v>
      </c>
      <c r="Q173" s="349">
        <v>-8.9999999999999982</v>
      </c>
      <c r="R173" s="349">
        <v>-11.4</v>
      </c>
      <c r="S173" s="349">
        <v>-19.3</v>
      </c>
      <c r="T173" s="349">
        <v>-22.799999999999997</v>
      </c>
      <c r="U173" s="349">
        <v>-19.899999999999991</v>
      </c>
      <c r="V173" s="349">
        <v>-11.7</v>
      </c>
      <c r="W173" s="349">
        <v>-10.1</v>
      </c>
      <c r="X173" s="349">
        <v>-14.4</v>
      </c>
      <c r="Y173" s="472">
        <v>-14.7</v>
      </c>
      <c r="Z173" s="349"/>
      <c r="AA173" s="349">
        <v>-11.1</v>
      </c>
      <c r="AB173" s="647">
        <v>-8</v>
      </c>
      <c r="AC173" s="349">
        <v>-10.5</v>
      </c>
      <c r="AD173" s="349">
        <v>-4.6999999999999993</v>
      </c>
      <c r="AE173" s="349">
        <v>-3.1999999999999997</v>
      </c>
      <c r="AF173" s="349">
        <v>-4.1999999999999993</v>
      </c>
      <c r="AG173" s="349">
        <v>-8.6999999999999993</v>
      </c>
      <c r="AH173" s="349">
        <v>-10.100000000000001</v>
      </c>
      <c r="AI173" s="349">
        <v>-6.7</v>
      </c>
      <c r="AJ173" s="349">
        <v>-10</v>
      </c>
      <c r="AK173" s="349">
        <v>-12.7</v>
      </c>
      <c r="AL173" s="349">
        <v>-16.100000000000001</v>
      </c>
      <c r="AM173" s="349">
        <v>-15.6</v>
      </c>
      <c r="AN173" s="349">
        <v>-21.2</v>
      </c>
      <c r="AO173" s="1494">
        <v>-22.400000000000002</v>
      </c>
      <c r="AP173" s="349"/>
      <c r="AQ173" s="349"/>
      <c r="AR173" s="349"/>
      <c r="AS173" s="349"/>
      <c r="AT173" s="349"/>
      <c r="AU173" s="63"/>
      <c r="AV173" s="981"/>
      <c r="AW173" s="127">
        <v>-3.3729999999999998</v>
      </c>
      <c r="AX173" s="127">
        <v>-4.7</v>
      </c>
      <c r="AY173" s="125">
        <v>-26.2</v>
      </c>
      <c r="AZ173" s="125">
        <v>-34.5</v>
      </c>
      <c r="BA173" s="125">
        <v>-37.599999999999994</v>
      </c>
      <c r="BB173" s="125">
        <v>-73.399999999999991</v>
      </c>
      <c r="BC173" s="125">
        <v>-50.9</v>
      </c>
      <c r="BD173" s="954">
        <v>-34.299999999999997</v>
      </c>
      <c r="BE173" s="349">
        <v>-26.2</v>
      </c>
      <c r="BF173" s="349">
        <v>-45.5</v>
      </c>
      <c r="BG173" s="954">
        <v>-45.5</v>
      </c>
      <c r="BH173" s="349">
        <v>-74.899999999999991</v>
      </c>
      <c r="BJ173" s="349">
        <v>-7.3999999999999995</v>
      </c>
      <c r="BK173" s="349">
        <v>-16.7</v>
      </c>
      <c r="BL173" s="349">
        <v>-36.799999999999997</v>
      </c>
      <c r="BN173" s="125">
        <v>-29.599999999999998</v>
      </c>
      <c r="BO173" s="349">
        <v>-16.099999999999998</v>
      </c>
      <c r="BP173" s="349">
        <v>-29.4</v>
      </c>
      <c r="BQ173" s="349">
        <v>-59.2</v>
      </c>
    </row>
    <row r="174" spans="1:69" s="24" customFormat="1" ht="14.25" customHeight="1">
      <c r="A174" s="31"/>
      <c r="B174" s="92" t="s">
        <v>87</v>
      </c>
      <c r="C174" s="93"/>
      <c r="D174" s="93"/>
      <c r="E174" s="92"/>
      <c r="F174" s="145">
        <v>-14.3</v>
      </c>
      <c r="G174" s="145">
        <v>-31.700000000000003</v>
      </c>
      <c r="H174" s="145">
        <v>-12.6</v>
      </c>
      <c r="I174" s="125">
        <v>-30.9</v>
      </c>
      <c r="J174" s="145">
        <v>-10.899999999999999</v>
      </c>
      <c r="K174" s="145">
        <v>-28.4</v>
      </c>
      <c r="L174" s="145">
        <v>-25.9</v>
      </c>
      <c r="M174" s="125">
        <v>-70.2</v>
      </c>
      <c r="N174" s="145">
        <v>-15.8</v>
      </c>
      <c r="O174" s="145">
        <v>-41.7</v>
      </c>
      <c r="P174" s="145">
        <v>-23.5</v>
      </c>
      <c r="Q174" s="349">
        <v>-65.099999999999994</v>
      </c>
      <c r="R174" s="349">
        <v>-25.6</v>
      </c>
      <c r="S174" s="349">
        <v>-50.1</v>
      </c>
      <c r="T174" s="349">
        <v>-52.8</v>
      </c>
      <c r="U174" s="349">
        <v>-47.099999999999987</v>
      </c>
      <c r="V174" s="349">
        <v>-25.6</v>
      </c>
      <c r="W174" s="349">
        <v>-29.1</v>
      </c>
      <c r="X174" s="349">
        <v>-66.300000000000011</v>
      </c>
      <c r="Y174" s="472">
        <v>-56.4</v>
      </c>
      <c r="Z174" s="349"/>
      <c r="AA174" s="349">
        <v>-48.7</v>
      </c>
      <c r="AB174" s="647">
        <v>-39.9</v>
      </c>
      <c r="AC174" s="349">
        <v>-24.2</v>
      </c>
      <c r="AD174" s="349">
        <v>-42.400000000000006</v>
      </c>
      <c r="AE174" s="349">
        <v>-15.899999999999999</v>
      </c>
      <c r="AF174" s="349">
        <v>-69.300000000000011</v>
      </c>
      <c r="AG174" s="349">
        <v>-23.199999999999989</v>
      </c>
      <c r="AH174" s="349">
        <v>-63.899999999999991</v>
      </c>
      <c r="AI174" s="349">
        <v>-22.7</v>
      </c>
      <c r="AJ174" s="349">
        <v>-20.2</v>
      </c>
      <c r="AK174" s="349">
        <v>-33.200000000000003</v>
      </c>
      <c r="AL174" s="349">
        <v>-45.400000000000006</v>
      </c>
      <c r="AM174" s="349">
        <v>-27.2</v>
      </c>
      <c r="AN174" s="349">
        <v>-26.7</v>
      </c>
      <c r="AO174" s="1494">
        <v>-44.7</v>
      </c>
      <c r="AP174" s="349"/>
      <c r="AQ174" s="349"/>
      <c r="AR174" s="349"/>
      <c r="AS174" s="349"/>
      <c r="AT174" s="349"/>
      <c r="AU174" s="63"/>
      <c r="AV174" s="981"/>
      <c r="AW174" s="127">
        <v>-37.182000000000002</v>
      </c>
      <c r="AX174" s="127">
        <v>-118.6</v>
      </c>
      <c r="AY174" s="125">
        <v>-89.5</v>
      </c>
      <c r="AZ174" s="125">
        <v>-135.4</v>
      </c>
      <c r="BA174" s="125">
        <v>-146.10000000000002</v>
      </c>
      <c r="BB174" s="125">
        <v>-175.6</v>
      </c>
      <c r="BC174" s="125">
        <v>-177.4</v>
      </c>
      <c r="BD174" s="954">
        <v>-155.19999999999999</v>
      </c>
      <c r="BE174" s="349">
        <v>-172.29999999999998</v>
      </c>
      <c r="BF174" s="349">
        <v>-121.5</v>
      </c>
      <c r="BG174" s="954">
        <v>-121.5</v>
      </c>
      <c r="BH174" s="349">
        <v>-138</v>
      </c>
      <c r="BJ174" s="349">
        <v>-85.2</v>
      </c>
      <c r="BK174" s="349">
        <v>-42.9</v>
      </c>
      <c r="BL174" s="349">
        <v>-53.9</v>
      </c>
      <c r="BN174" s="125">
        <v>-112.79999999999998</v>
      </c>
      <c r="BO174" s="349">
        <v>-108.39999999999999</v>
      </c>
      <c r="BP174" s="349">
        <v>-76.099999999999994</v>
      </c>
      <c r="BQ174" s="349">
        <v>-98.6</v>
      </c>
    </row>
    <row r="175" spans="1:69" ht="14.25" customHeight="1">
      <c r="A175" s="31"/>
      <c r="B175" s="31"/>
      <c r="C175" s="31"/>
      <c r="D175" s="31"/>
      <c r="E175" s="31"/>
      <c r="F175" s="62"/>
      <c r="G175" s="62"/>
      <c r="H175" s="62"/>
      <c r="I175" s="63"/>
      <c r="J175" s="62"/>
      <c r="K175" s="62"/>
      <c r="L175" s="62"/>
      <c r="M175" s="63"/>
      <c r="N175" s="62"/>
      <c r="O175" s="62"/>
      <c r="P175" s="62"/>
      <c r="Q175" s="353"/>
      <c r="R175" s="353"/>
      <c r="S175" s="353"/>
      <c r="T175" s="353"/>
      <c r="U175" s="353"/>
      <c r="V175" s="353"/>
      <c r="W175" s="353"/>
      <c r="X175" s="353"/>
      <c r="Y175" s="449"/>
      <c r="Z175" s="353"/>
      <c r="AA175" s="353"/>
      <c r="AB175" s="534"/>
      <c r="AC175" s="353"/>
      <c r="AD175" s="353"/>
      <c r="AE175" s="353"/>
      <c r="AF175" s="353"/>
      <c r="AG175" s="353"/>
      <c r="AH175" s="353"/>
      <c r="AI175" s="353"/>
      <c r="AJ175" s="353"/>
      <c r="AK175" s="353"/>
      <c r="AL175" s="353"/>
      <c r="AM175" s="353"/>
      <c r="AN175" s="353"/>
      <c r="AO175" s="606"/>
      <c r="AP175" s="353"/>
      <c r="AQ175" s="353"/>
      <c r="AR175" s="353"/>
      <c r="AS175" s="557"/>
      <c r="AT175" s="557"/>
      <c r="AU175" s="63"/>
      <c r="AV175" s="902"/>
      <c r="AW175" s="1222"/>
      <c r="AX175" s="63"/>
      <c r="AY175" s="63"/>
      <c r="AZ175" s="63"/>
      <c r="BA175" s="63"/>
      <c r="BB175" s="63"/>
      <c r="BC175" s="63"/>
      <c r="BD175" s="933"/>
      <c r="BE175" s="353"/>
      <c r="BF175" s="353"/>
      <c r="BG175" s="933"/>
      <c r="BH175" s="353"/>
      <c r="BJ175" s="353"/>
      <c r="BK175" s="353"/>
      <c r="BL175" s="353"/>
      <c r="BN175" s="63"/>
      <c r="BO175" s="353"/>
      <c r="BP175" s="353"/>
      <c r="BQ175" s="353"/>
    </row>
    <row r="176" spans="1:69" ht="19.5" customHeight="1">
      <c r="A176" s="885" t="s">
        <v>556</v>
      </c>
      <c r="F176" s="62"/>
      <c r="G176" s="62"/>
      <c r="H176" s="62"/>
      <c r="I176" s="63"/>
      <c r="J176" s="62"/>
      <c r="K176" s="62"/>
      <c r="L176" s="62"/>
      <c r="M176" s="63"/>
      <c r="N176" s="62"/>
      <c r="O176" s="62"/>
      <c r="P176" s="62"/>
      <c r="Q176" s="353"/>
      <c r="R176" s="353"/>
      <c r="S176" s="353"/>
      <c r="T176" s="353"/>
      <c r="U176" s="353"/>
      <c r="V176" s="353"/>
      <c r="W176" s="353"/>
      <c r="X176" s="353"/>
      <c r="AB176" s="528" t="s">
        <v>398</v>
      </c>
      <c r="AO176" s="1466"/>
      <c r="AS176" s="26"/>
      <c r="AT176" s="1421"/>
      <c r="AU176" s="24"/>
      <c r="BG176" s="528"/>
      <c r="BI176" s="24"/>
    </row>
    <row r="177" spans="1:71" ht="14.25" customHeight="1">
      <c r="F177" s="62"/>
      <c r="G177" s="62"/>
      <c r="H177" s="62"/>
      <c r="I177" s="63"/>
      <c r="J177" s="62"/>
      <c r="K177" s="62"/>
      <c r="L177" s="62"/>
      <c r="M177" s="63"/>
      <c r="N177" s="62"/>
      <c r="O177" s="62"/>
      <c r="P177" s="62"/>
      <c r="Q177" s="353"/>
      <c r="R177" s="353"/>
      <c r="S177" s="353"/>
      <c r="T177" s="353"/>
      <c r="U177" s="353"/>
      <c r="V177" s="353"/>
      <c r="W177" s="353"/>
      <c r="X177" s="353"/>
      <c r="Y177" s="436" t="s">
        <v>394</v>
      </c>
      <c r="Z177" s="435" t="s">
        <v>366</v>
      </c>
      <c r="AB177" s="529"/>
      <c r="AO177" s="1466"/>
      <c r="AS177" s="26"/>
      <c r="AT177" s="26"/>
      <c r="AU177" s="24"/>
      <c r="BG177" s="529"/>
      <c r="BI177" s="24"/>
    </row>
    <row r="178" spans="1:71" ht="14.25" customHeight="1">
      <c r="A178" s="29"/>
      <c r="B178" s="29"/>
      <c r="C178" s="29"/>
      <c r="D178" s="29"/>
      <c r="E178" s="29"/>
      <c r="F178" s="28" t="s">
        <v>231</v>
      </c>
      <c r="G178" s="28" t="s">
        <v>232</v>
      </c>
      <c r="H178" s="28" t="s">
        <v>233</v>
      </c>
      <c r="I178" s="28" t="s">
        <v>234</v>
      </c>
      <c r="J178" s="28" t="s">
        <v>235</v>
      </c>
      <c r="K178" s="28" t="s">
        <v>236</v>
      </c>
      <c r="L178" s="28" t="s">
        <v>237</v>
      </c>
      <c r="M178" s="28" t="s">
        <v>238</v>
      </c>
      <c r="N178" s="28" t="s">
        <v>239</v>
      </c>
      <c r="O178" s="28" t="s">
        <v>240</v>
      </c>
      <c r="P178" s="28" t="s">
        <v>241</v>
      </c>
      <c r="Q178" s="28" t="s">
        <v>242</v>
      </c>
      <c r="R178" s="28" t="s">
        <v>243</v>
      </c>
      <c r="S178" s="28" t="s">
        <v>244</v>
      </c>
      <c r="T178" s="28" t="s">
        <v>245</v>
      </c>
      <c r="U178" s="28" t="s">
        <v>246</v>
      </c>
      <c r="V178" s="28" t="s">
        <v>307</v>
      </c>
      <c r="W178" s="28" t="s">
        <v>315</v>
      </c>
      <c r="X178" s="28" t="s">
        <v>321</v>
      </c>
      <c r="Y178" s="437" t="s">
        <v>340</v>
      </c>
      <c r="Z178" s="28" t="s">
        <v>365</v>
      </c>
      <c r="AA178" s="28" t="s">
        <v>343</v>
      </c>
      <c r="AB178" s="525" t="s">
        <v>344</v>
      </c>
      <c r="AC178" s="28" t="s">
        <v>345</v>
      </c>
      <c r="AD178" s="28" t="s">
        <v>459</v>
      </c>
      <c r="AE178" s="28" t="s">
        <v>483</v>
      </c>
      <c r="AF178" s="28" t="s">
        <v>484</v>
      </c>
      <c r="AG178" s="28" t="s">
        <v>485</v>
      </c>
      <c r="AH178" s="28" t="s">
        <v>486</v>
      </c>
      <c r="AI178" s="28" t="s">
        <v>530</v>
      </c>
      <c r="AJ178" s="28" t="s">
        <v>538</v>
      </c>
      <c r="AK178" s="28" t="s">
        <v>539</v>
      </c>
      <c r="AL178" s="28" t="s">
        <v>540</v>
      </c>
      <c r="AM178" s="28" t="s">
        <v>649</v>
      </c>
      <c r="AN178" s="28" t="s">
        <v>653</v>
      </c>
      <c r="AO178" s="490" t="s">
        <v>654</v>
      </c>
      <c r="AP178" s="28" t="s">
        <v>540</v>
      </c>
      <c r="AQ178" s="28" t="s">
        <v>649</v>
      </c>
      <c r="AR178" s="28" t="s">
        <v>653</v>
      </c>
      <c r="AS178" s="516" t="s">
        <v>654</v>
      </c>
      <c r="AT178" s="516" t="s">
        <v>648</v>
      </c>
      <c r="AU178" s="63"/>
      <c r="AV178" s="899"/>
      <c r="AW178" s="28" t="s">
        <v>266</v>
      </c>
      <c r="AX178" s="28" t="s">
        <v>267</v>
      </c>
      <c r="AY178" s="28" t="s">
        <v>251</v>
      </c>
      <c r="AZ178" s="28" t="s">
        <v>253</v>
      </c>
      <c r="BA178" s="28" t="s">
        <v>259</v>
      </c>
      <c r="BB178" s="28" t="s">
        <v>291</v>
      </c>
      <c r="BC178" s="28" t="s">
        <v>341</v>
      </c>
      <c r="BD178" s="525" t="s">
        <v>456</v>
      </c>
      <c r="BE178" s="28" t="s">
        <v>522</v>
      </c>
      <c r="BF178" s="28" t="s">
        <v>576</v>
      </c>
      <c r="BG178" s="525" t="s">
        <v>576</v>
      </c>
      <c r="BH178" s="28" t="s">
        <v>699</v>
      </c>
      <c r="BJ178" s="28" t="s">
        <v>501</v>
      </c>
      <c r="BK178" s="28" t="s">
        <v>548</v>
      </c>
      <c r="BL178" s="28" t="s">
        <v>670</v>
      </c>
      <c r="BN178" s="28" t="s">
        <v>435</v>
      </c>
      <c r="BO178" s="28" t="s">
        <v>515</v>
      </c>
      <c r="BP178" s="28" t="s">
        <v>562</v>
      </c>
      <c r="BQ178" s="28" t="s">
        <v>684</v>
      </c>
    </row>
    <row r="179" spans="1:71" s="24" customFormat="1" ht="53.25" customHeight="1">
      <c r="A179" s="95" t="s">
        <v>102</v>
      </c>
      <c r="B179" s="31"/>
      <c r="C179" s="31"/>
      <c r="D179" s="31"/>
      <c r="E179" s="31"/>
      <c r="F179" s="62"/>
      <c r="G179" s="62"/>
      <c r="H179" s="62"/>
      <c r="I179" s="63"/>
      <c r="J179" s="62"/>
      <c r="K179" s="62"/>
      <c r="L179" s="62"/>
      <c r="M179" s="63"/>
      <c r="N179" s="62"/>
      <c r="O179" s="62"/>
      <c r="P179" s="62"/>
      <c r="Q179" s="353"/>
      <c r="R179" s="353"/>
      <c r="S179" s="353"/>
      <c r="T179" s="353"/>
      <c r="U179" s="353"/>
      <c r="V179" s="353"/>
      <c r="W179" s="353"/>
      <c r="X179" s="353"/>
      <c r="Y179" s="449"/>
      <c r="Z179" s="353"/>
      <c r="AA179" s="353"/>
      <c r="AB179" s="534"/>
      <c r="AC179" s="353"/>
      <c r="AD179" s="353"/>
      <c r="AE179" s="1569" t="s">
        <v>494</v>
      </c>
      <c r="AF179" s="1569"/>
      <c r="AG179" s="1569"/>
      <c r="AH179" s="1569"/>
      <c r="AI179" s="1569"/>
      <c r="AJ179" s="1569"/>
      <c r="AK179" s="1569"/>
      <c r="AL179" s="1569"/>
      <c r="AM179" s="1569"/>
      <c r="AN179" s="1569"/>
      <c r="AO179" s="1570"/>
      <c r="AP179" s="1414"/>
      <c r="AQ179" s="1414"/>
      <c r="AR179" s="1414"/>
      <c r="AS179" s="1553"/>
      <c r="AT179" s="1417"/>
      <c r="AU179" s="63"/>
      <c r="AV179" s="902"/>
      <c r="AW179" s="1243"/>
      <c r="AX179" s="63"/>
      <c r="AY179" s="63"/>
      <c r="AZ179" s="63"/>
      <c r="BA179" s="63"/>
      <c r="BB179" s="63"/>
      <c r="BC179" s="63"/>
      <c r="BD179" s="1566" t="s">
        <v>494</v>
      </c>
      <c r="BE179" s="1567"/>
      <c r="BF179" s="1399"/>
      <c r="BG179" s="1409"/>
      <c r="BH179" s="1417"/>
      <c r="BJ179" s="1568" t="s">
        <v>494</v>
      </c>
      <c r="BK179" s="1568"/>
      <c r="BL179" s="1568"/>
      <c r="BN179" s="63"/>
      <c r="BO179" s="1568" t="s">
        <v>494</v>
      </c>
      <c r="BP179" s="1568"/>
      <c r="BQ179" s="1568"/>
    </row>
    <row r="180" spans="1:71" s="24" customFormat="1" ht="14.25" customHeight="1">
      <c r="A180" s="89" t="s">
        <v>99</v>
      </c>
      <c r="B180" s="89"/>
      <c r="C180" s="89"/>
      <c r="D180" s="89"/>
      <c r="E180" s="89"/>
      <c r="F180" s="230"/>
      <c r="G180" s="230"/>
      <c r="H180" s="230"/>
      <c r="I180" s="133"/>
      <c r="J180" s="230"/>
      <c r="K180" s="230"/>
      <c r="L180" s="230"/>
      <c r="M180" s="133"/>
      <c r="N180" s="230"/>
      <c r="O180" s="230"/>
      <c r="P180" s="230"/>
      <c r="Q180" s="655"/>
      <c r="R180" s="655"/>
      <c r="S180" s="655"/>
      <c r="T180" s="655"/>
      <c r="U180" s="655"/>
      <c r="V180" s="655"/>
      <c r="W180" s="655"/>
      <c r="X180" s="655"/>
      <c r="Y180" s="656"/>
      <c r="Z180" s="655"/>
      <c r="AA180" s="655"/>
      <c r="AB180" s="657"/>
      <c r="AC180" s="655"/>
      <c r="AD180" s="655"/>
      <c r="AE180" s="1067"/>
      <c r="AF180" s="1067"/>
      <c r="AG180" s="1067"/>
      <c r="AH180" s="1067"/>
      <c r="AI180" s="1067"/>
      <c r="AJ180" s="1067"/>
      <c r="AK180" s="1067"/>
      <c r="AL180" s="1067"/>
      <c r="AM180" s="1067"/>
      <c r="AN180" s="1067"/>
      <c r="AO180" s="1474"/>
      <c r="AP180" s="1067"/>
      <c r="AQ180" s="1067"/>
      <c r="AR180" s="1067"/>
      <c r="AS180" s="1536"/>
      <c r="AT180" s="1536"/>
      <c r="AU180" s="63"/>
      <c r="AV180" s="902"/>
      <c r="AW180" s="1223"/>
      <c r="AX180" s="107"/>
      <c r="AY180" s="107"/>
      <c r="AZ180" s="107"/>
      <c r="BA180" s="107"/>
      <c r="BB180" s="107"/>
      <c r="BC180" s="107"/>
      <c r="BD180" s="1167"/>
      <c r="BE180" s="1067"/>
      <c r="BF180" s="1067"/>
      <c r="BG180" s="1410"/>
      <c r="BH180" s="1067"/>
      <c r="BJ180" s="1067"/>
      <c r="BK180" s="1067"/>
      <c r="BL180" s="1067"/>
      <c r="BN180" s="107"/>
      <c r="BO180" s="1067"/>
      <c r="BP180" s="1067"/>
      <c r="BQ180" s="1067"/>
    </row>
    <row r="181" spans="1:71" ht="14.25" hidden="1" customHeight="1" outlineLevel="1">
      <c r="A181" s="31"/>
      <c r="B181" s="31"/>
      <c r="C181" s="90" t="s">
        <v>375</v>
      </c>
      <c r="D181" s="90"/>
      <c r="E181" s="90"/>
      <c r="F181" s="144">
        <v>12.2</v>
      </c>
      <c r="G181" s="144">
        <v>18.100000000000001</v>
      </c>
      <c r="H181" s="144">
        <v>11.3</v>
      </c>
      <c r="I181" s="106">
        <v>-5.2</v>
      </c>
      <c r="J181" s="144">
        <v>44.5</v>
      </c>
      <c r="K181" s="144">
        <v>39.799999999999997</v>
      </c>
      <c r="L181" s="144">
        <v>58.3</v>
      </c>
      <c r="M181" s="106">
        <v>61.8</v>
      </c>
      <c r="N181" s="144">
        <v>77.400000000000006</v>
      </c>
      <c r="O181" s="144">
        <v>75.599999999999994</v>
      </c>
      <c r="P181" s="144">
        <v>78</v>
      </c>
      <c r="Q181" s="348">
        <v>94.4</v>
      </c>
      <c r="R181" s="348">
        <v>23.9</v>
      </c>
      <c r="S181" s="348">
        <v>63</v>
      </c>
      <c r="T181" s="348">
        <v>64.2</v>
      </c>
      <c r="U181" s="348">
        <v>30.800000000000004</v>
      </c>
      <c r="V181" s="348">
        <v>51.9</v>
      </c>
      <c r="W181" s="348">
        <v>72.400000000000006</v>
      </c>
      <c r="X181" s="348">
        <v>35.299999999999997</v>
      </c>
      <c r="Y181" s="440">
        <v>54.099999999999973</v>
      </c>
      <c r="Z181" s="348"/>
      <c r="AA181" s="348"/>
      <c r="AB181" s="538"/>
      <c r="AC181" s="348"/>
      <c r="AD181" s="348"/>
      <c r="AE181" s="741"/>
      <c r="AF181" s="741"/>
      <c r="AG181" s="741"/>
      <c r="AH181" s="741"/>
      <c r="AI181" s="741"/>
      <c r="AJ181" s="741"/>
      <c r="AK181" s="741"/>
      <c r="AL181" s="741"/>
      <c r="AM181" s="741"/>
      <c r="AN181" s="741"/>
      <c r="AO181" s="1475"/>
      <c r="AP181" s="741"/>
      <c r="AQ181" s="741"/>
      <c r="AR181" s="741"/>
      <c r="AS181" s="1537"/>
      <c r="AT181" s="1537"/>
      <c r="AU181" s="63"/>
      <c r="AV181" s="902"/>
      <c r="AW181" s="1215">
        <v>10.664999999999999</v>
      </c>
      <c r="AX181" s="1215">
        <v>41.2</v>
      </c>
      <c r="AY181" s="106">
        <v>36.400000000000006</v>
      </c>
      <c r="AZ181" s="106">
        <v>204.39999999999998</v>
      </c>
      <c r="BA181" s="106">
        <v>325.39999999999998</v>
      </c>
      <c r="BB181" s="106">
        <v>181.9</v>
      </c>
      <c r="BC181" s="106">
        <v>213.7</v>
      </c>
      <c r="BD181" s="1168"/>
      <c r="BE181" s="741"/>
      <c r="BF181" s="741"/>
      <c r="BG181" s="1168"/>
      <c r="BH181" s="741"/>
      <c r="BI181" s="24"/>
      <c r="BJ181" s="741"/>
      <c r="BK181" s="741"/>
      <c r="BL181" s="741"/>
      <c r="BM181" s="24"/>
      <c r="BN181" s="106"/>
      <c r="BO181" s="741"/>
      <c r="BP181" s="741"/>
      <c r="BQ181" s="741"/>
    </row>
    <row r="182" spans="1:71" ht="14.25" hidden="1" customHeight="1" outlineLevel="1">
      <c r="A182" s="31"/>
      <c r="B182" s="31"/>
      <c r="C182" s="90" t="s">
        <v>78</v>
      </c>
      <c r="D182" s="90"/>
      <c r="E182" s="90"/>
      <c r="F182" s="144">
        <v>6.2</v>
      </c>
      <c r="G182" s="144">
        <v>-2</v>
      </c>
      <c r="H182" s="144">
        <v>14.6</v>
      </c>
      <c r="I182" s="106">
        <v>17.2</v>
      </c>
      <c r="J182" s="144">
        <v>5</v>
      </c>
      <c r="K182" s="144">
        <v>9.1</v>
      </c>
      <c r="L182" s="144">
        <v>16.600000000000001</v>
      </c>
      <c r="M182" s="106">
        <v>20.2</v>
      </c>
      <c r="N182" s="144">
        <v>0.7</v>
      </c>
      <c r="O182" s="144">
        <v>6.6</v>
      </c>
      <c r="P182" s="144">
        <v>24.9</v>
      </c>
      <c r="Q182" s="348">
        <v>11.9</v>
      </c>
      <c r="R182" s="348">
        <v>30.3</v>
      </c>
      <c r="S182" s="348">
        <v>21.5</v>
      </c>
      <c r="T182" s="348">
        <v>23.9</v>
      </c>
      <c r="U182" s="348">
        <v>20.000000000000011</v>
      </c>
      <c r="V182" s="348">
        <v>4.5999999999999996</v>
      </c>
      <c r="W182" s="348">
        <v>4.9000000000000004</v>
      </c>
      <c r="X182" s="348">
        <v>13.5</v>
      </c>
      <c r="Y182" s="440">
        <v>11</v>
      </c>
      <c r="Z182" s="348"/>
      <c r="AA182" s="348"/>
      <c r="AB182" s="538"/>
      <c r="AC182" s="348"/>
      <c r="AD182" s="348"/>
      <c r="AE182" s="741"/>
      <c r="AF182" s="741"/>
      <c r="AG182" s="741"/>
      <c r="AH182" s="741"/>
      <c r="AI182" s="741"/>
      <c r="AJ182" s="741"/>
      <c r="AK182" s="741"/>
      <c r="AL182" s="741"/>
      <c r="AM182" s="741"/>
      <c r="AN182" s="741"/>
      <c r="AO182" s="1475"/>
      <c r="AP182" s="741"/>
      <c r="AQ182" s="741"/>
      <c r="AR182" s="741"/>
      <c r="AS182" s="1537"/>
      <c r="AT182" s="1537"/>
      <c r="AU182" s="63"/>
      <c r="AV182" s="902"/>
      <c r="AW182" s="1215">
        <v>-15.78</v>
      </c>
      <c r="AX182" s="1215">
        <v>-29.900000000000002</v>
      </c>
      <c r="AY182" s="106">
        <v>36</v>
      </c>
      <c r="AZ182" s="106">
        <v>50.9</v>
      </c>
      <c r="BA182" s="106">
        <v>44.1</v>
      </c>
      <c r="BB182" s="106">
        <v>95.7</v>
      </c>
      <c r="BC182" s="106">
        <v>34</v>
      </c>
      <c r="BD182" s="1168"/>
      <c r="BE182" s="741"/>
      <c r="BF182" s="741"/>
      <c r="BG182" s="1168"/>
      <c r="BH182" s="741"/>
      <c r="BI182" s="24"/>
      <c r="BJ182" s="741"/>
      <c r="BK182" s="741"/>
      <c r="BL182" s="741"/>
      <c r="BM182" s="24"/>
      <c r="BN182" s="106"/>
      <c r="BO182" s="741"/>
      <c r="BP182" s="741"/>
      <c r="BQ182" s="741"/>
    </row>
    <row r="183" spans="1:71" ht="14.25" customHeight="1" collapsed="1">
      <c r="A183" s="31"/>
      <c r="B183" s="31"/>
      <c r="C183" s="90" t="s">
        <v>77</v>
      </c>
      <c r="D183" s="90"/>
      <c r="E183" s="90"/>
      <c r="F183" s="144"/>
      <c r="G183" s="144"/>
      <c r="H183" s="144"/>
      <c r="I183" s="106"/>
      <c r="J183" s="144"/>
      <c r="K183" s="144"/>
      <c r="L183" s="144"/>
      <c r="M183" s="106"/>
      <c r="N183" s="144"/>
      <c r="O183" s="144"/>
      <c r="P183" s="144"/>
      <c r="Q183" s="348"/>
      <c r="R183" s="348"/>
      <c r="S183" s="348"/>
      <c r="T183" s="348"/>
      <c r="U183" s="348"/>
      <c r="V183" s="348"/>
      <c r="W183" s="348"/>
      <c r="X183" s="348"/>
      <c r="Y183" s="440"/>
      <c r="Z183" s="348"/>
      <c r="AA183" s="348">
        <v>31</v>
      </c>
      <c r="AB183" s="538">
        <v>34.700000000000003</v>
      </c>
      <c r="AC183" s="348">
        <v>37.4</v>
      </c>
      <c r="AD183" s="348">
        <v>6.3999999999999915</v>
      </c>
      <c r="AE183" s="741">
        <v>-3.3000000000000034</v>
      </c>
      <c r="AF183" s="741">
        <v>-27.3</v>
      </c>
      <c r="AG183" s="741">
        <v>0.2000000000000135</v>
      </c>
      <c r="AH183" s="741"/>
      <c r="AI183" s="741">
        <v>24.5</v>
      </c>
      <c r="AJ183" s="741">
        <v>60.899999999999991</v>
      </c>
      <c r="AK183" s="741">
        <v>16.299999999999997</v>
      </c>
      <c r="AL183" s="741">
        <v>57.900000000000006</v>
      </c>
      <c r="AM183" s="741"/>
      <c r="AN183" s="741"/>
      <c r="AO183" s="1475"/>
      <c r="AP183" s="741"/>
      <c r="AQ183" s="741"/>
      <c r="AR183" s="741"/>
      <c r="AS183" s="1537"/>
      <c r="AT183" s="1537"/>
      <c r="AU183" s="63"/>
      <c r="AV183" s="902"/>
      <c r="AW183" s="1215"/>
      <c r="AX183" s="1215"/>
      <c r="AY183" s="106"/>
      <c r="AZ183" s="106"/>
      <c r="BA183" s="106"/>
      <c r="BB183" s="106"/>
      <c r="BC183" s="106"/>
      <c r="BD183" s="1168"/>
      <c r="BE183" s="741"/>
      <c r="BF183" s="741">
        <v>159.6</v>
      </c>
      <c r="BG183" s="1168"/>
      <c r="BH183" s="741"/>
      <c r="BI183" s="24"/>
      <c r="BJ183" s="741">
        <v>-30.600000000000005</v>
      </c>
      <c r="BK183" s="741">
        <v>85.399999999999991</v>
      </c>
      <c r="BL183" s="741"/>
      <c r="BM183" s="24"/>
      <c r="BN183" s="106">
        <v>76.400000000000006</v>
      </c>
      <c r="BO183" s="741">
        <v>-30.399999999999991</v>
      </c>
      <c r="BP183" s="741">
        <v>101.69999999999999</v>
      </c>
      <c r="BQ183" s="741"/>
    </row>
    <row r="184" spans="1:71" ht="14.25" customHeight="1">
      <c r="A184" s="31"/>
      <c r="B184" s="31"/>
      <c r="C184" s="90" t="s">
        <v>373</v>
      </c>
      <c r="D184" s="90"/>
      <c r="E184" s="90"/>
      <c r="F184" s="144"/>
      <c r="G184" s="144"/>
      <c r="H184" s="144"/>
      <c r="I184" s="106"/>
      <c r="J184" s="144"/>
      <c r="K184" s="144"/>
      <c r="L184" s="144"/>
      <c r="M184" s="106"/>
      <c r="N184" s="144"/>
      <c r="O184" s="144"/>
      <c r="P184" s="144"/>
      <c r="Q184" s="348"/>
      <c r="R184" s="348"/>
      <c r="S184" s="348"/>
      <c r="T184" s="348"/>
      <c r="U184" s="348"/>
      <c r="V184" s="348"/>
      <c r="W184" s="348"/>
      <c r="X184" s="348"/>
      <c r="Y184" s="440"/>
      <c r="Z184" s="348"/>
      <c r="AA184" s="348">
        <v>7.5</v>
      </c>
      <c r="AB184" s="538">
        <v>-1.7</v>
      </c>
      <c r="AC184" s="348">
        <v>5.0999999999999996</v>
      </c>
      <c r="AD184" s="348">
        <v>18.5</v>
      </c>
      <c r="AE184" s="741">
        <v>2.2000000000000006</v>
      </c>
      <c r="AF184" s="741">
        <v>11.799999999999999</v>
      </c>
      <c r="AG184" s="741">
        <v>5.2999999999999972</v>
      </c>
      <c r="AH184" s="741"/>
      <c r="AI184" s="741">
        <v>61.7</v>
      </c>
      <c r="AJ184" s="741">
        <v>1.9999999999999956</v>
      </c>
      <c r="AK184" s="741">
        <v>14.699999999999996</v>
      </c>
      <c r="AL184" s="741">
        <v>13.000000000000014</v>
      </c>
      <c r="AM184" s="741"/>
      <c r="AN184" s="741"/>
      <c r="AO184" s="1475"/>
      <c r="AP184" s="741"/>
      <c r="AQ184" s="741"/>
      <c r="AR184" s="741"/>
      <c r="AS184" s="1537"/>
      <c r="AT184" s="1537"/>
      <c r="AU184" s="63"/>
      <c r="AV184" s="902"/>
      <c r="AW184" s="1215"/>
      <c r="AX184" s="1215"/>
      <c r="AY184" s="106"/>
      <c r="AZ184" s="106"/>
      <c r="BA184" s="106"/>
      <c r="BB184" s="106"/>
      <c r="BC184" s="106"/>
      <c r="BD184" s="1168"/>
      <c r="BE184" s="741"/>
      <c r="BF184" s="741">
        <v>91.4</v>
      </c>
      <c r="BG184" s="1168"/>
      <c r="BH184" s="741"/>
      <c r="BI184" s="24"/>
      <c r="BJ184" s="741">
        <v>14</v>
      </c>
      <c r="BK184" s="741">
        <v>63.699999999999996</v>
      </c>
      <c r="BL184" s="741"/>
      <c r="BM184" s="24"/>
      <c r="BN184" s="106">
        <v>10.9</v>
      </c>
      <c r="BO184" s="741">
        <v>19.299999999999997</v>
      </c>
      <c r="BP184" s="741">
        <v>78.399999999999991</v>
      </c>
      <c r="BQ184" s="741"/>
    </row>
    <row r="185" spans="1:71" s="87" customFormat="1" ht="14.25" customHeight="1">
      <c r="A185" s="94"/>
      <c r="B185" s="92" t="s">
        <v>79</v>
      </c>
      <c r="C185" s="93"/>
      <c r="D185" s="93"/>
      <c r="E185" s="92"/>
      <c r="F185" s="145">
        <v>18.399999999999999</v>
      </c>
      <c r="G185" s="145">
        <v>16.100000000000001</v>
      </c>
      <c r="H185" s="145">
        <v>25.9</v>
      </c>
      <c r="I185" s="125">
        <v>12</v>
      </c>
      <c r="J185" s="145">
        <v>49.5</v>
      </c>
      <c r="K185" s="145">
        <v>48.9</v>
      </c>
      <c r="L185" s="145">
        <v>74.900000000000006</v>
      </c>
      <c r="M185" s="125">
        <v>82</v>
      </c>
      <c r="N185" s="145">
        <v>78.100000000000009</v>
      </c>
      <c r="O185" s="145">
        <v>82.199999999999989</v>
      </c>
      <c r="P185" s="145">
        <v>102.9</v>
      </c>
      <c r="Q185" s="349">
        <v>106.30000000000001</v>
      </c>
      <c r="R185" s="349">
        <v>54.2</v>
      </c>
      <c r="S185" s="349">
        <v>84.5</v>
      </c>
      <c r="T185" s="349">
        <v>88.1</v>
      </c>
      <c r="U185" s="349">
        <v>50.800000000000026</v>
      </c>
      <c r="V185" s="349">
        <v>56.5</v>
      </c>
      <c r="W185" s="349">
        <v>77.300000000000011</v>
      </c>
      <c r="X185" s="349">
        <v>48.8</v>
      </c>
      <c r="Y185" s="472">
        <v>65.099999999999966</v>
      </c>
      <c r="Z185" s="349"/>
      <c r="AA185" s="349">
        <v>38.5</v>
      </c>
      <c r="AB185" s="647">
        <v>33</v>
      </c>
      <c r="AC185" s="349">
        <v>42.5</v>
      </c>
      <c r="AD185" s="349">
        <v>24.899999999999977</v>
      </c>
      <c r="AE185" s="1068">
        <v>-1.1000000000000028</v>
      </c>
      <c r="AF185" s="1068">
        <v>-15.500000000000002</v>
      </c>
      <c r="AG185" s="1068">
        <v>5.5000000000000107</v>
      </c>
      <c r="AH185" s="1068">
        <v>24.299999999999994</v>
      </c>
      <c r="AI185" s="1068">
        <v>86.2</v>
      </c>
      <c r="AJ185" s="1068">
        <v>62.9</v>
      </c>
      <c r="AK185" s="1068">
        <v>31</v>
      </c>
      <c r="AL185" s="1068">
        <v>70.900000000000006</v>
      </c>
      <c r="AM185" s="1068">
        <v>21.3</v>
      </c>
      <c r="AN185" s="1068">
        <v>3.4</v>
      </c>
      <c r="AO185" s="1476">
        <v>16.3</v>
      </c>
      <c r="AP185" s="1068"/>
      <c r="AQ185" s="1068"/>
      <c r="AR185" s="1068"/>
      <c r="AS185" s="1068"/>
      <c r="AT185" s="1068"/>
      <c r="AU185" s="63"/>
      <c r="AV185" s="981"/>
      <c r="AW185" s="127">
        <v>-5.115000000000002</v>
      </c>
      <c r="AX185" s="127">
        <v>11.299999999999999</v>
      </c>
      <c r="AY185" s="125">
        <v>72.400000000000006</v>
      </c>
      <c r="AZ185" s="125">
        <v>255.3</v>
      </c>
      <c r="BA185" s="125">
        <v>369.5</v>
      </c>
      <c r="BB185" s="125">
        <v>277.60000000000002</v>
      </c>
      <c r="BC185" s="125">
        <v>247.7</v>
      </c>
      <c r="BD185" s="1169">
        <v>47.4</v>
      </c>
      <c r="BE185" s="1068">
        <v>13.2</v>
      </c>
      <c r="BF185" s="1068">
        <v>251</v>
      </c>
      <c r="BG185" s="1169">
        <v>234.1</v>
      </c>
      <c r="BH185" s="1068">
        <v>46.5</v>
      </c>
      <c r="BI185" s="88"/>
      <c r="BJ185" s="1068">
        <v>-16.600000000000005</v>
      </c>
      <c r="BK185" s="1068">
        <v>149.1</v>
      </c>
      <c r="BL185" s="1068">
        <v>24.7</v>
      </c>
      <c r="BM185" s="88"/>
      <c r="BN185" s="125">
        <v>87.300000000000011</v>
      </c>
      <c r="BO185" s="1068">
        <v>-11.099999999999994</v>
      </c>
      <c r="BP185" s="1068">
        <v>180.1</v>
      </c>
      <c r="BQ185" s="1068">
        <v>41</v>
      </c>
    </row>
    <row r="186" spans="1:71" ht="14.25" customHeight="1">
      <c r="A186" s="31"/>
      <c r="B186" s="31"/>
      <c r="C186" s="90" t="s">
        <v>82</v>
      </c>
      <c r="D186" s="90"/>
      <c r="E186" s="90"/>
      <c r="F186" s="144">
        <v>0</v>
      </c>
      <c r="G186" s="144">
        <v>1.6</v>
      </c>
      <c r="H186" s="144">
        <v>3.2</v>
      </c>
      <c r="I186" s="106">
        <v>0.4</v>
      </c>
      <c r="J186" s="144">
        <v>3.1</v>
      </c>
      <c r="K186" s="144">
        <v>2.2000000000000002</v>
      </c>
      <c r="L186" s="144">
        <v>5.3</v>
      </c>
      <c r="M186" s="106">
        <v>1.9</v>
      </c>
      <c r="N186" s="144">
        <v>6.6</v>
      </c>
      <c r="O186" s="144">
        <v>7.5</v>
      </c>
      <c r="P186" s="144">
        <v>3.6</v>
      </c>
      <c r="Q186" s="348">
        <v>2.4</v>
      </c>
      <c r="R186" s="348">
        <v>-6.2</v>
      </c>
      <c r="S186" s="348">
        <v>-0.4</v>
      </c>
      <c r="T186" s="348">
        <v>0.6</v>
      </c>
      <c r="U186" s="348">
        <v>-0.69999999999999929</v>
      </c>
      <c r="V186" s="348">
        <v>21.9</v>
      </c>
      <c r="W186" s="348">
        <v>1.1000000000000001</v>
      </c>
      <c r="X186" s="348">
        <v>-4.5</v>
      </c>
      <c r="Y186" s="440">
        <v>-3.5</v>
      </c>
      <c r="Z186" s="348"/>
      <c r="AA186" s="348">
        <v>0.8</v>
      </c>
      <c r="AB186" s="538">
        <v>-4</v>
      </c>
      <c r="AC186" s="348">
        <v>4.4000000000000004</v>
      </c>
      <c r="AD186" s="348">
        <v>0</v>
      </c>
      <c r="AE186" s="741">
        <v>0</v>
      </c>
      <c r="AF186" s="741">
        <v>2.2999999999999998</v>
      </c>
      <c r="AG186" s="741">
        <v>2.1000000000000005</v>
      </c>
      <c r="AH186" s="741">
        <v>-3.1000000000000005</v>
      </c>
      <c r="AI186" s="741">
        <v>-15.1</v>
      </c>
      <c r="AJ186" s="741">
        <v>7</v>
      </c>
      <c r="AK186" s="741">
        <v>3.2</v>
      </c>
      <c r="AL186" s="741">
        <v>-6.3</v>
      </c>
      <c r="AM186" s="741">
        <v>-3.6</v>
      </c>
      <c r="AN186" s="741">
        <v>-2.5</v>
      </c>
      <c r="AO186" s="1475">
        <v>-4.5</v>
      </c>
      <c r="AP186" s="741"/>
      <c r="AQ186" s="741"/>
      <c r="AR186" s="741"/>
      <c r="AS186" s="1537"/>
      <c r="AT186" s="1537"/>
      <c r="AU186" s="63"/>
      <c r="AV186" s="902"/>
      <c r="AW186" s="1215">
        <v>1.163</v>
      </c>
      <c r="AX186" s="1215">
        <v>-0.8</v>
      </c>
      <c r="AY186" s="106">
        <v>5.2</v>
      </c>
      <c r="AZ186" s="106">
        <v>12.499999999999998</v>
      </c>
      <c r="BA186" s="106">
        <v>20.100000000000001</v>
      </c>
      <c r="BB186" s="106">
        <v>-6.7</v>
      </c>
      <c r="BC186" s="106">
        <v>15</v>
      </c>
      <c r="BD186" s="1168">
        <v>0.7</v>
      </c>
      <c r="BE186" s="741">
        <v>1.3</v>
      </c>
      <c r="BF186" s="741">
        <v>-11.2</v>
      </c>
      <c r="BG186" s="1168">
        <v>-13.1</v>
      </c>
      <c r="BH186" s="741">
        <v>-14.2</v>
      </c>
      <c r="BJ186" s="741">
        <v>2.2999999999999998</v>
      </c>
      <c r="BK186" s="741">
        <v>-8.1</v>
      </c>
      <c r="BL186" s="741">
        <v>-6.1</v>
      </c>
      <c r="BN186" s="106">
        <v>0.7</v>
      </c>
      <c r="BO186" s="741">
        <v>4.4000000000000004</v>
      </c>
      <c r="BP186" s="741">
        <v>-4.8999999999999995</v>
      </c>
      <c r="BQ186" s="741">
        <v>-10.6</v>
      </c>
    </row>
    <row r="187" spans="1:71" ht="14.25" customHeight="1">
      <c r="A187" s="31"/>
      <c r="B187" s="31"/>
      <c r="C187" s="90" t="s">
        <v>490</v>
      </c>
      <c r="D187" s="90"/>
      <c r="E187" s="90"/>
      <c r="F187" s="348">
        <v>13.4</v>
      </c>
      <c r="G187" s="348">
        <v>13.2</v>
      </c>
      <c r="H187" s="348">
        <v>15</v>
      </c>
      <c r="I187" s="348">
        <v>14.3</v>
      </c>
      <c r="J187" s="348">
        <v>24.5</v>
      </c>
      <c r="K187" s="348">
        <v>22.700000000000003</v>
      </c>
      <c r="L187" s="348">
        <v>22.5</v>
      </c>
      <c r="M187" s="348">
        <v>19.5</v>
      </c>
      <c r="N187" s="348">
        <v>30.2</v>
      </c>
      <c r="O187" s="348">
        <v>27.8</v>
      </c>
      <c r="P187" s="348">
        <v>21.9</v>
      </c>
      <c r="Q187" s="348">
        <v>3.6</v>
      </c>
      <c r="R187" s="348">
        <v>36.300000000000004</v>
      </c>
      <c r="S187" s="348">
        <v>14.200000000000001</v>
      </c>
      <c r="T187" s="348">
        <v>13.4</v>
      </c>
      <c r="U187" s="348">
        <v>7.5999999999999943</v>
      </c>
      <c r="V187" s="348">
        <v>-11</v>
      </c>
      <c r="W187" s="348">
        <v>10.4</v>
      </c>
      <c r="X187" s="348">
        <v>13.5</v>
      </c>
      <c r="Y187" s="440">
        <v>11.6</v>
      </c>
      <c r="Z187" s="348"/>
      <c r="AA187" s="348">
        <v>11.6</v>
      </c>
      <c r="AB187" s="538">
        <v>14.8</v>
      </c>
      <c r="AC187" s="348">
        <v>12</v>
      </c>
      <c r="AD187" s="348">
        <v>9.3000000000000007</v>
      </c>
      <c r="AE187" s="741">
        <v>23.2</v>
      </c>
      <c r="AF187" s="741">
        <v>20.899999999999995</v>
      </c>
      <c r="AG187" s="741">
        <v>24.199999999999989</v>
      </c>
      <c r="AH187" s="741">
        <v>15.90000000000002</v>
      </c>
      <c r="AI187" s="741">
        <v>63.5</v>
      </c>
      <c r="AJ187" s="741">
        <v>53.2</v>
      </c>
      <c r="AK187" s="741">
        <v>28.3</v>
      </c>
      <c r="AL187" s="741">
        <v>17.400000000000006</v>
      </c>
      <c r="AM187" s="741">
        <v>26.9</v>
      </c>
      <c r="AN187" s="741">
        <v>29.7</v>
      </c>
      <c r="AO187" s="1475">
        <v>24.6</v>
      </c>
      <c r="AP187" s="741"/>
      <c r="AQ187" s="741"/>
      <c r="AR187" s="741"/>
      <c r="AS187" s="1537"/>
      <c r="AT187" s="1537"/>
      <c r="AU187" s="63"/>
      <c r="AV187" s="902"/>
      <c r="AW187" s="1215"/>
      <c r="AX187" s="1215"/>
      <c r="AY187" s="106"/>
      <c r="AZ187" s="106"/>
      <c r="BA187" s="106"/>
      <c r="BB187" s="106"/>
      <c r="BC187" s="106"/>
      <c r="BD187" s="1168">
        <v>47.3</v>
      </c>
      <c r="BE187" s="741">
        <v>84.2</v>
      </c>
      <c r="BF187" s="741">
        <v>162.4</v>
      </c>
      <c r="BG187" s="1168">
        <v>158</v>
      </c>
      <c r="BH187" s="741">
        <v>109.5</v>
      </c>
      <c r="BJ187" s="741">
        <v>44.099999999999994</v>
      </c>
      <c r="BK187" s="741">
        <v>116.7</v>
      </c>
      <c r="BL187" s="741">
        <v>56.599999999999994</v>
      </c>
      <c r="BN187" s="106"/>
      <c r="BO187" s="741">
        <v>68.299999999999983</v>
      </c>
      <c r="BP187" s="741">
        <v>145</v>
      </c>
      <c r="BQ187" s="741">
        <v>81.199999999999989</v>
      </c>
    </row>
    <row r="188" spans="1:71" s="1407" customFormat="1" ht="14.25" customHeight="1">
      <c r="A188" s="1402"/>
      <c r="B188" s="1402"/>
      <c r="C188" s="1064" t="s">
        <v>652</v>
      </c>
      <c r="D188" s="1404"/>
      <c r="E188" s="1404"/>
      <c r="F188" s="234">
        <v>13</v>
      </c>
      <c r="G188" s="234">
        <v>12.5</v>
      </c>
      <c r="H188" s="234">
        <v>14</v>
      </c>
      <c r="I188" s="195">
        <v>13.9</v>
      </c>
      <c r="J188" s="234">
        <v>23.3</v>
      </c>
      <c r="K188" s="234">
        <v>21.6</v>
      </c>
      <c r="L188" s="234">
        <v>21.2</v>
      </c>
      <c r="M188" s="195">
        <v>18.7</v>
      </c>
      <c r="N188" s="234">
        <v>28.5</v>
      </c>
      <c r="O188" s="234">
        <v>26.5</v>
      </c>
      <c r="P188" s="234">
        <v>20.9</v>
      </c>
      <c r="Q188" s="404">
        <v>3.5</v>
      </c>
      <c r="R188" s="404">
        <v>36.6</v>
      </c>
      <c r="S188" s="404">
        <v>14.4</v>
      </c>
      <c r="T188" s="404">
        <v>14</v>
      </c>
      <c r="U188" s="404">
        <v>7.0999999999999943</v>
      </c>
      <c r="V188" s="404">
        <v>-10.6</v>
      </c>
      <c r="W188" s="404">
        <v>11.1</v>
      </c>
      <c r="X188" s="404">
        <v>14</v>
      </c>
      <c r="Y188" s="471">
        <v>12.2</v>
      </c>
      <c r="Z188" s="404"/>
      <c r="AA188" s="404">
        <v>11.6</v>
      </c>
      <c r="AB188" s="1073">
        <v>16.3</v>
      </c>
      <c r="AC188" s="404">
        <v>12</v>
      </c>
      <c r="AD188" s="404">
        <v>9.5</v>
      </c>
      <c r="AE188" s="1278">
        <v>23.2</v>
      </c>
      <c r="AF188" s="1278">
        <v>20.599999999999998</v>
      </c>
      <c r="AG188" s="1278">
        <v>23.899999999999991</v>
      </c>
      <c r="AH188" s="741">
        <v>15.700000000000017</v>
      </c>
      <c r="AI188" s="1278">
        <v>62.900000000000006</v>
      </c>
      <c r="AJ188" s="1278">
        <v>51.100000000000009</v>
      </c>
      <c r="AK188" s="1278">
        <v>28.09999999999998</v>
      </c>
      <c r="AL188" s="741">
        <v>18.19999999999996</v>
      </c>
      <c r="AM188" s="1278">
        <v>26.6</v>
      </c>
      <c r="AN188" s="1278">
        <v>29.899999999999991</v>
      </c>
      <c r="AO188" s="1477"/>
      <c r="AP188" s="1278"/>
      <c r="AQ188" s="1278"/>
      <c r="AR188" s="1278"/>
      <c r="AS188" s="1538"/>
      <c r="AT188" s="1538"/>
      <c r="AU188" s="196"/>
      <c r="AV188" s="1074"/>
      <c r="AW188" s="1229">
        <v>3.0009999999999999</v>
      </c>
      <c r="AX188" s="1229">
        <v>11.200000000000001</v>
      </c>
      <c r="AY188" s="195">
        <v>53.4</v>
      </c>
      <c r="AZ188" s="195">
        <v>84.8</v>
      </c>
      <c r="BA188" s="195">
        <v>79.400000000000006</v>
      </c>
      <c r="BB188" s="195">
        <v>72.099999999999994</v>
      </c>
      <c r="BC188" s="195">
        <v>26.7</v>
      </c>
      <c r="BD188" s="1279"/>
      <c r="BE188" s="1278">
        <v>83.4</v>
      </c>
      <c r="BF188" s="1278">
        <v>160.29999999999995</v>
      </c>
      <c r="BG188" s="1279"/>
      <c r="BH188" s="1278"/>
      <c r="BJ188" s="1278">
        <v>43.8</v>
      </c>
      <c r="BK188" s="1278">
        <v>114.00000000000001</v>
      </c>
      <c r="BL188" s="1278">
        <v>56.5</v>
      </c>
      <c r="BN188" s="195">
        <v>39.5</v>
      </c>
      <c r="BO188" s="1278">
        <v>67.699999999999989</v>
      </c>
      <c r="BP188" s="1278">
        <v>142.1</v>
      </c>
      <c r="BQ188" s="1278"/>
    </row>
    <row r="189" spans="1:71" s="184" customFormat="1" ht="14.25" customHeight="1">
      <c r="A189" s="122"/>
      <c r="B189" s="122"/>
      <c r="C189" s="833"/>
      <c r="D189" s="399" t="s">
        <v>80</v>
      </c>
      <c r="E189" s="399"/>
      <c r="F189" s="1065" t="s">
        <v>203</v>
      </c>
      <c r="G189" s="1065">
        <v>6.4</v>
      </c>
      <c r="H189" s="1065">
        <v>10.4</v>
      </c>
      <c r="I189" s="128">
        <v>12.2</v>
      </c>
      <c r="J189" s="1065">
        <v>18</v>
      </c>
      <c r="K189" s="1065">
        <v>16.3</v>
      </c>
      <c r="L189" s="1065">
        <v>15.2</v>
      </c>
      <c r="M189" s="128">
        <v>14.1</v>
      </c>
      <c r="N189" s="1065">
        <v>20.9</v>
      </c>
      <c r="O189" s="1065">
        <v>19.3</v>
      </c>
      <c r="P189" s="1065">
        <v>14.4</v>
      </c>
      <c r="Q189" s="648">
        <v>-0.9</v>
      </c>
      <c r="R189" s="648">
        <v>33.700000000000003</v>
      </c>
      <c r="S189" s="648">
        <v>9.1999999999999993</v>
      </c>
      <c r="T189" s="648">
        <v>10.1</v>
      </c>
      <c r="U189" s="648">
        <v>5</v>
      </c>
      <c r="V189" s="648">
        <v>-15.6</v>
      </c>
      <c r="W189" s="648">
        <v>8.1</v>
      </c>
      <c r="X189" s="648">
        <v>9.8000000000000007</v>
      </c>
      <c r="Y189" s="649">
        <v>9.3999999999999986</v>
      </c>
      <c r="Z189" s="648"/>
      <c r="AA189" s="648">
        <v>7.7</v>
      </c>
      <c r="AB189" s="650">
        <v>12.6</v>
      </c>
      <c r="AC189" s="648">
        <v>11.6</v>
      </c>
      <c r="AD189" s="648">
        <v>7.6000000000000014</v>
      </c>
      <c r="AE189" s="1069">
        <v>12.9</v>
      </c>
      <c r="AF189" s="1069">
        <v>10.399999999999997</v>
      </c>
      <c r="AG189" s="1069">
        <v>13.5</v>
      </c>
      <c r="AH189" s="741">
        <v>9.5</v>
      </c>
      <c r="AI189" s="1069">
        <v>48.900000000000006</v>
      </c>
      <c r="AJ189" s="1069">
        <v>34.200000000000003</v>
      </c>
      <c r="AK189" s="1069">
        <v>20.899999999999991</v>
      </c>
      <c r="AL189" s="741">
        <v>10.299999999999983</v>
      </c>
      <c r="AM189" s="1069">
        <v>19.900000000000002</v>
      </c>
      <c r="AN189" s="1069">
        <v>25.299999999999994</v>
      </c>
      <c r="AO189" s="1478"/>
      <c r="AP189" s="1069"/>
      <c r="AQ189" s="1069"/>
      <c r="AR189" s="1069"/>
      <c r="AS189" s="1539"/>
      <c r="AT189" s="1539"/>
      <c r="AU189" s="63"/>
      <c r="AV189" s="1066"/>
      <c r="AW189" s="1231" t="s">
        <v>203</v>
      </c>
      <c r="AX189" s="1231" t="s">
        <v>203</v>
      </c>
      <c r="AY189" s="128">
        <v>29</v>
      </c>
      <c r="AZ189" s="128">
        <v>63.599999999999994</v>
      </c>
      <c r="BA189" s="128">
        <v>53.699999999999996</v>
      </c>
      <c r="BB189" s="128">
        <v>58</v>
      </c>
      <c r="BC189" s="128">
        <v>11.7</v>
      </c>
      <c r="BD189" s="1170"/>
      <c r="BE189" s="1069">
        <v>46.3</v>
      </c>
      <c r="BF189" s="1069">
        <v>114.29999999999998</v>
      </c>
      <c r="BG189" s="1170"/>
      <c r="BH189" s="1069"/>
      <c r="BJ189" s="1069">
        <v>23.299999999999997</v>
      </c>
      <c r="BK189" s="1069">
        <v>83.100000000000009</v>
      </c>
      <c r="BL189" s="1069">
        <v>45.199999999999996</v>
      </c>
      <c r="BN189" s="128">
        <v>31.6</v>
      </c>
      <c r="BO189" s="1069">
        <v>36.799999999999997</v>
      </c>
      <c r="BP189" s="1069">
        <v>104</v>
      </c>
      <c r="BQ189" s="1069"/>
      <c r="BS189" s="23"/>
    </row>
    <row r="190" spans="1:71" s="184" customFormat="1" ht="14.25" customHeight="1">
      <c r="A190" s="122"/>
      <c r="B190" s="122"/>
      <c r="C190" s="833"/>
      <c r="D190" s="399" t="s">
        <v>81</v>
      </c>
      <c r="E190" s="399"/>
      <c r="F190" s="1065" t="s">
        <v>203</v>
      </c>
      <c r="G190" s="1065">
        <v>6.1</v>
      </c>
      <c r="H190" s="1065">
        <v>3.6</v>
      </c>
      <c r="I190" s="128">
        <v>1.7</v>
      </c>
      <c r="J190" s="1065">
        <v>5.3</v>
      </c>
      <c r="K190" s="1065">
        <v>5.3</v>
      </c>
      <c r="L190" s="1065">
        <v>6</v>
      </c>
      <c r="M190" s="128">
        <v>4.5999999999999996</v>
      </c>
      <c r="N190" s="1065">
        <v>7.6</v>
      </c>
      <c r="O190" s="1065">
        <v>7.2</v>
      </c>
      <c r="P190" s="1065">
        <v>6.5</v>
      </c>
      <c r="Q190" s="648">
        <v>4.4000000000000004</v>
      </c>
      <c r="R190" s="648">
        <v>2.9</v>
      </c>
      <c r="S190" s="648">
        <v>5.2</v>
      </c>
      <c r="T190" s="648">
        <v>3.9</v>
      </c>
      <c r="U190" s="648">
        <v>2.0999999999999992</v>
      </c>
      <c r="V190" s="648">
        <v>5</v>
      </c>
      <c r="W190" s="648">
        <v>3</v>
      </c>
      <c r="X190" s="648">
        <v>4.2</v>
      </c>
      <c r="Y190" s="649">
        <v>2.8000000000000007</v>
      </c>
      <c r="Z190" s="648"/>
      <c r="AA190" s="648">
        <v>3.9</v>
      </c>
      <c r="AB190" s="650">
        <v>3.7</v>
      </c>
      <c r="AC190" s="648">
        <v>0.4</v>
      </c>
      <c r="AD190" s="648">
        <v>1.9000000000000004</v>
      </c>
      <c r="AE190" s="1069">
        <v>10.299999999999999</v>
      </c>
      <c r="AF190" s="1069">
        <v>10.200000000000001</v>
      </c>
      <c r="AG190" s="1069">
        <v>10.399999999999999</v>
      </c>
      <c r="AH190" s="741">
        <v>6.2000000000000028</v>
      </c>
      <c r="AI190" s="1069">
        <v>13.999999999999998</v>
      </c>
      <c r="AJ190" s="1069">
        <v>16.900000000000002</v>
      </c>
      <c r="AK190" s="1069">
        <v>7.2000000000000028</v>
      </c>
      <c r="AL190" s="741">
        <v>7.8999999999999844</v>
      </c>
      <c r="AM190" s="1069">
        <v>6.7000000000000011</v>
      </c>
      <c r="AN190" s="1069">
        <v>4.5999999999999996</v>
      </c>
      <c r="AO190" s="1478"/>
      <c r="AP190" s="1069"/>
      <c r="AQ190" s="1069"/>
      <c r="AR190" s="1069"/>
      <c r="AS190" s="1539"/>
      <c r="AT190" s="1539"/>
      <c r="AU190" s="63"/>
      <c r="AV190" s="1066"/>
      <c r="AW190" s="1231" t="s">
        <v>203</v>
      </c>
      <c r="AX190" s="1231" t="s">
        <v>203</v>
      </c>
      <c r="AY190" s="128">
        <v>11.399999999999999</v>
      </c>
      <c r="AZ190" s="128">
        <v>21.2</v>
      </c>
      <c r="BA190" s="128">
        <v>25.700000000000003</v>
      </c>
      <c r="BB190" s="128">
        <v>14.1</v>
      </c>
      <c r="BC190" s="128">
        <v>15</v>
      </c>
      <c r="BD190" s="1170"/>
      <c r="BE190" s="1069">
        <v>37.1</v>
      </c>
      <c r="BF190" s="1069">
        <v>45.999999999999986</v>
      </c>
      <c r="BG190" s="1170"/>
      <c r="BH190" s="1069"/>
      <c r="BJ190" s="1069">
        <v>20.5</v>
      </c>
      <c r="BK190" s="1069">
        <v>30.9</v>
      </c>
      <c r="BL190" s="1069">
        <v>11.3</v>
      </c>
      <c r="BN190" s="128">
        <v>7.9</v>
      </c>
      <c r="BO190" s="1069">
        <v>30.9</v>
      </c>
      <c r="BP190" s="1069">
        <v>38.1</v>
      </c>
      <c r="BQ190" s="1069"/>
    </row>
    <row r="191" spans="1:71" s="24" customFormat="1" ht="14.25" customHeight="1">
      <c r="A191" s="31"/>
      <c r="B191" s="31"/>
      <c r="C191" s="1064" t="s">
        <v>83</v>
      </c>
      <c r="D191" s="90"/>
      <c r="E191" s="90"/>
      <c r="F191" s="144">
        <v>0.4</v>
      </c>
      <c r="G191" s="144">
        <v>0.7</v>
      </c>
      <c r="H191" s="144">
        <v>1</v>
      </c>
      <c r="I191" s="106">
        <v>0.4</v>
      </c>
      <c r="J191" s="144">
        <v>1.2</v>
      </c>
      <c r="K191" s="144">
        <v>1.1000000000000001</v>
      </c>
      <c r="L191" s="144">
        <v>1.3</v>
      </c>
      <c r="M191" s="106">
        <v>0.8</v>
      </c>
      <c r="N191" s="144">
        <v>1.7</v>
      </c>
      <c r="O191" s="144">
        <v>1.3</v>
      </c>
      <c r="P191" s="144">
        <v>1</v>
      </c>
      <c r="Q191" s="348">
        <v>0.1</v>
      </c>
      <c r="R191" s="348">
        <v>-0.3</v>
      </c>
      <c r="S191" s="348">
        <v>-0.2</v>
      </c>
      <c r="T191" s="348">
        <v>-0.6</v>
      </c>
      <c r="U191" s="348">
        <v>0.5</v>
      </c>
      <c r="V191" s="348">
        <v>-0.4</v>
      </c>
      <c r="W191" s="348">
        <v>-0.7</v>
      </c>
      <c r="X191" s="348">
        <v>-0.5</v>
      </c>
      <c r="Y191" s="440">
        <v>-0.6000000000000002</v>
      </c>
      <c r="Z191" s="348"/>
      <c r="AA191" s="348">
        <v>0</v>
      </c>
      <c r="AB191" s="538">
        <v>-1.5</v>
      </c>
      <c r="AC191" s="348">
        <v>0</v>
      </c>
      <c r="AD191" s="348">
        <v>-0.19999999999999996</v>
      </c>
      <c r="AE191" s="741">
        <v>0</v>
      </c>
      <c r="AF191" s="741">
        <v>0.3000000000000001</v>
      </c>
      <c r="AG191" s="741">
        <v>0.3</v>
      </c>
      <c r="AH191" s="741">
        <v>0.20000000000000007</v>
      </c>
      <c r="AI191" s="741">
        <v>0.60000000000000009</v>
      </c>
      <c r="AJ191" s="741">
        <v>2.0999999999999996</v>
      </c>
      <c r="AK191" s="741">
        <v>0.20000000000000062</v>
      </c>
      <c r="AL191" s="741">
        <v>-0.79999999999999982</v>
      </c>
      <c r="AM191" s="741">
        <v>0.30000000000000004</v>
      </c>
      <c r="AN191" s="1069">
        <v>-0.20000000000000007</v>
      </c>
      <c r="AO191" s="1475"/>
      <c r="AP191" s="741"/>
      <c r="AQ191" s="741"/>
      <c r="AR191" s="741"/>
      <c r="AS191" s="1537"/>
      <c r="AT191" s="1537"/>
      <c r="AU191" s="63"/>
      <c r="AV191" s="902"/>
      <c r="AW191" s="1215">
        <v>-0.24199999999999997</v>
      </c>
      <c r="AX191" s="1215">
        <v>-0.19999999999999998</v>
      </c>
      <c r="AY191" s="106">
        <v>2.4999999999999996</v>
      </c>
      <c r="AZ191" s="106">
        <v>4.4000000000000004</v>
      </c>
      <c r="BA191" s="106">
        <v>4.1000000000000005</v>
      </c>
      <c r="BB191" s="106">
        <v>-0.6</v>
      </c>
      <c r="BC191" s="106">
        <v>-2.2000000000000002</v>
      </c>
      <c r="BD191" s="1168"/>
      <c r="BE191" s="741">
        <v>0.80000000000000016</v>
      </c>
      <c r="BF191" s="741">
        <v>2.1000000000000005</v>
      </c>
      <c r="BG191" s="1168"/>
      <c r="BH191" s="741"/>
      <c r="BJ191" s="741">
        <v>0.3000000000000001</v>
      </c>
      <c r="BK191" s="741">
        <v>2.6999999999999997</v>
      </c>
      <c r="BL191" s="741">
        <v>9.9999999999999978E-2</v>
      </c>
      <c r="BN191" s="106">
        <v>-1.5</v>
      </c>
      <c r="BO191" s="741">
        <v>0.60000000000000009</v>
      </c>
      <c r="BP191" s="741">
        <v>2.9000000000000004</v>
      </c>
      <c r="BQ191" s="741"/>
    </row>
    <row r="192" spans="1:71" s="88" customFormat="1" ht="14.25" customHeight="1">
      <c r="A192" s="94"/>
      <c r="B192" s="92" t="s">
        <v>84</v>
      </c>
      <c r="C192" s="93"/>
      <c r="D192" s="93"/>
      <c r="E192" s="92"/>
      <c r="F192" s="145">
        <v>13.4</v>
      </c>
      <c r="G192" s="145">
        <v>14.799999999999999</v>
      </c>
      <c r="H192" s="145">
        <v>18.2</v>
      </c>
      <c r="I192" s="125">
        <v>14.700000000000001</v>
      </c>
      <c r="J192" s="145">
        <v>27.6</v>
      </c>
      <c r="K192" s="145">
        <v>24.900000000000002</v>
      </c>
      <c r="L192" s="145">
        <v>27.8</v>
      </c>
      <c r="M192" s="125">
        <v>21.4</v>
      </c>
      <c r="N192" s="145">
        <v>36.799999999999997</v>
      </c>
      <c r="O192" s="145">
        <v>35.299999999999997</v>
      </c>
      <c r="P192" s="145">
        <v>25.5</v>
      </c>
      <c r="Q192" s="349">
        <v>6</v>
      </c>
      <c r="R192" s="349">
        <v>30.1</v>
      </c>
      <c r="S192" s="349">
        <v>13.8</v>
      </c>
      <c r="T192" s="349">
        <v>14</v>
      </c>
      <c r="U192" s="349">
        <v>6.8999999999999986</v>
      </c>
      <c r="V192" s="349">
        <v>10.899999999999999</v>
      </c>
      <c r="W192" s="349">
        <v>11.499999999999998</v>
      </c>
      <c r="X192" s="349">
        <v>9</v>
      </c>
      <c r="Y192" s="472">
        <v>8.1000000000000014</v>
      </c>
      <c r="Z192" s="349"/>
      <c r="AA192" s="349">
        <v>12.4</v>
      </c>
      <c r="AB192" s="647">
        <v>10.8</v>
      </c>
      <c r="AC192" s="349">
        <v>16.399999999999999</v>
      </c>
      <c r="AD192" s="349">
        <v>9.2999999999999972</v>
      </c>
      <c r="AE192" s="1068">
        <v>23.2</v>
      </c>
      <c r="AF192" s="1068">
        <v>23.199999999999992</v>
      </c>
      <c r="AG192" s="1068">
        <v>26.299999999999997</v>
      </c>
      <c r="AH192" s="1068">
        <v>12.800000000000011</v>
      </c>
      <c r="AI192" s="1068">
        <v>48.4</v>
      </c>
      <c r="AJ192" s="1068">
        <v>60.2</v>
      </c>
      <c r="AK192" s="1068">
        <v>31.5</v>
      </c>
      <c r="AL192" s="1068">
        <v>11.100000000000023</v>
      </c>
      <c r="AM192" s="1068">
        <v>23.299999999999997</v>
      </c>
      <c r="AN192" s="1068">
        <v>27.2</v>
      </c>
      <c r="AO192" s="1476">
        <v>20.100000000000001</v>
      </c>
      <c r="AP192" s="1068"/>
      <c r="AQ192" s="1068"/>
      <c r="AR192" s="1068"/>
      <c r="AS192" s="1068"/>
      <c r="AT192" s="1068"/>
      <c r="AU192" s="63"/>
      <c r="AV192" s="981"/>
      <c r="AW192" s="127">
        <v>3.9220000000000006</v>
      </c>
      <c r="AX192" s="127">
        <v>10.200000000000001</v>
      </c>
      <c r="AY192" s="125">
        <v>61.099999999999994</v>
      </c>
      <c r="AZ192" s="125">
        <v>101.70000000000002</v>
      </c>
      <c r="BA192" s="125">
        <v>103.6</v>
      </c>
      <c r="BB192" s="125">
        <v>64.8</v>
      </c>
      <c r="BC192" s="125">
        <v>39.5</v>
      </c>
      <c r="BD192" s="1169">
        <v>48</v>
      </c>
      <c r="BE192" s="1068">
        <v>85.5</v>
      </c>
      <c r="BF192" s="1068">
        <v>151.20000000000002</v>
      </c>
      <c r="BG192" s="1169">
        <v>144.9</v>
      </c>
      <c r="BH192" s="1068">
        <v>95.3</v>
      </c>
      <c r="BJ192" s="1068">
        <v>46.399999999999991</v>
      </c>
      <c r="BK192" s="1068">
        <v>108.6</v>
      </c>
      <c r="BL192" s="1068">
        <v>50.5</v>
      </c>
      <c r="BN192" s="125">
        <v>38.700000000000003</v>
      </c>
      <c r="BO192" s="1068">
        <v>72.699999999999989</v>
      </c>
      <c r="BP192" s="1068">
        <v>140.1</v>
      </c>
      <c r="BQ192" s="1068">
        <v>70.599999999999994</v>
      </c>
    </row>
    <row r="193" spans="1:69" s="24" customFormat="1" ht="14.25" customHeight="1">
      <c r="A193" s="31"/>
      <c r="B193" s="92" t="s">
        <v>87</v>
      </c>
      <c r="C193" s="93"/>
      <c r="D193" s="93"/>
      <c r="E193" s="92"/>
      <c r="F193" s="145">
        <v>31.799999999999997</v>
      </c>
      <c r="G193" s="145">
        <v>30.9</v>
      </c>
      <c r="H193" s="145">
        <v>44.099999999999994</v>
      </c>
      <c r="I193" s="125">
        <v>26.700000000000003</v>
      </c>
      <c r="J193" s="145">
        <v>77.099999999999994</v>
      </c>
      <c r="K193" s="145">
        <v>73.8</v>
      </c>
      <c r="L193" s="145">
        <v>102.7</v>
      </c>
      <c r="M193" s="125">
        <v>103.4</v>
      </c>
      <c r="N193" s="145">
        <v>114.9</v>
      </c>
      <c r="O193" s="145">
        <v>117.49999999999999</v>
      </c>
      <c r="P193" s="145">
        <v>128.4</v>
      </c>
      <c r="Q193" s="349">
        <v>112.30000000000001</v>
      </c>
      <c r="R193" s="349">
        <v>84.3</v>
      </c>
      <c r="S193" s="349">
        <v>98.3</v>
      </c>
      <c r="T193" s="349">
        <v>102.1</v>
      </c>
      <c r="U193" s="349">
        <v>57.70000000000006</v>
      </c>
      <c r="V193" s="349">
        <v>67.400000000000006</v>
      </c>
      <c r="W193" s="349">
        <v>88.800000000000011</v>
      </c>
      <c r="X193" s="349">
        <v>57.8</v>
      </c>
      <c r="Y193" s="472">
        <v>73.19999999999996</v>
      </c>
      <c r="Z193" s="349"/>
      <c r="AA193" s="349">
        <v>50.9</v>
      </c>
      <c r="AB193" s="647">
        <v>43.8</v>
      </c>
      <c r="AC193" s="349">
        <v>58.9</v>
      </c>
      <c r="AD193" s="349">
        <v>34.199999999999974</v>
      </c>
      <c r="AE193" s="1068">
        <v>22.099999999999998</v>
      </c>
      <c r="AF193" s="1068">
        <v>7.6999999999999886</v>
      </c>
      <c r="AG193" s="1068">
        <v>31.800000000000008</v>
      </c>
      <c r="AH193" s="1068">
        <v>37.100000000000009</v>
      </c>
      <c r="AI193" s="1068">
        <v>134.6</v>
      </c>
      <c r="AJ193" s="1068">
        <v>123.1</v>
      </c>
      <c r="AK193" s="1068">
        <v>62.5</v>
      </c>
      <c r="AL193" s="1068">
        <v>82.000000000000057</v>
      </c>
      <c r="AM193" s="1068">
        <v>44.599999999999994</v>
      </c>
      <c r="AN193" s="1068">
        <v>30.599999999999998</v>
      </c>
      <c r="AO193" s="1476">
        <v>36.400000000000006</v>
      </c>
      <c r="AP193" s="1068"/>
      <c r="AQ193" s="1068"/>
      <c r="AR193" s="1068"/>
      <c r="AS193" s="1068"/>
      <c r="AT193" s="1068"/>
      <c r="AU193" s="63"/>
      <c r="AV193" s="981"/>
      <c r="AW193" s="127">
        <v>-1.1929999999999996</v>
      </c>
      <c r="AX193" s="127">
        <v>21.5</v>
      </c>
      <c r="AY193" s="125">
        <v>133.5</v>
      </c>
      <c r="AZ193" s="125">
        <v>357</v>
      </c>
      <c r="BA193" s="125">
        <v>473.1</v>
      </c>
      <c r="BB193" s="125">
        <v>342.40000000000003</v>
      </c>
      <c r="BC193" s="125">
        <v>287.2</v>
      </c>
      <c r="BD193" s="1169">
        <v>95.4</v>
      </c>
      <c r="BE193" s="1068">
        <v>98.7</v>
      </c>
      <c r="BF193" s="1068">
        <v>402.20000000000005</v>
      </c>
      <c r="BG193" s="1169">
        <v>379</v>
      </c>
      <c r="BH193" s="1068">
        <v>141.80000000000001</v>
      </c>
      <c r="BJ193" s="1068">
        <v>29.799999999999986</v>
      </c>
      <c r="BK193" s="1068">
        <v>257.7</v>
      </c>
      <c r="BL193" s="1068">
        <v>75.199999999999989</v>
      </c>
      <c r="BN193" s="125">
        <v>126.00000000000001</v>
      </c>
      <c r="BO193" s="1068">
        <v>61.599999999999994</v>
      </c>
      <c r="BP193" s="1068">
        <v>320.2</v>
      </c>
      <c r="BQ193" s="1068">
        <v>111.6</v>
      </c>
    </row>
    <row r="194" spans="1:69" ht="14.25" customHeight="1">
      <c r="A194" s="31"/>
      <c r="B194" s="31"/>
      <c r="C194" s="31"/>
      <c r="D194" s="31"/>
      <c r="E194" s="31"/>
      <c r="F194" s="62"/>
      <c r="G194" s="62"/>
      <c r="H194" s="62"/>
      <c r="I194" s="63"/>
      <c r="J194" s="62"/>
      <c r="K194" s="62"/>
      <c r="L194" s="62"/>
      <c r="M194" s="63"/>
      <c r="N194" s="62"/>
      <c r="O194" s="62"/>
      <c r="P194" s="62"/>
      <c r="Q194" s="353"/>
      <c r="R194" s="353"/>
      <c r="S194" s="353"/>
      <c r="T194" s="353"/>
      <c r="U194" s="353"/>
      <c r="V194" s="353"/>
      <c r="W194" s="353"/>
      <c r="X194" s="353"/>
      <c r="Y194" s="449"/>
      <c r="Z194" s="353"/>
      <c r="AA194" s="353"/>
      <c r="AB194" s="534"/>
      <c r="AC194" s="353"/>
      <c r="AD194" s="353"/>
      <c r="AE194" s="749"/>
      <c r="AF194" s="749"/>
      <c r="AG194" s="749"/>
      <c r="AH194" s="749"/>
      <c r="AI194" s="749"/>
      <c r="AJ194" s="749"/>
      <c r="AK194" s="749"/>
      <c r="AL194" s="749"/>
      <c r="AM194" s="749"/>
      <c r="AN194" s="749"/>
      <c r="AO194" s="1479"/>
      <c r="AP194" s="749"/>
      <c r="AQ194" s="749"/>
      <c r="AR194" s="749"/>
      <c r="AS194" s="1417"/>
      <c r="AT194" s="1417"/>
      <c r="AU194" s="63"/>
      <c r="AV194" s="902"/>
      <c r="AW194" s="1222"/>
      <c r="AX194" s="63"/>
      <c r="AY194" s="63"/>
      <c r="AZ194" s="63"/>
      <c r="BA194" s="63"/>
      <c r="BB194" s="63"/>
      <c r="BC194" s="63"/>
      <c r="BD194" s="1167"/>
      <c r="BE194" s="749"/>
      <c r="BF194" s="749"/>
      <c r="BG194" s="1167"/>
      <c r="BH194" s="749"/>
      <c r="BJ194" s="749"/>
      <c r="BK194" s="749"/>
      <c r="BL194" s="749"/>
      <c r="BN194" s="63"/>
      <c r="BO194" s="749"/>
      <c r="BP194" s="749"/>
      <c r="BQ194" s="749"/>
    </row>
    <row r="195" spans="1:69" ht="14.25" customHeight="1">
      <c r="A195" s="95" t="s">
        <v>102</v>
      </c>
      <c r="B195" s="31"/>
      <c r="C195" s="31"/>
      <c r="D195" s="31"/>
      <c r="E195" s="31"/>
      <c r="F195" s="62"/>
      <c r="G195" s="62"/>
      <c r="H195" s="62"/>
      <c r="I195" s="63"/>
      <c r="J195" s="62"/>
      <c r="K195" s="62"/>
      <c r="L195" s="62"/>
      <c r="M195" s="63"/>
      <c r="N195" s="62"/>
      <c r="O195" s="62"/>
      <c r="P195" s="62"/>
      <c r="Q195" s="353"/>
      <c r="R195" s="353"/>
      <c r="S195" s="353"/>
      <c r="T195" s="353"/>
      <c r="U195" s="353"/>
      <c r="V195" s="353"/>
      <c r="W195" s="353"/>
      <c r="X195" s="353"/>
      <c r="Y195" s="449"/>
      <c r="Z195" s="353"/>
      <c r="AA195" s="353"/>
      <c r="AB195" s="534"/>
      <c r="AC195" s="353"/>
      <c r="AD195" s="353"/>
      <c r="AE195" s="749"/>
      <c r="AF195" s="749"/>
      <c r="AG195" s="749"/>
      <c r="AH195" s="749"/>
      <c r="AI195" s="749"/>
      <c r="AJ195" s="749"/>
      <c r="AK195" s="749"/>
      <c r="AL195" s="749"/>
      <c r="AM195" s="749"/>
      <c r="AN195" s="749"/>
      <c r="AO195" s="1479"/>
      <c r="AP195" s="749"/>
      <c r="AQ195" s="749"/>
      <c r="AR195" s="749"/>
      <c r="AS195" s="1417"/>
      <c r="AT195" s="1417"/>
      <c r="AU195" s="63"/>
      <c r="AV195" s="902"/>
      <c r="AW195" s="1222"/>
      <c r="AX195" s="63"/>
      <c r="AY195" s="63"/>
      <c r="AZ195" s="63"/>
      <c r="BA195" s="63"/>
      <c r="BB195" s="63"/>
      <c r="BC195" s="63"/>
      <c r="BD195" s="1167"/>
      <c r="BE195" s="749"/>
      <c r="BF195" s="749"/>
      <c r="BG195" s="1167"/>
      <c r="BH195" s="749"/>
      <c r="BJ195" s="749"/>
      <c r="BK195" s="749"/>
      <c r="BL195" s="749"/>
      <c r="BN195" s="63"/>
      <c r="BO195" s="749"/>
      <c r="BP195" s="749"/>
      <c r="BQ195" s="749"/>
    </row>
    <row r="196" spans="1:69" s="87" customFormat="1" ht="14.25" customHeight="1">
      <c r="A196" s="92" t="s">
        <v>450</v>
      </c>
      <c r="B196" s="93"/>
      <c r="C196" s="93"/>
      <c r="D196" s="93"/>
      <c r="E196" s="92"/>
      <c r="F196" s="145"/>
      <c r="G196" s="145"/>
      <c r="H196" s="145"/>
      <c r="I196" s="125"/>
      <c r="J196" s="145"/>
      <c r="K196" s="145"/>
      <c r="L196" s="145"/>
      <c r="M196" s="125"/>
      <c r="N196" s="145"/>
      <c r="O196" s="145"/>
      <c r="P196" s="145"/>
      <c r="Q196" s="349"/>
      <c r="R196" s="349"/>
      <c r="S196" s="349"/>
      <c r="T196" s="349"/>
      <c r="U196" s="349"/>
      <c r="V196" s="349"/>
      <c r="W196" s="349"/>
      <c r="X196" s="349"/>
      <c r="Y196" s="472"/>
      <c r="Z196" s="349"/>
      <c r="AA196" s="349">
        <v>1.0999999999999979</v>
      </c>
      <c r="AB196" s="647">
        <v>26.4</v>
      </c>
      <c r="AC196" s="349">
        <v>18.600000000000001</v>
      </c>
      <c r="AD196" s="349">
        <v>17</v>
      </c>
      <c r="AE196" s="1068">
        <v>28.2</v>
      </c>
      <c r="AF196" s="1068">
        <v>-0.4</v>
      </c>
      <c r="AG196" s="1068">
        <v>23.4</v>
      </c>
      <c r="AH196" s="1068">
        <v>5.6999999999999957</v>
      </c>
      <c r="AI196" s="1068">
        <v>29.100000000000019</v>
      </c>
      <c r="AJ196" s="1068">
        <v>6.3999999999999808</v>
      </c>
      <c r="AK196" s="1068">
        <v>22.4</v>
      </c>
      <c r="AL196" s="1068">
        <v>23.9</v>
      </c>
      <c r="AM196" s="1068">
        <v>-18.7</v>
      </c>
      <c r="AN196" s="1068">
        <v>-3</v>
      </c>
      <c r="AO196" s="1476">
        <v>20.8</v>
      </c>
      <c r="AP196" s="1068"/>
      <c r="AQ196" s="1068"/>
      <c r="AR196" s="1068"/>
      <c r="AS196" s="1068"/>
      <c r="AT196" s="1068"/>
      <c r="AU196" s="63"/>
      <c r="AV196" s="981"/>
      <c r="AW196" s="127"/>
      <c r="AX196" s="127"/>
      <c r="AY196" s="125"/>
      <c r="AZ196" s="125"/>
      <c r="BA196" s="125"/>
      <c r="BB196" s="125"/>
      <c r="BC196" s="125"/>
      <c r="BD196" s="1169">
        <v>57.3</v>
      </c>
      <c r="BE196" s="1068">
        <v>56.9</v>
      </c>
      <c r="BF196" s="1068">
        <v>81.8</v>
      </c>
      <c r="BG196" s="1169">
        <v>81.8</v>
      </c>
      <c r="BH196" s="1068">
        <v>2.9</v>
      </c>
      <c r="BI196" s="88"/>
      <c r="BJ196" s="1068">
        <v>27.8</v>
      </c>
      <c r="BK196" s="1068">
        <v>35.5</v>
      </c>
      <c r="BL196" s="1068">
        <v>-21.7</v>
      </c>
      <c r="BM196" s="88"/>
      <c r="BN196" s="125">
        <v>46.099999999999994</v>
      </c>
      <c r="BO196" s="1068">
        <v>51.2</v>
      </c>
      <c r="BP196" s="1068">
        <v>57.9</v>
      </c>
      <c r="BQ196" s="1068">
        <v>-0.89999999999999858</v>
      </c>
    </row>
    <row r="197" spans="1:69" ht="14.25" customHeight="1">
      <c r="A197" s="31"/>
      <c r="B197" s="31"/>
      <c r="C197" s="31"/>
      <c r="D197" s="31"/>
      <c r="E197" s="31"/>
      <c r="F197" s="62"/>
      <c r="G197" s="62"/>
      <c r="H197" s="62"/>
      <c r="I197" s="63"/>
      <c r="J197" s="62"/>
      <c r="K197" s="62"/>
      <c r="L197" s="62"/>
      <c r="M197" s="63"/>
      <c r="N197" s="62"/>
      <c r="O197" s="62"/>
      <c r="P197" s="62"/>
      <c r="Q197" s="353"/>
      <c r="R197" s="353"/>
      <c r="S197" s="353"/>
      <c r="T197" s="353"/>
      <c r="U197" s="353"/>
      <c r="V197" s="353"/>
      <c r="W197" s="353"/>
      <c r="X197" s="353"/>
      <c r="Y197" s="449"/>
      <c r="Z197" s="353"/>
      <c r="AA197" s="353"/>
      <c r="AB197" s="534"/>
      <c r="AC197" s="353"/>
      <c r="AD197" s="353"/>
      <c r="AE197" s="749"/>
      <c r="AF197" s="749"/>
      <c r="AG197" s="749"/>
      <c r="AH197" s="749"/>
      <c r="AI197" s="749"/>
      <c r="AJ197" s="749"/>
      <c r="AK197" s="749"/>
      <c r="AL197" s="749"/>
      <c r="AM197" s="749"/>
      <c r="AN197" s="749"/>
      <c r="AO197" s="1479"/>
      <c r="AP197" s="749"/>
      <c r="AQ197" s="749"/>
      <c r="AR197" s="749"/>
      <c r="AS197" s="1417"/>
      <c r="AT197" s="1417"/>
      <c r="AU197" s="63"/>
      <c r="AV197" s="902"/>
      <c r="AW197" s="1222"/>
      <c r="AX197" s="63"/>
      <c r="AY197" s="63"/>
      <c r="AZ197" s="63"/>
      <c r="BA197" s="63"/>
      <c r="BB197" s="63"/>
      <c r="BC197" s="63"/>
      <c r="BD197" s="1167"/>
      <c r="BE197" s="749"/>
      <c r="BF197" s="749"/>
      <c r="BG197" s="1167"/>
      <c r="BH197" s="749"/>
      <c r="BJ197" s="749"/>
      <c r="BK197" s="749"/>
      <c r="BL197" s="749"/>
      <c r="BN197" s="63"/>
      <c r="BO197" s="749"/>
      <c r="BP197" s="749"/>
      <c r="BQ197" s="749"/>
    </row>
    <row r="198" spans="1:69" s="87" customFormat="1" ht="14.25" customHeight="1">
      <c r="A198" s="92" t="s">
        <v>503</v>
      </c>
      <c r="B198" s="93"/>
      <c r="C198" s="93"/>
      <c r="D198" s="93"/>
      <c r="E198" s="92"/>
      <c r="F198" s="145"/>
      <c r="G198" s="145"/>
      <c r="H198" s="145"/>
      <c r="I198" s="125"/>
      <c r="J198" s="145"/>
      <c r="K198" s="145"/>
      <c r="L198" s="145"/>
      <c r="M198" s="125"/>
      <c r="N198" s="145"/>
      <c r="O198" s="145"/>
      <c r="P198" s="145"/>
      <c r="Q198" s="349"/>
      <c r="R198" s="349"/>
      <c r="S198" s="349"/>
      <c r="T198" s="349"/>
      <c r="U198" s="349"/>
      <c r="V198" s="349"/>
      <c r="W198" s="349"/>
      <c r="X198" s="349"/>
      <c r="Y198" s="472"/>
      <c r="Z198" s="349"/>
      <c r="AA198" s="349">
        <v>52</v>
      </c>
      <c r="AB198" s="647">
        <v>70.199999999999989</v>
      </c>
      <c r="AC198" s="349">
        <v>77.5</v>
      </c>
      <c r="AD198" s="349">
        <v>51.199999999999974</v>
      </c>
      <c r="AE198" s="1068">
        <v>50.3</v>
      </c>
      <c r="AF198" s="1068">
        <v>7.2999999999999883</v>
      </c>
      <c r="AG198" s="1068">
        <v>55.2</v>
      </c>
      <c r="AH198" s="1068">
        <v>42.800000000000004</v>
      </c>
      <c r="AI198" s="1068">
        <v>163.70000000000002</v>
      </c>
      <c r="AJ198" s="1068">
        <v>129.49999999999997</v>
      </c>
      <c r="AK198" s="1068">
        <v>84.9</v>
      </c>
      <c r="AL198" s="1068">
        <v>105.90000000000006</v>
      </c>
      <c r="AM198" s="1068">
        <v>25.899999999999995</v>
      </c>
      <c r="AN198" s="1068">
        <v>27.599999999999998</v>
      </c>
      <c r="AO198" s="1476">
        <v>57.2</v>
      </c>
      <c r="AP198" s="1068"/>
      <c r="AQ198" s="1068"/>
      <c r="AR198" s="1068"/>
      <c r="AS198" s="1068"/>
      <c r="AT198" s="1068"/>
      <c r="AU198" s="63"/>
      <c r="AV198" s="981"/>
      <c r="AW198" s="127"/>
      <c r="AX198" s="127"/>
      <c r="AY198" s="125"/>
      <c r="AZ198" s="125"/>
      <c r="BA198" s="125"/>
      <c r="BB198" s="125"/>
      <c r="BC198" s="125"/>
      <c r="BD198" s="1169">
        <v>152.69999999999999</v>
      </c>
      <c r="BE198" s="1068">
        <v>155.6</v>
      </c>
      <c r="BF198" s="1068">
        <v>484.00000000000006</v>
      </c>
      <c r="BG198" s="1169">
        <v>460.8</v>
      </c>
      <c r="BH198" s="1068">
        <v>144.70000000000002</v>
      </c>
      <c r="BI198" s="88"/>
      <c r="BJ198" s="1068">
        <v>57.599999999999987</v>
      </c>
      <c r="BK198" s="1068">
        <v>293.2</v>
      </c>
      <c r="BL198" s="1068">
        <v>53.499999999999993</v>
      </c>
      <c r="BM198" s="88"/>
      <c r="BN198" s="125">
        <v>172.10000000000002</v>
      </c>
      <c r="BO198" s="1068">
        <v>112.79999999999998</v>
      </c>
      <c r="BP198" s="1068">
        <v>378.1</v>
      </c>
      <c r="BQ198" s="1068">
        <v>110.69999999999999</v>
      </c>
    </row>
    <row r="199" spans="1:69" ht="14.25" customHeight="1">
      <c r="A199" s="31"/>
      <c r="B199" s="31"/>
      <c r="C199" s="31"/>
      <c r="D199" s="31"/>
      <c r="E199" s="31"/>
      <c r="F199" s="62"/>
      <c r="G199" s="62"/>
      <c r="H199" s="62"/>
      <c r="I199" s="63"/>
      <c r="J199" s="62"/>
      <c r="K199" s="62"/>
      <c r="L199" s="62"/>
      <c r="M199" s="63"/>
      <c r="N199" s="62"/>
      <c r="O199" s="62"/>
      <c r="P199" s="62"/>
      <c r="Q199" s="353"/>
      <c r="R199" s="353"/>
      <c r="S199" s="353"/>
      <c r="T199" s="353"/>
      <c r="U199" s="353"/>
      <c r="V199" s="353"/>
      <c r="W199" s="353"/>
      <c r="X199" s="353"/>
      <c r="Y199" s="449"/>
      <c r="Z199" s="353"/>
      <c r="AA199" s="353"/>
      <c r="AB199" s="534"/>
      <c r="AC199" s="353"/>
      <c r="AD199" s="353"/>
      <c r="AE199" s="749"/>
      <c r="AF199" s="749"/>
      <c r="AG199" s="749"/>
      <c r="AH199" s="749"/>
      <c r="AI199" s="749"/>
      <c r="AJ199" s="749"/>
      <c r="AK199" s="749"/>
      <c r="AL199" s="749"/>
      <c r="AM199" s="749"/>
      <c r="AN199" s="749"/>
      <c r="AO199" s="1479"/>
      <c r="AP199" s="749"/>
      <c r="AQ199" s="749"/>
      <c r="AR199" s="749"/>
      <c r="AS199" s="1417"/>
      <c r="AT199" s="1417"/>
      <c r="AU199" s="63"/>
      <c r="AV199" s="902"/>
      <c r="AW199" s="1222"/>
      <c r="AX199" s="63"/>
      <c r="AY199" s="63"/>
      <c r="AZ199" s="63"/>
      <c r="BA199" s="63"/>
      <c r="BB199" s="63"/>
      <c r="BC199" s="63"/>
      <c r="BD199" s="1167"/>
      <c r="BE199" s="749"/>
      <c r="BF199" s="749"/>
      <c r="BG199" s="1167"/>
      <c r="BH199" s="749"/>
      <c r="BJ199" s="749"/>
      <c r="BK199" s="749"/>
      <c r="BL199" s="749"/>
      <c r="BN199" s="63"/>
      <c r="BO199" s="749"/>
      <c r="BP199" s="749"/>
      <c r="BQ199" s="749"/>
    </row>
    <row r="200" spans="1:69" s="24" customFormat="1" ht="14.25" customHeight="1">
      <c r="A200" s="95" t="s">
        <v>101</v>
      </c>
      <c r="B200" s="31"/>
      <c r="C200" s="31"/>
      <c r="D200" s="31"/>
      <c r="E200" s="31"/>
      <c r="F200" s="62"/>
      <c r="G200" s="62"/>
      <c r="H200" s="62"/>
      <c r="I200" s="63"/>
      <c r="J200" s="62"/>
      <c r="K200" s="62"/>
      <c r="L200" s="62"/>
      <c r="M200" s="63"/>
      <c r="N200" s="62"/>
      <c r="O200" s="62"/>
      <c r="P200" s="62"/>
      <c r="Q200" s="353"/>
      <c r="R200" s="353"/>
      <c r="S200" s="353"/>
      <c r="T200" s="353"/>
      <c r="U200" s="353"/>
      <c r="V200" s="353"/>
      <c r="W200" s="353"/>
      <c r="X200" s="353"/>
      <c r="Y200" s="449"/>
      <c r="Z200" s="353"/>
      <c r="AA200" s="353"/>
      <c r="AB200" s="534"/>
      <c r="AC200" s="353"/>
      <c r="AD200" s="353"/>
      <c r="AE200" s="749"/>
      <c r="AF200" s="749"/>
      <c r="AG200" s="749"/>
      <c r="AH200" s="749"/>
      <c r="AI200" s="741"/>
      <c r="AJ200" s="741"/>
      <c r="AK200" s="741"/>
      <c r="AL200" s="741"/>
      <c r="AM200" s="741"/>
      <c r="AN200" s="741"/>
      <c r="AO200" s="1475"/>
      <c r="AP200" s="741"/>
      <c r="AQ200" s="741"/>
      <c r="AR200" s="741"/>
      <c r="AS200" s="1537"/>
      <c r="AT200" s="1417"/>
      <c r="AU200" s="63"/>
      <c r="AV200" s="902"/>
      <c r="AW200" s="1243"/>
      <c r="AX200" s="63"/>
      <c r="AY200" s="63"/>
      <c r="AZ200" s="63"/>
      <c r="BA200" s="63"/>
      <c r="BB200" s="63"/>
      <c r="BC200" s="63"/>
      <c r="BD200" s="1167"/>
      <c r="BE200" s="749"/>
      <c r="BF200" s="749"/>
      <c r="BG200" s="1167"/>
      <c r="BH200" s="749"/>
      <c r="BJ200" s="749"/>
      <c r="BK200" s="749"/>
      <c r="BL200" s="749"/>
      <c r="BN200" s="63"/>
      <c r="BO200" s="749"/>
      <c r="BP200" s="749"/>
      <c r="BQ200" s="749"/>
    </row>
    <row r="201" spans="1:69" s="24" customFormat="1" ht="14.25" customHeight="1">
      <c r="A201" s="89" t="s">
        <v>439</v>
      </c>
      <c r="B201" s="89"/>
      <c r="C201" s="89"/>
      <c r="D201" s="89"/>
      <c r="E201" s="89"/>
      <c r="F201" s="230"/>
      <c r="G201" s="230"/>
      <c r="H201" s="230"/>
      <c r="I201" s="133"/>
      <c r="J201" s="230"/>
      <c r="K201" s="230"/>
      <c r="L201" s="230"/>
      <c r="M201" s="133"/>
      <c r="N201" s="230"/>
      <c r="O201" s="230"/>
      <c r="P201" s="230"/>
      <c r="Q201" s="655"/>
      <c r="R201" s="655"/>
      <c r="S201" s="655"/>
      <c r="T201" s="655"/>
      <c r="U201" s="655"/>
      <c r="V201" s="655"/>
      <c r="W201" s="655"/>
      <c r="X201" s="655"/>
      <c r="Y201" s="656"/>
      <c r="Z201" s="655"/>
      <c r="AA201" s="655"/>
      <c r="AB201" s="657"/>
      <c r="AC201" s="655"/>
      <c r="AD201" s="655"/>
      <c r="AE201" s="1067"/>
      <c r="AF201" s="1067"/>
      <c r="AG201" s="1067"/>
      <c r="AH201" s="1067"/>
      <c r="AI201" s="1067"/>
      <c r="AJ201" s="1067"/>
      <c r="AK201" s="1067"/>
      <c r="AL201" s="1067"/>
      <c r="AM201" s="1067"/>
      <c r="AN201" s="1357"/>
      <c r="AO201" s="1480"/>
      <c r="AP201" s="1357"/>
      <c r="AQ201" s="1357"/>
      <c r="AR201" s="1357"/>
      <c r="AS201" s="1554"/>
      <c r="AT201" s="1536"/>
      <c r="AU201" s="63"/>
      <c r="AV201" s="902"/>
      <c r="AW201" s="1223"/>
      <c r="AX201" s="107"/>
      <c r="AY201" s="107"/>
      <c r="AZ201" s="107"/>
      <c r="BA201" s="107"/>
      <c r="BB201" s="107"/>
      <c r="BC201" s="107"/>
      <c r="BD201" s="1167"/>
      <c r="BE201" s="1067"/>
      <c r="BF201" s="1067"/>
      <c r="BG201" s="1167"/>
      <c r="BH201" s="1067"/>
      <c r="BJ201" s="1067"/>
      <c r="BK201" s="1067"/>
      <c r="BL201" s="1067"/>
      <c r="BN201" s="107"/>
      <c r="BO201" s="1067"/>
      <c r="BP201" s="1067"/>
      <c r="BQ201" s="1067"/>
    </row>
    <row r="202" spans="1:69" s="24" customFormat="1" ht="14.25" hidden="1" customHeight="1" outlineLevel="1">
      <c r="A202" s="32"/>
      <c r="B202" s="31"/>
      <c r="C202" s="90" t="s">
        <v>375</v>
      </c>
      <c r="D202" s="90"/>
      <c r="E202" s="90"/>
      <c r="F202" s="225">
        <v>9.2108491723448035E-3</v>
      </c>
      <c r="G202" s="352">
        <v>1.3444379450897378E-2</v>
      </c>
      <c r="H202" s="352">
        <v>8.1904830935382155E-3</v>
      </c>
      <c r="I202" s="352">
        <v>-3.5237812883825337E-3</v>
      </c>
      <c r="J202" s="352">
        <v>2.7317372621240024E-2</v>
      </c>
      <c r="K202" s="352">
        <v>2.3267880240571172E-2</v>
      </c>
      <c r="L202" s="352">
        <v>3.2712377959824936E-2</v>
      </c>
      <c r="M202" s="352">
        <v>3.0131459462094941E-2</v>
      </c>
      <c r="N202" s="352">
        <v>3.4405160774116123E-2</v>
      </c>
      <c r="O202" s="352">
        <v>3.478360891445003E-2</v>
      </c>
      <c r="P202" s="352">
        <v>3.5495486271096777E-2</v>
      </c>
      <c r="Q202" s="352">
        <v>3.8666734934207157E-2</v>
      </c>
      <c r="R202" s="352">
        <v>9.234350625202243E-3</v>
      </c>
      <c r="S202" s="352">
        <v>2.4801196756160934E-2</v>
      </c>
      <c r="T202" s="352">
        <v>2.5803728879979504E-2</v>
      </c>
      <c r="U202" s="352">
        <v>1.2421984492684945E-2</v>
      </c>
      <c r="V202" s="352">
        <v>2.1342544759202432E-2</v>
      </c>
      <c r="W202" s="352">
        <v>2.9598135808020929E-2</v>
      </c>
      <c r="X202" s="352">
        <v>1.3914140294345161E-2</v>
      </c>
      <c r="Y202" s="445">
        <v>2.0874631631240551E-2</v>
      </c>
      <c r="Z202" s="352"/>
      <c r="AA202" s="352"/>
      <c r="AB202" s="532"/>
      <c r="AC202" s="352"/>
      <c r="AD202" s="352"/>
      <c r="AE202" s="1070"/>
      <c r="AF202" s="1070"/>
      <c r="AG202" s="1070"/>
      <c r="AH202" s="1070"/>
      <c r="AI202" s="1070"/>
      <c r="AJ202" s="1070"/>
      <c r="AK202" s="1070"/>
      <c r="AL202" s="1070"/>
      <c r="AM202" s="1070"/>
      <c r="AN202" s="1070"/>
      <c r="AO202" s="1481"/>
      <c r="AP202" s="1070"/>
      <c r="AQ202" s="1070"/>
      <c r="AR202" s="1070"/>
      <c r="AS202" s="1070"/>
      <c r="AT202" s="1070"/>
      <c r="AU202" s="63"/>
      <c r="AV202" s="902"/>
      <c r="AW202" s="1246"/>
      <c r="AX202" s="113"/>
      <c r="AY202" s="113"/>
      <c r="AZ202" s="113"/>
      <c r="BA202" s="113"/>
      <c r="BB202" s="113"/>
      <c r="BC202" s="113"/>
      <c r="BD202" s="1171"/>
      <c r="BE202" s="1070"/>
      <c r="BF202" s="1070"/>
      <c r="BG202" s="1171"/>
      <c r="BH202" s="1070"/>
      <c r="BJ202" s="1070"/>
      <c r="BK202" s="1070"/>
      <c r="BL202" s="1070"/>
      <c r="BN202" s="113"/>
      <c r="BO202" s="1070"/>
      <c r="BP202" s="1070"/>
      <c r="BQ202" s="1070"/>
    </row>
    <row r="203" spans="1:69" s="24" customFormat="1" ht="14.25" hidden="1" customHeight="1" outlineLevel="1">
      <c r="A203" s="32"/>
      <c r="B203" s="31"/>
      <c r="C203" s="90" t="s">
        <v>78</v>
      </c>
      <c r="D203" s="90"/>
      <c r="E203" s="90"/>
      <c r="F203" s="225">
        <v>8.358188834403384E-3</v>
      </c>
      <c r="G203" s="352">
        <v>-2.6214037617143977E-3</v>
      </c>
      <c r="H203" s="352">
        <v>1.8034153722632243E-2</v>
      </c>
      <c r="I203" s="352">
        <v>1.9846821768040267E-2</v>
      </c>
      <c r="J203" s="352">
        <v>5.4935245079862118E-3</v>
      </c>
      <c r="K203" s="352">
        <v>9.7130125015009797E-3</v>
      </c>
      <c r="L203" s="352">
        <v>1.7031536557526324E-2</v>
      </c>
      <c r="M203" s="352">
        <v>1.8439700126658829E-2</v>
      </c>
      <c r="N203" s="352">
        <v>6.0004071704865681E-4</v>
      </c>
      <c r="O203" s="352">
        <v>5.7496923696790849E-3</v>
      </c>
      <c r="P203" s="352">
        <v>2.0654473062087845E-2</v>
      </c>
      <c r="Q203" s="352">
        <v>9.8833104937502605E-3</v>
      </c>
      <c r="R203" s="352">
        <v>2.6817125788250913E-2</v>
      </c>
      <c r="S203" s="352">
        <v>1.9736313669692133E-2</v>
      </c>
      <c r="T203" s="352">
        <v>2.2737002330780569E-2</v>
      </c>
      <c r="U203" s="352">
        <v>2.0357270090080929E-2</v>
      </c>
      <c r="V203" s="352">
        <v>5.0401983208469723E-3</v>
      </c>
      <c r="W203" s="352">
        <v>5.3110054329417828E-3</v>
      </c>
      <c r="X203" s="352">
        <v>1.4200249819209783E-2</v>
      </c>
      <c r="Y203" s="445">
        <v>1.1709290257338266E-2</v>
      </c>
      <c r="Z203" s="352"/>
      <c r="AA203" s="352"/>
      <c r="AB203" s="532"/>
      <c r="AC203" s="352"/>
      <c r="AD203" s="352"/>
      <c r="AE203" s="1070"/>
      <c r="AF203" s="1070"/>
      <c r="AG203" s="1070"/>
      <c r="AH203" s="1070"/>
      <c r="AI203" s="1070"/>
      <c r="AJ203" s="1070"/>
      <c r="AK203" s="1070"/>
      <c r="AL203" s="1070"/>
      <c r="AM203" s="1070"/>
      <c r="AN203" s="1070"/>
      <c r="AO203" s="1481"/>
      <c r="AP203" s="1070"/>
      <c r="AQ203" s="1070"/>
      <c r="AR203" s="1070"/>
      <c r="AS203" s="1070"/>
      <c r="AT203" s="1070"/>
      <c r="AU203" s="63"/>
      <c r="AV203" s="902"/>
      <c r="AW203" s="1246"/>
      <c r="AX203" s="113"/>
      <c r="AY203" s="113"/>
      <c r="AZ203" s="113"/>
      <c r="BA203" s="113"/>
      <c r="BB203" s="113"/>
      <c r="BC203" s="113"/>
      <c r="BD203" s="1171"/>
      <c r="BE203" s="1070"/>
      <c r="BF203" s="1070"/>
      <c r="BG203" s="1171"/>
      <c r="BH203" s="1070"/>
      <c r="BJ203" s="1070"/>
      <c r="BK203" s="1070"/>
      <c r="BL203" s="1070"/>
      <c r="BN203" s="113"/>
      <c r="BO203" s="1070"/>
      <c r="BP203" s="1070"/>
      <c r="BQ203" s="1070"/>
    </row>
    <row r="204" spans="1:69" s="24" customFormat="1" ht="14.25" customHeight="1" collapsed="1">
      <c r="A204" s="32"/>
      <c r="B204" s="31"/>
      <c r="C204" s="90" t="s">
        <v>77</v>
      </c>
      <c r="D204" s="90"/>
      <c r="E204" s="90"/>
      <c r="F204" s="225"/>
      <c r="G204" s="352"/>
      <c r="H204" s="352"/>
      <c r="I204" s="352"/>
      <c r="J204" s="352"/>
      <c r="K204" s="352"/>
      <c r="L204" s="352"/>
      <c r="M204" s="352"/>
      <c r="N204" s="352"/>
      <c r="O204" s="352"/>
      <c r="P204" s="352"/>
      <c r="Q204" s="352"/>
      <c r="R204" s="352"/>
      <c r="S204" s="352"/>
      <c r="T204" s="352"/>
      <c r="U204" s="352"/>
      <c r="V204" s="352"/>
      <c r="W204" s="352"/>
      <c r="X204" s="352"/>
      <c r="Y204" s="445"/>
      <c r="Z204" s="352"/>
      <c r="AA204" s="352">
        <v>1.0097977986642533E-2</v>
      </c>
      <c r="AB204" s="532"/>
      <c r="AC204" s="352">
        <v>1.2804765837980339E-2</v>
      </c>
      <c r="AD204" s="352">
        <v>2.1116188527970673E-3</v>
      </c>
      <c r="AE204" s="1070">
        <v>-1.0819494762380954E-3</v>
      </c>
      <c r="AF204" s="1070">
        <v>-9.3610564620864364E-3</v>
      </c>
      <c r="AG204" s="1070">
        <v>7.0333689397640664E-5</v>
      </c>
      <c r="AH204" s="1070"/>
      <c r="AI204" s="1070">
        <v>8.4268083019520788E-3</v>
      </c>
      <c r="AJ204" s="1070">
        <v>2.0721146931946627E-2</v>
      </c>
      <c r="AK204" s="1070">
        <v>5.4099581752504334E-3</v>
      </c>
      <c r="AL204" s="1070">
        <v>1.8861727659274498E-2</v>
      </c>
      <c r="AM204" s="1070"/>
      <c r="AN204" s="1070"/>
      <c r="AO204" s="1481"/>
      <c r="AP204" s="1070"/>
      <c r="AQ204" s="1070"/>
      <c r="AR204" s="1070"/>
      <c r="AS204" s="1070"/>
      <c r="AT204" s="1070"/>
      <c r="AU204" s="63"/>
      <c r="AV204" s="902"/>
      <c r="AW204" s="1246"/>
      <c r="AX204" s="113"/>
      <c r="AY204" s="113"/>
      <c r="AZ204" s="113"/>
      <c r="BA204" s="113"/>
      <c r="BB204" s="113"/>
      <c r="BC204" s="113"/>
      <c r="BD204" s="1171"/>
      <c r="BE204" s="1070"/>
      <c r="BF204" s="1070">
        <v>1.3380113429157075E-2</v>
      </c>
      <c r="BG204" s="1171"/>
      <c r="BH204" s="1070"/>
      <c r="BJ204" s="1070">
        <v>-5.1287315817150677E-3</v>
      </c>
      <c r="BK204" s="1070">
        <v>1.4607243854314235E-2</v>
      </c>
      <c r="BL204" s="1070"/>
      <c r="BN204" s="113"/>
      <c r="BO204" s="1070">
        <v>-3.4506340823895632E-3</v>
      </c>
      <c r="BP204" s="1070">
        <v>1.1479904107447031E-2</v>
      </c>
      <c r="BQ204" s="1070"/>
    </row>
    <row r="205" spans="1:69" s="24" customFormat="1" ht="14.25" customHeight="1">
      <c r="A205" s="32"/>
      <c r="B205" s="31"/>
      <c r="C205" s="90" t="s">
        <v>373</v>
      </c>
      <c r="D205" s="90"/>
      <c r="E205" s="90"/>
      <c r="F205" s="225"/>
      <c r="G205" s="352"/>
      <c r="H205" s="352"/>
      <c r="I205" s="352"/>
      <c r="J205" s="352"/>
      <c r="K205" s="352"/>
      <c r="L205" s="352"/>
      <c r="M205" s="352"/>
      <c r="N205" s="352"/>
      <c r="O205" s="352"/>
      <c r="P205" s="352"/>
      <c r="Q205" s="352"/>
      <c r="R205" s="352"/>
      <c r="S205" s="352"/>
      <c r="T205" s="352"/>
      <c r="U205" s="352"/>
      <c r="V205" s="352"/>
      <c r="W205" s="352"/>
      <c r="X205" s="352"/>
      <c r="Y205" s="445"/>
      <c r="Z205" s="352"/>
      <c r="AA205" s="352">
        <v>1.6142386247154049E-2</v>
      </c>
      <c r="AB205" s="532"/>
      <c r="AC205" s="352">
        <v>1.6754958728594307E-2</v>
      </c>
      <c r="AD205" s="352">
        <v>6.1362411376922769E-2</v>
      </c>
      <c r="AE205" s="1070">
        <v>7.2294105565824628E-3</v>
      </c>
      <c r="AF205" s="1070">
        <v>3.7269532946425044E-2</v>
      </c>
      <c r="AG205" s="1070">
        <v>1.5516925892040248E-2</v>
      </c>
      <c r="AH205" s="1070"/>
      <c r="AI205" s="1070">
        <v>0.14412175506347474</v>
      </c>
      <c r="AJ205" s="1070">
        <v>4.1602006898999377E-3</v>
      </c>
      <c r="AK205" s="1070">
        <v>2.7602687929865088E-2</v>
      </c>
      <c r="AL205" s="1070">
        <v>2.1556547654105786E-2</v>
      </c>
      <c r="AM205" s="1070"/>
      <c r="AN205" s="1070"/>
      <c r="AO205" s="1481"/>
      <c r="AP205" s="1070"/>
      <c r="AQ205" s="1070"/>
      <c r="AR205" s="1070"/>
      <c r="AS205" s="1070"/>
      <c r="AT205" s="1070"/>
      <c r="AU205" s="63"/>
      <c r="AV205" s="902"/>
      <c r="AW205" s="1246"/>
      <c r="AX205" s="113"/>
      <c r="AY205" s="113"/>
      <c r="AZ205" s="113"/>
      <c r="BA205" s="113"/>
      <c r="BB205" s="113"/>
      <c r="BC205" s="113"/>
      <c r="BD205" s="1171"/>
      <c r="BE205" s="1070"/>
      <c r="BF205" s="1070">
        <v>4.4731561689423972E-2</v>
      </c>
      <c r="BG205" s="1171"/>
      <c r="BH205" s="1070"/>
      <c r="BJ205" s="1070">
        <v>2.2547006482264365E-2</v>
      </c>
      <c r="BK205" s="1070">
        <v>7.0088088854844882E-2</v>
      </c>
      <c r="BL205" s="1070"/>
      <c r="BN205" s="113"/>
      <c r="BO205" s="1070">
        <v>2.0052208470239873E-2</v>
      </c>
      <c r="BP205" s="1070">
        <v>5.4411074163494021E-2</v>
      </c>
      <c r="BQ205" s="1070"/>
    </row>
    <row r="206" spans="1:69" s="88" customFormat="1" ht="14.25" customHeight="1">
      <c r="A206" s="1219"/>
      <c r="B206" s="92" t="s">
        <v>312</v>
      </c>
      <c r="C206" s="93"/>
      <c r="D206" s="93"/>
      <c r="E206" s="92"/>
      <c r="F206" s="229">
        <v>8.9047518223889181E-3</v>
      </c>
      <c r="G206" s="229">
        <v>7.6330901569880115E-3</v>
      </c>
      <c r="H206" s="229">
        <v>1.183067067112791E-2</v>
      </c>
      <c r="I206" s="131">
        <v>5.1231148538311297E-3</v>
      </c>
      <c r="J206" s="229">
        <v>1.9494616827398798E-2</v>
      </c>
      <c r="K206" s="229">
        <v>1.8470952632771775E-2</v>
      </c>
      <c r="L206" s="229">
        <v>2.7168565715555273E-2</v>
      </c>
      <c r="M206" s="131">
        <v>2.6060909430394331E-2</v>
      </c>
      <c r="N206" s="229">
        <v>2.2861324551774607E-2</v>
      </c>
      <c r="O206" s="229">
        <v>2.4749158844738169E-2</v>
      </c>
      <c r="P206" s="229">
        <v>3.023791420102042E-2</v>
      </c>
      <c r="Q206" s="674">
        <v>2.9159837330352427E-2</v>
      </c>
      <c r="R206" s="674">
        <v>1.4577582931855852E-2</v>
      </c>
      <c r="S206" s="674">
        <v>2.3279999999999999E-2</v>
      </c>
      <c r="T206" s="674">
        <v>2.489289485860002E-2</v>
      </c>
      <c r="U206" s="674">
        <v>1.4673916968160785E-2</v>
      </c>
      <c r="V206" s="674">
        <v>1.6893785927326817E-2</v>
      </c>
      <c r="W206" s="674">
        <v>2.2946452094086391E-2</v>
      </c>
      <c r="X206" s="674">
        <v>1.39921294271972E-2</v>
      </c>
      <c r="Y206" s="675">
        <v>1.8436246623738429E-2</v>
      </c>
      <c r="Z206" s="674"/>
      <c r="AA206" s="674">
        <v>1.0892516228975812E-2</v>
      </c>
      <c r="AB206" s="676"/>
      <c r="AC206" s="674">
        <v>1.3177579511189317E-2</v>
      </c>
      <c r="AD206" s="674">
        <v>7.4722323294084047E-3</v>
      </c>
      <c r="AE206" s="1071">
        <v>-3.2793116426742865E-4</v>
      </c>
      <c r="AF206" s="1071">
        <v>-4.7943828392025866E-3</v>
      </c>
      <c r="AG206" s="1071">
        <v>1.7267632607569539E-3</v>
      </c>
      <c r="AH206" s="1071">
        <v>7.5518020992766726E-3</v>
      </c>
      <c r="AI206" s="1071">
        <v>2.5843216737196001E-2</v>
      </c>
      <c r="AJ206" s="1071">
        <v>1.8393036158454119E-2</v>
      </c>
      <c r="AK206" s="1071">
        <v>8.7434304825609165E-3</v>
      </c>
      <c r="AL206" s="1071">
        <v>1.9304213920929004E-2</v>
      </c>
      <c r="AM206" s="1071">
        <v>5.8920492008275932E-3</v>
      </c>
      <c r="AN206" s="1071">
        <v>9.2883013133927502E-4</v>
      </c>
      <c r="AO206" s="1482">
        <v>4.3332157318709957E-3</v>
      </c>
      <c r="AP206" s="1071"/>
      <c r="AQ206" s="1071"/>
      <c r="AR206" s="1071"/>
      <c r="AS206" s="1071"/>
      <c r="AT206" s="1071"/>
      <c r="AU206" s="63"/>
      <c r="AV206" s="981"/>
      <c r="AW206" s="345"/>
      <c r="AX206" s="344"/>
      <c r="AY206" s="344"/>
      <c r="AZ206" s="344"/>
      <c r="BA206" s="344"/>
      <c r="BB206" s="344"/>
      <c r="BC206" s="344"/>
      <c r="BD206" s="1172">
        <v>3.7000000000000002E-3</v>
      </c>
      <c r="BE206" s="1071">
        <v>1.016147703227135E-3</v>
      </c>
      <c r="BF206" s="1071">
        <v>1.7965207619824709E-2</v>
      </c>
      <c r="BG206" s="1172">
        <v>1.7500000000000002E-2</v>
      </c>
      <c r="BH206" s="1071">
        <v>3.2000000000000002E-3</v>
      </c>
      <c r="BJ206" s="1071">
        <v>-2.5199958253081219E-3</v>
      </c>
      <c r="BK206" s="1071">
        <v>2.2071654594092396E-2</v>
      </c>
      <c r="BL206" s="1071">
        <v>3.3949414186675228E-3</v>
      </c>
      <c r="BN206" s="344"/>
      <c r="BO206" s="1071">
        <v>-1.1358447269559739E-3</v>
      </c>
      <c r="BP206" s="1071">
        <v>1.7485704836034451E-2</v>
      </c>
      <c r="BQ206" s="1071">
        <v>3.7149525935805615E-3</v>
      </c>
    </row>
    <row r="207" spans="1:69" s="24" customFormat="1" ht="14.25" customHeight="1">
      <c r="A207" s="32"/>
      <c r="B207" s="31"/>
      <c r="C207" s="90" t="s">
        <v>82</v>
      </c>
      <c r="D207" s="90"/>
      <c r="E207" s="90"/>
      <c r="F207" s="225">
        <v>0</v>
      </c>
      <c r="G207" s="352">
        <v>5.1754811580139101E-3</v>
      </c>
      <c r="H207" s="352">
        <v>9.4899169632265707E-3</v>
      </c>
      <c r="I207" s="352">
        <v>1.0738615389778181E-3</v>
      </c>
      <c r="J207" s="352">
        <v>7.6284220239926179E-3</v>
      </c>
      <c r="K207" s="352">
        <v>5.01453074249245E-3</v>
      </c>
      <c r="L207" s="352">
        <v>1.104569374251029E-2</v>
      </c>
      <c r="M207" s="352">
        <v>3.5509040788674479E-3</v>
      </c>
      <c r="N207" s="352">
        <v>1.1496255007838355E-2</v>
      </c>
      <c r="O207" s="352">
        <v>1.2759170653907496E-2</v>
      </c>
      <c r="P207" s="352">
        <v>5.9209309019140231E-3</v>
      </c>
      <c r="Q207" s="352">
        <v>3.8101285918399745E-3</v>
      </c>
      <c r="R207" s="352">
        <v>-9.6194872192700061E-3</v>
      </c>
      <c r="S207" s="352">
        <v>-6.1078027179722102E-4</v>
      </c>
      <c r="T207" s="352">
        <v>8.9970197372120472E-4</v>
      </c>
      <c r="U207" s="352">
        <v>-1.0278246824755883E-3</v>
      </c>
      <c r="V207" s="352">
        <v>3.1682881840211216E-2</v>
      </c>
      <c r="W207" s="352">
        <v>1.5650565554527994E-3</v>
      </c>
      <c r="X207" s="352">
        <v>-6.188969880346582E-3</v>
      </c>
      <c r="Y207" s="445">
        <v>-4.5428733674048836E-3</v>
      </c>
      <c r="Z207" s="352"/>
      <c r="AA207" s="352">
        <v>9.5668031929205656E-4</v>
      </c>
      <c r="AB207" s="532"/>
      <c r="AC207" s="352">
        <v>4.9695754683683696E-3</v>
      </c>
      <c r="AD207" s="352">
        <v>0</v>
      </c>
      <c r="AE207" s="1070">
        <v>0</v>
      </c>
      <c r="AF207" s="1070">
        <v>2.3064580826313674E-3</v>
      </c>
      <c r="AG207" s="1070">
        <v>2.0485306669918309E-3</v>
      </c>
      <c r="AH207" s="1070">
        <v>-2.9333144087242457E-3</v>
      </c>
      <c r="AI207" s="1070">
        <v>-1.3979988981139941E-2</v>
      </c>
      <c r="AJ207" s="1070">
        <v>6.3423133674651464E-3</v>
      </c>
      <c r="AK207" s="1070">
        <v>2.725011191345484E-3</v>
      </c>
      <c r="AL207" s="1070">
        <v>-4.9719382408420854E-3</v>
      </c>
      <c r="AM207" s="1070">
        <v>-2.7351067815661297E-3</v>
      </c>
      <c r="AN207" s="1070">
        <v>-1.7694498901486726E-3</v>
      </c>
      <c r="AO207" s="1481">
        <v>-2.9430230733008948E-3</v>
      </c>
      <c r="AP207" s="1070"/>
      <c r="AQ207" s="1070"/>
      <c r="AR207" s="1070"/>
      <c r="AS207" s="1070"/>
      <c r="AT207" s="1070"/>
      <c r="AU207" s="63"/>
      <c r="AV207" s="902"/>
      <c r="AW207" s="1246"/>
      <c r="AX207" s="113"/>
      <c r="AY207" s="113"/>
      <c r="AZ207" s="113"/>
      <c r="BA207" s="113"/>
      <c r="BB207" s="113"/>
      <c r="BC207" s="113"/>
      <c r="BD207" s="1171"/>
      <c r="BE207" s="1070">
        <v>3.2075204016802472E-4</v>
      </c>
      <c r="BF207" s="1070">
        <v>-2.4221649721423997E-3</v>
      </c>
      <c r="BG207" s="1171"/>
      <c r="BH207" s="1070">
        <v>-2.4181737679234358E-3</v>
      </c>
      <c r="BJ207" s="1070">
        <v>1.1669055440697098E-3</v>
      </c>
      <c r="BK207" s="1070">
        <v>-3.7091079017473006E-3</v>
      </c>
      <c r="BL207" s="1070">
        <v>-2.2355483820764542E-3</v>
      </c>
      <c r="BN207" s="113"/>
      <c r="BO207" s="1070">
        <v>1.4685513075113064E-3</v>
      </c>
      <c r="BP207" s="1070">
        <v>-1.4593711922643836E-3</v>
      </c>
      <c r="BQ207" s="1070">
        <v>-2.4905240676740205E-3</v>
      </c>
    </row>
    <row r="208" spans="1:69" s="24" customFormat="1" ht="14.25" customHeight="1">
      <c r="A208" s="32"/>
      <c r="B208" s="31"/>
      <c r="C208" s="90" t="s">
        <v>490</v>
      </c>
      <c r="D208" s="90"/>
      <c r="E208" s="90"/>
      <c r="F208" s="225"/>
      <c r="G208" s="352">
        <v>2.9463463631037079E-2</v>
      </c>
      <c r="H208" s="352">
        <v>3.0914290130612879E-2</v>
      </c>
      <c r="I208" s="352">
        <v>2.7235501380820877E-2</v>
      </c>
      <c r="J208" s="352">
        <v>4.4374009508716325E-2</v>
      </c>
      <c r="K208" s="352">
        <v>3.965585011136831E-2</v>
      </c>
      <c r="L208" s="352">
        <v>3.7479698496647645E-2</v>
      </c>
      <c r="M208" s="352">
        <v>3.0960366761267788E-2</v>
      </c>
      <c r="N208" s="352">
        <v>4.8169710503229921E-2</v>
      </c>
      <c r="O208" s="352">
        <v>4.6139164350026962E-2</v>
      </c>
      <c r="P208" s="352">
        <v>3.6609064504670163E-2</v>
      </c>
      <c r="Q208" s="352">
        <v>5.9818053420844924E-3</v>
      </c>
      <c r="R208" s="352">
        <v>6.0957178841309828E-2</v>
      </c>
      <c r="S208" s="352">
        <v>2.4247598719316969E-2</v>
      </c>
      <c r="T208" s="352">
        <v>2.2961423950992779E-2</v>
      </c>
      <c r="U208" s="352">
        <v>1.3167298321602589E-2</v>
      </c>
      <c r="V208" s="352">
        <v>-1.9351291918636614E-2</v>
      </c>
      <c r="W208" s="352">
        <v>1.7984522934589946E-2</v>
      </c>
      <c r="X208" s="352">
        <v>2.2450888681010289E-2</v>
      </c>
      <c r="Y208" s="445">
        <v>1.8645770544504722E-2</v>
      </c>
      <c r="Z208" s="352"/>
      <c r="AA208" s="352">
        <v>1.7965009659096517E-2</v>
      </c>
      <c r="AB208" s="532"/>
      <c r="AC208" s="352">
        <v>1.7983589974148589E-2</v>
      </c>
      <c r="AD208" s="352">
        <v>1.3136057064161873E-2</v>
      </c>
      <c r="AE208" s="1070">
        <v>3.1366186709930376E-2</v>
      </c>
      <c r="AF208" s="1070">
        <v>2.6797877967079636E-2</v>
      </c>
      <c r="AG208" s="1070">
        <v>2.9100966524869588E-2</v>
      </c>
      <c r="AH208" s="1070">
        <v>1.8169871153901115E-2</v>
      </c>
      <c r="AI208" s="1070">
        <v>6.9773547446447592E-2</v>
      </c>
      <c r="AJ208" s="1070">
        <v>5.7165169855525194E-2</v>
      </c>
      <c r="AK208" s="1070">
        <v>2.9284635871685696E-2</v>
      </c>
      <c r="AL208" s="1070">
        <v>1.7319506881950289E-2</v>
      </c>
      <c r="AM208" s="1070">
        <v>2.6632760316007188E-2</v>
      </c>
      <c r="AN208" s="1070">
        <v>2.7814743366303657E-2</v>
      </c>
      <c r="AO208" s="1481">
        <v>2.1455966163661779E-2</v>
      </c>
      <c r="AP208" s="1070"/>
      <c r="AQ208" s="1070"/>
      <c r="AR208" s="1070"/>
      <c r="AS208" s="1070"/>
      <c r="AT208" s="1070"/>
      <c r="AU208" s="63"/>
      <c r="AV208" s="902"/>
      <c r="AW208" s="1246"/>
      <c r="AX208" s="113"/>
      <c r="AY208" s="113"/>
      <c r="AZ208" s="113"/>
      <c r="BA208" s="113"/>
      <c r="BB208" s="113"/>
      <c r="BC208" s="113"/>
      <c r="BD208" s="1171"/>
      <c r="BE208" s="1070">
        <v>2.6098613704871796E-2</v>
      </c>
      <c r="BF208" s="1070">
        <v>4.2611810083570574E-2</v>
      </c>
      <c r="BG208" s="1171"/>
      <c r="BH208" s="1070">
        <v>2.5170388589423838E-2</v>
      </c>
      <c r="BJ208" s="1070">
        <v>2.90215111257352E-2</v>
      </c>
      <c r="BK208" s="1070">
        <v>6.3398979538294847E-2</v>
      </c>
      <c r="BL208" s="1070">
        <v>2.7243527717048681E-2</v>
      </c>
      <c r="BN208" s="113"/>
      <c r="BO208" s="1070">
        <v>2.9049614018671708E-2</v>
      </c>
      <c r="BP208" s="1070">
        <v>5.1659507742420459E-2</v>
      </c>
      <c r="BQ208" s="1070">
        <v>2.5193076009723786E-2</v>
      </c>
    </row>
    <row r="209" spans="1:71" s="24" customFormat="1" ht="14.25" customHeight="1">
      <c r="A209" s="32"/>
      <c r="B209" s="31"/>
      <c r="C209" s="1064" t="s">
        <v>652</v>
      </c>
      <c r="D209" s="90"/>
      <c r="E209" s="90"/>
      <c r="F209" s="225">
        <v>3.2844871147043965E-2</v>
      </c>
      <c r="G209" s="352">
        <v>3.0115946393615419E-2</v>
      </c>
      <c r="H209" s="352">
        <v>3.1127539534754455E-2</v>
      </c>
      <c r="I209" s="352">
        <v>2.854136187469521E-2</v>
      </c>
      <c r="J209" s="352">
        <v>4.5439032714153386E-2</v>
      </c>
      <c r="K209" s="352">
        <v>4.0523427606585054E-2</v>
      </c>
      <c r="L209" s="352">
        <v>3.7825059101654845E-2</v>
      </c>
      <c r="M209" s="352">
        <v>3.1781776465339591E-2</v>
      </c>
      <c r="N209" s="352">
        <v>4.8627551346855195E-2</v>
      </c>
      <c r="O209" s="352">
        <v>4.6994147898563571E-2</v>
      </c>
      <c r="P209" s="352">
        <v>3.7264865828652939E-2</v>
      </c>
      <c r="Q209" s="352">
        <v>6.1862047633776682E-3</v>
      </c>
      <c r="R209" s="352">
        <v>6.5253727351741661E-2</v>
      </c>
      <c r="S209" s="352">
        <v>2.6050971257999593E-2</v>
      </c>
      <c r="T209" s="352">
        <v>2.5360595974005386E-2</v>
      </c>
      <c r="U209" s="352">
        <v>1.2987903871218519E-2</v>
      </c>
      <c r="V209" s="352">
        <v>-1.9668328887858053E-2</v>
      </c>
      <c r="W209" s="352">
        <v>2.0215357297334213E-2</v>
      </c>
      <c r="X209" s="352">
        <v>2.4479269118964881E-2</v>
      </c>
      <c r="Y209" s="445">
        <v>2.0599843812659616E-2</v>
      </c>
      <c r="Z209" s="352"/>
      <c r="AA209" s="352">
        <v>1.8841120154327991E-2</v>
      </c>
      <c r="AB209" s="532"/>
      <c r="AC209" s="352">
        <v>1.8848660959710987E-2</v>
      </c>
      <c r="AD209" s="352">
        <v>1.4044424732971137E-2</v>
      </c>
      <c r="AE209" s="1070">
        <v>3.2802530884926032E-2</v>
      </c>
      <c r="AF209" s="1070">
        <v>2.7567748410839744E-2</v>
      </c>
      <c r="AG209" s="1070">
        <v>2.9947998245723945E-2</v>
      </c>
      <c r="AH209" s="1070">
        <v>1.8679635330686083E-2</v>
      </c>
      <c r="AI209" s="1070">
        <v>7.1896557700974112E-2</v>
      </c>
      <c r="AJ209" s="1070">
        <v>5.7054876720636548E-2</v>
      </c>
      <c r="AK209" s="1070">
        <v>3.0212870213857254E-2</v>
      </c>
      <c r="AL209" s="1070">
        <v>1.8827596849969912E-2</v>
      </c>
      <c r="AM209" s="1070">
        <v>2.7372157308850915E-2</v>
      </c>
      <c r="AN209" s="1070">
        <v>2.9115590106595302E-2</v>
      </c>
      <c r="AO209" s="1481"/>
      <c r="AP209" s="1070"/>
      <c r="AQ209" s="1070"/>
      <c r="AR209" s="1070"/>
      <c r="AS209" s="1070"/>
      <c r="AT209" s="1070"/>
      <c r="AU209" s="63"/>
      <c r="AV209" s="902"/>
      <c r="AW209" s="1246"/>
      <c r="AX209" s="113"/>
      <c r="AY209" s="113"/>
      <c r="AZ209" s="113"/>
      <c r="BA209" s="113"/>
      <c r="BB209" s="113"/>
      <c r="BC209" s="113"/>
      <c r="BD209" s="1171"/>
      <c r="BE209" s="1070">
        <v>2.696367662986373E-2</v>
      </c>
      <c r="BF209" s="1070">
        <v>4.3718380538093349E-2</v>
      </c>
      <c r="BG209" s="1171"/>
      <c r="BH209" s="1070"/>
      <c r="BJ209" s="1070">
        <v>3.0113182251785393E-2</v>
      </c>
      <c r="BK209" s="1070">
        <v>6.4388700094860848E-2</v>
      </c>
      <c r="BL209" s="1070">
        <v>2.8271373933251725E-2</v>
      </c>
      <c r="BN209" s="113"/>
      <c r="BO209" s="1070">
        <v>3.0054659970589048E-2</v>
      </c>
      <c r="BP209" s="1070">
        <v>5.2623589082046611E-2</v>
      </c>
      <c r="BQ209" s="1070"/>
    </row>
    <row r="210" spans="1:71" s="24" customFormat="1" ht="14.25" customHeight="1">
      <c r="A210" s="31"/>
      <c r="B210" s="31"/>
      <c r="C210" s="833"/>
      <c r="D210" s="399" t="s">
        <v>80</v>
      </c>
      <c r="E210" s="90"/>
      <c r="F210" s="225">
        <v>3.0343922097815383E-2</v>
      </c>
      <c r="G210" s="352">
        <v>1.8058690744920995E-2</v>
      </c>
      <c r="H210" s="352">
        <v>2.7562446167097333E-2</v>
      </c>
      <c r="I210" s="352">
        <v>3.0248558854521788E-2</v>
      </c>
      <c r="J210" s="352">
        <v>4.2792190425247394E-2</v>
      </c>
      <c r="K210" s="352">
        <v>3.7745679798535332E-2</v>
      </c>
      <c r="L210" s="352">
        <v>3.388035997882477E-2</v>
      </c>
      <c r="M210" s="352">
        <v>3.0527740189445197E-2</v>
      </c>
      <c r="N210" s="352">
        <v>4.6448315137372555E-2</v>
      </c>
      <c r="O210" s="352">
        <v>4.5318461990020549E-2</v>
      </c>
      <c r="P210" s="352">
        <v>3.4346024268805342E-2</v>
      </c>
      <c r="Q210" s="352">
        <v>-2.1426658334077315E-3</v>
      </c>
      <c r="R210" s="352">
        <v>8.1744034444073868E-2</v>
      </c>
      <c r="S210" s="352">
        <v>2.2835158698147746E-2</v>
      </c>
      <c r="T210" s="352">
        <v>2.5125159364408099E-2</v>
      </c>
      <c r="U210" s="352">
        <v>1.2565971349585323E-2</v>
      </c>
      <c r="V210" s="352">
        <v>-3.9876026456209863E-2</v>
      </c>
      <c r="W210" s="352">
        <v>2.0430039725077242E-2</v>
      </c>
      <c r="X210" s="352">
        <v>2.3876960560377646E-2</v>
      </c>
      <c r="Y210" s="445">
        <v>2.2161971000825179E-2</v>
      </c>
      <c r="Z210" s="352"/>
      <c r="AA210" s="356">
        <v>1.7265637724855318E-2</v>
      </c>
      <c r="AB210" s="532"/>
      <c r="AC210" s="352">
        <v>2.4180520089634686E-2</v>
      </c>
      <c r="AD210" s="352">
        <v>1.4800749774824123E-2</v>
      </c>
      <c r="AE210" s="1070">
        <v>2.4024583294533941E-2</v>
      </c>
      <c r="AF210" s="1070">
        <v>1.8402601136891458E-2</v>
      </c>
      <c r="AG210" s="1070">
        <v>2.232742759091191E-2</v>
      </c>
      <c r="AH210" s="1070">
        <v>1.4801830752750999E-2</v>
      </c>
      <c r="AI210" s="1070">
        <v>7.2522853082608252E-2</v>
      </c>
      <c r="AJ210" s="1070">
        <v>4.9454994283944259E-2</v>
      </c>
      <c r="AK210" s="1070">
        <v>2.9009525731002565E-2</v>
      </c>
      <c r="AL210" s="1070">
        <v>1.3620331717835322E-2</v>
      </c>
      <c r="AM210" s="1070">
        <v>2.6006785001387436E-2</v>
      </c>
      <c r="AN210" s="1070">
        <v>3.1071041634421908E-2</v>
      </c>
      <c r="AO210" s="1481"/>
      <c r="AP210" s="1070"/>
      <c r="AQ210" s="1070"/>
      <c r="AR210" s="1070"/>
      <c r="AS210" s="1070"/>
      <c r="AT210" s="1070"/>
      <c r="AU210" s="63"/>
      <c r="AV210" s="902"/>
      <c r="AW210" s="1246"/>
      <c r="AX210" s="117"/>
      <c r="AY210" s="117"/>
      <c r="AZ210" s="117"/>
      <c r="BA210" s="117"/>
      <c r="BB210" s="117"/>
      <c r="BC210" s="117"/>
      <c r="BD210" s="1171"/>
      <c r="BE210" s="1070">
        <v>1.9714396725621797E-2</v>
      </c>
      <c r="BF210" s="1070">
        <v>4.0218686910893441E-2</v>
      </c>
      <c r="BG210" s="1171"/>
      <c r="BH210" s="1070"/>
      <c r="BJ210" s="1070">
        <v>2.1141697006816604E-2</v>
      </c>
      <c r="BK210" s="1070">
        <v>6.0843102648955288E-2</v>
      </c>
      <c r="BL210" s="1070">
        <v>2.8621634029349838E-2</v>
      </c>
      <c r="BN210" s="117"/>
      <c r="BO210" s="1070">
        <v>2.1561763025677833E-2</v>
      </c>
      <c r="BP210" s="1070">
        <v>4.9855147987605715E-2</v>
      </c>
      <c r="BQ210" s="1070"/>
    </row>
    <row r="211" spans="1:71" s="24" customFormat="1" ht="14.25" customHeight="1">
      <c r="A211" s="31"/>
      <c r="B211" s="31"/>
      <c r="C211" s="833"/>
      <c r="D211" s="399" t="s">
        <v>81</v>
      </c>
      <c r="E211" s="90"/>
      <c r="F211" s="225">
        <v>4.8998822143698467E-2</v>
      </c>
      <c r="G211" s="352">
        <v>0.10055635689264372</v>
      </c>
      <c r="H211" s="352">
        <v>4.9698015530629858E-2</v>
      </c>
      <c r="I211" s="352">
        <v>2.0313666915608663E-2</v>
      </c>
      <c r="J211" s="352">
        <v>5.7522724189390854E-2</v>
      </c>
      <c r="K211" s="352">
        <v>5.2378011117974056E-2</v>
      </c>
      <c r="L211" s="352">
        <v>5.3649267911031626E-2</v>
      </c>
      <c r="M211" s="352">
        <v>3.6360043473965022E-2</v>
      </c>
      <c r="N211" s="352">
        <v>5.5831037649219463E-2</v>
      </c>
      <c r="O211" s="352">
        <v>5.2164462959608762E-2</v>
      </c>
      <c r="P211" s="352">
        <v>4.5908007415908891E-2</v>
      </c>
      <c r="Q211" s="352">
        <v>3.0191268547902907E-2</v>
      </c>
      <c r="R211" s="352">
        <v>1.9512195121951219E-2</v>
      </c>
      <c r="S211" s="352">
        <v>3.469557964970809E-2</v>
      </c>
      <c r="T211" s="352">
        <v>2.5991336221259577E-2</v>
      </c>
      <c r="U211" s="352">
        <v>1.4116460801613306E-2</v>
      </c>
      <c r="V211" s="352">
        <v>3.3846674564224064E-2</v>
      </c>
      <c r="W211" s="352">
        <v>1.965762961749529E-2</v>
      </c>
      <c r="X211" s="352">
        <v>2.6010218300046448E-2</v>
      </c>
      <c r="Y211" s="445">
        <v>1.6657990629880277E-2</v>
      </c>
      <c r="Z211" s="352"/>
      <c r="AA211" s="356">
        <v>2.2981444693164564E-2</v>
      </c>
      <c r="AB211" s="532"/>
      <c r="AC211" s="352">
        <v>2.5489883702405607E-3</v>
      </c>
      <c r="AD211" s="352">
        <v>1.1660912926735713E-2</v>
      </c>
      <c r="AE211" s="1070">
        <v>6.047706422018348E-2</v>
      </c>
      <c r="AF211" s="1070">
        <v>5.6009334889148193E-2</v>
      </c>
      <c r="AG211" s="1070">
        <v>5.3771085116008525E-2</v>
      </c>
      <c r="AH211" s="1070">
        <v>3.1206744683528388E-2</v>
      </c>
      <c r="AI211" s="1070">
        <v>6.9791388581671179E-2</v>
      </c>
      <c r="AJ211" s="1070">
        <v>8.2806150418990768E-2</v>
      </c>
      <c r="AK211" s="1070">
        <v>3.4348816717675472E-2</v>
      </c>
      <c r="AL211" s="1070">
        <v>3.7539728702299512E-2</v>
      </c>
      <c r="AM211" s="1070">
        <v>3.2428955987853232E-2</v>
      </c>
      <c r="AN211" s="1070">
        <v>2.1628919114412344E-2</v>
      </c>
      <c r="AO211" s="1481"/>
      <c r="AP211" s="1070"/>
      <c r="AQ211" s="1070"/>
      <c r="AR211" s="1070"/>
      <c r="AS211" s="1070"/>
      <c r="AT211" s="1070"/>
      <c r="AU211" s="63"/>
      <c r="AV211" s="902"/>
      <c r="AW211" s="1246"/>
      <c r="AX211" s="117"/>
      <c r="AY211" s="117"/>
      <c r="AZ211" s="117"/>
      <c r="BA211" s="117"/>
      <c r="BB211" s="117"/>
      <c r="BC211" s="117"/>
      <c r="BD211" s="1171"/>
      <c r="BE211" s="1070">
        <v>4.9831265425362231E-2</v>
      </c>
      <c r="BF211" s="1070">
        <v>5.5778704054566107E-2</v>
      </c>
      <c r="BG211" s="1171"/>
      <c r="BH211" s="1070"/>
      <c r="BJ211" s="1070">
        <v>5.8168404625097536E-2</v>
      </c>
      <c r="BK211" s="1070">
        <v>7.6354941712973232E-2</v>
      </c>
      <c r="BL211" s="1070">
        <v>2.6952059868925231E-2</v>
      </c>
      <c r="BN211" s="117"/>
      <c r="BO211" s="1070">
        <v>5.6610254883550502E-2</v>
      </c>
      <c r="BP211" s="1070">
        <v>6.202518827152851E-2</v>
      </c>
      <c r="BQ211" s="1070"/>
    </row>
    <row r="212" spans="1:71" s="24" customFormat="1" ht="14.25" customHeight="1">
      <c r="A212" s="31"/>
      <c r="B212" s="31"/>
      <c r="C212" s="1064" t="s">
        <v>83</v>
      </c>
      <c r="D212" s="90"/>
      <c r="E212" s="90"/>
      <c r="F212" s="225">
        <v>1.277445109780439E-2</v>
      </c>
      <c r="G212" s="352">
        <v>2.1244309559939299E-2</v>
      </c>
      <c r="H212" s="352">
        <v>2.8208744710860365E-2</v>
      </c>
      <c r="I212" s="352">
        <v>1.0515938218862967E-2</v>
      </c>
      <c r="J212" s="352">
        <v>3.049555273189327E-2</v>
      </c>
      <c r="K212" s="352">
        <v>2.7918781725888329E-2</v>
      </c>
      <c r="L212" s="352">
        <v>3.2622333751568387E-2</v>
      </c>
      <c r="M212" s="352">
        <v>1.9300361881785282E-2</v>
      </c>
      <c r="N212" s="352">
        <v>4.1602936677883146E-2</v>
      </c>
      <c r="O212" s="352">
        <v>3.3656957928802592E-2</v>
      </c>
      <c r="P212" s="352">
        <v>2.6764804282368687E-2</v>
      </c>
      <c r="Q212" s="352">
        <v>2.7739251040221919E-3</v>
      </c>
      <c r="R212" s="352">
        <v>-8.6673889490790895E-3</v>
      </c>
      <c r="S212" s="352">
        <v>-6.0859642449600619E-3</v>
      </c>
      <c r="T212" s="352">
        <v>-1.9017432646592707E-2</v>
      </c>
      <c r="U212" s="352">
        <v>1.638001638001638E-2</v>
      </c>
      <c r="V212" s="352">
        <v>-1.3559322033898306E-2</v>
      </c>
      <c r="W212" s="352">
        <v>-2.3982869379014986E-2</v>
      </c>
      <c r="X212" s="352">
        <v>-1.7006802721088437E-2</v>
      </c>
      <c r="Y212" s="445">
        <v>-2.0075282308657471E-2</v>
      </c>
      <c r="Z212" s="352"/>
      <c r="AA212" s="356">
        <v>0</v>
      </c>
      <c r="AB212" s="532"/>
      <c r="AC212" s="352">
        <v>0</v>
      </c>
      <c r="AD212" s="352">
        <v>-6.3391442155309018E-3</v>
      </c>
      <c r="AE212" s="1070">
        <v>0</v>
      </c>
      <c r="AF212" s="1070">
        <v>9.1848450057405336E-3</v>
      </c>
      <c r="AG212" s="1070">
        <v>8.9452105851658605E-3</v>
      </c>
      <c r="AH212" s="1070">
        <v>5.7824358511022788E-3</v>
      </c>
      <c r="AI212" s="1070">
        <v>1.7036264124156823E-2</v>
      </c>
      <c r="AJ212" s="1070">
        <v>5.9986888111888098E-2</v>
      </c>
      <c r="AK212" s="1070">
        <v>5.5081493521152375E-3</v>
      </c>
      <c r="AL212" s="1070">
        <v>-2.1062929819008428E-2</v>
      </c>
      <c r="AM212" s="1070">
        <v>7.8444014614227394E-3</v>
      </c>
      <c r="AN212" s="1070">
        <v>-4.8974224798400637E-3</v>
      </c>
      <c r="AO212" s="1481"/>
      <c r="AP212" s="1070"/>
      <c r="AQ212" s="1070"/>
      <c r="AR212" s="1070"/>
      <c r="AS212" s="1070"/>
      <c r="AT212" s="1070"/>
      <c r="AU212" s="63"/>
      <c r="AV212" s="902"/>
      <c r="AW212" s="1246"/>
      <c r="AX212" s="117"/>
      <c r="AY212" s="117"/>
      <c r="AZ212" s="117"/>
      <c r="BA212" s="117"/>
      <c r="BB212" s="117"/>
      <c r="BC212" s="117"/>
      <c r="BD212" s="1171"/>
      <c r="BE212" s="1070">
        <v>6.0071334709968097E-3</v>
      </c>
      <c r="BF212" s="1070">
        <v>1.4532871972318343E-2</v>
      </c>
      <c r="BG212" s="1171"/>
      <c r="BH212" s="1070"/>
      <c r="BJ212" s="1070">
        <v>4.6118370484242903E-3</v>
      </c>
      <c r="BK212" s="1070">
        <v>3.8446948696550395E-2</v>
      </c>
      <c r="BL212" s="1070">
        <v>1.2647065447697454E-3</v>
      </c>
      <c r="BN212" s="117"/>
      <c r="BO212" s="1070">
        <v>6.085964244960061E-3</v>
      </c>
      <c r="BP212" s="1070">
        <v>2.7222225071941154E-2</v>
      </c>
      <c r="BQ212" s="1070"/>
    </row>
    <row r="213" spans="1:71" s="88" customFormat="1" ht="14.25" customHeight="1">
      <c r="A213" s="94"/>
      <c r="B213" s="92" t="s">
        <v>84</v>
      </c>
      <c r="C213" s="93"/>
      <c r="D213" s="93"/>
      <c r="E213" s="92"/>
      <c r="F213" s="229">
        <v>1.8653859539221829E-2</v>
      </c>
      <c r="G213" s="229">
        <v>1.9546662704505308E-2</v>
      </c>
      <c r="H213" s="229">
        <v>2.2130013831258646E-2</v>
      </c>
      <c r="I213" s="131">
        <v>1.6378145759926466E-2</v>
      </c>
      <c r="J213" s="229">
        <v>2.8794992175273867E-2</v>
      </c>
      <c r="K213" s="229">
        <v>2.4625426494585372E-2</v>
      </c>
      <c r="L213" s="229">
        <v>2.5737166134333196E-2</v>
      </c>
      <c r="M213" s="131">
        <v>1.9E-2</v>
      </c>
      <c r="N213" s="229">
        <v>3.0639856791973688E-2</v>
      </c>
      <c r="O213" s="229">
        <v>2.9655454860491249E-2</v>
      </c>
      <c r="P213" s="229">
        <v>2.1140334514704966E-2</v>
      </c>
      <c r="Q213" s="674">
        <v>4.8712171953966994E-3</v>
      </c>
      <c r="R213" s="674">
        <v>2.4273704159190338E-2</v>
      </c>
      <c r="S213" s="674">
        <v>1.112E-2</v>
      </c>
      <c r="T213" s="674">
        <v>1.1195745616665668E-2</v>
      </c>
      <c r="U213" s="674">
        <v>5.483861353679253E-3</v>
      </c>
      <c r="V213" s="674">
        <v>8.6531114485030713E-3</v>
      </c>
      <c r="W213" s="674">
        <v>8.9764855107815379E-3</v>
      </c>
      <c r="X213" s="674">
        <v>6.7750039991343056E-3</v>
      </c>
      <c r="Y213" s="675">
        <v>5.8166150531843283E-3</v>
      </c>
      <c r="Z213" s="674"/>
      <c r="AA213" s="674">
        <v>8.472517655565363E-3</v>
      </c>
      <c r="AB213" s="676"/>
      <c r="AC213" s="674">
        <v>8.7513924185726958E-3</v>
      </c>
      <c r="AD213" s="674">
        <v>5.6525075404754476E-3</v>
      </c>
      <c r="AE213" s="1071">
        <v>1.3539736500386642E-2</v>
      </c>
      <c r="AF213" s="1071">
        <v>1.3054885382889373E-2</v>
      </c>
      <c r="AG213" s="1071">
        <v>1.4164820886378476E-2</v>
      </c>
      <c r="AH213" s="1071">
        <v>6.6256017392204618E-3</v>
      </c>
      <c r="AI213" s="1071">
        <v>2.4319135524637395E-2</v>
      </c>
      <c r="AJ213" s="1071">
        <v>2.9591982073328436E-2</v>
      </c>
      <c r="AK213" s="1071">
        <v>1.4714921842054477E-2</v>
      </c>
      <c r="AL213" s="1071">
        <v>4.886081630974203E-3</v>
      </c>
      <c r="AM213" s="1071">
        <v>1.0016105619889703E-2</v>
      </c>
      <c r="AN213" s="1071">
        <v>1.0964878977964601E-2</v>
      </c>
      <c r="AO213" s="1482">
        <v>7.5124059912474572E-3</v>
      </c>
      <c r="AP213" s="1071"/>
      <c r="AQ213" s="1071"/>
      <c r="AR213" s="1071"/>
      <c r="AS213" s="1071"/>
      <c r="AT213" s="1071"/>
      <c r="AU213" s="63"/>
      <c r="AV213" s="981"/>
      <c r="AW213" s="345"/>
      <c r="AX213" s="344"/>
      <c r="AY213" s="344"/>
      <c r="AZ213" s="344"/>
      <c r="BA213" s="344"/>
      <c r="BB213" s="344"/>
      <c r="BC213" s="344"/>
      <c r="BD213" s="1172">
        <v>7.9000000000000008E-3</v>
      </c>
      <c r="BE213" s="1071">
        <v>1.1745796241345205E-2</v>
      </c>
      <c r="BF213" s="1071">
        <v>1.7925072131521665E-2</v>
      </c>
      <c r="BG213" s="1172">
        <v>1.7600000000000001E-2</v>
      </c>
      <c r="BH213" s="1071">
        <v>9.4000000000000004E-3</v>
      </c>
      <c r="BJ213" s="1071">
        <v>1.3292891239655213E-2</v>
      </c>
      <c r="BK213" s="1071">
        <v>2.6984469449224249E-2</v>
      </c>
      <c r="BL213" s="1071">
        <v>1.0507273133608023E-2</v>
      </c>
      <c r="BN213" s="344"/>
      <c r="BO213" s="1071">
        <v>1.3595646400987415E-2</v>
      </c>
      <c r="BP213" s="1071">
        <v>2.2727084692311245E-2</v>
      </c>
      <c r="BQ213" s="1071">
        <v>9.4394615906058712E-3</v>
      </c>
      <c r="BR213" s="1189"/>
      <c r="BS213" s="1189"/>
    </row>
    <row r="214" spans="1:71" s="88" customFormat="1" ht="14.25" customHeight="1">
      <c r="A214" s="94"/>
      <c r="B214" s="92" t="s">
        <v>87</v>
      </c>
      <c r="C214" s="93"/>
      <c r="D214" s="93"/>
      <c r="E214" s="92"/>
      <c r="F214" s="229">
        <v>1.1419696282763172E-2</v>
      </c>
      <c r="G214" s="229">
        <v>1.0780072564889756E-2</v>
      </c>
      <c r="H214" s="229">
        <v>1.4643196599856391E-2</v>
      </c>
      <c r="I214" s="131">
        <v>8.2410904783767822E-3</v>
      </c>
      <c r="J214" s="229">
        <v>2.2043293199386735E-2</v>
      </c>
      <c r="K214" s="229">
        <v>2.0171926036271201E-2</v>
      </c>
      <c r="L214" s="229">
        <v>2.6765615175869246E-2</v>
      </c>
      <c r="M214" s="131">
        <v>2.3982998512659788E-2</v>
      </c>
      <c r="N214" s="229">
        <v>2.4884672860762784E-2</v>
      </c>
      <c r="O214" s="229">
        <v>2.6043614742902423E-2</v>
      </c>
      <c r="P214" s="229">
        <v>2.7857102177963274E-2</v>
      </c>
      <c r="Q214" s="674">
        <v>2.3025742493054346E-2</v>
      </c>
      <c r="R214" s="674">
        <v>1.7002609386226979E-2</v>
      </c>
      <c r="S214" s="674">
        <v>2.018E-2</v>
      </c>
      <c r="T214" s="674">
        <v>2.1316853310923839E-2</v>
      </c>
      <c r="U214" s="674">
        <v>1.2224155418378086E-2</v>
      </c>
      <c r="V214" s="674">
        <v>1.4639165741311388E-2</v>
      </c>
      <c r="W214" s="674">
        <v>1.9097441577259421E-2</v>
      </c>
      <c r="X214" s="674">
        <v>1.2001443080093538E-2</v>
      </c>
      <c r="Y214" s="675">
        <v>1.4867019386024586E-2</v>
      </c>
      <c r="Z214" s="674"/>
      <c r="AA214" s="674">
        <v>1.0183885413104036E-2</v>
      </c>
      <c r="AB214" s="676"/>
      <c r="AC214" s="674">
        <v>1.1550916449514993E-2</v>
      </c>
      <c r="AD214" s="674">
        <v>6.8707465909946964E-3</v>
      </c>
      <c r="AE214" s="1071">
        <v>4.360834379555382E-3</v>
      </c>
      <c r="AF214" s="1071">
        <v>1.536906974713387E-3</v>
      </c>
      <c r="AG214" s="1071">
        <v>6.3071930263865804E-3</v>
      </c>
      <c r="AH214" s="1071">
        <v>7.2043381378436534E-3</v>
      </c>
      <c r="AI214" s="1071">
        <v>2.5273670999481405E-2</v>
      </c>
      <c r="AJ214" s="1071">
        <v>2.2570146036728824E-2</v>
      </c>
      <c r="AK214" s="1071">
        <v>1.0991516999444154E-2</v>
      </c>
      <c r="AL214" s="1071">
        <v>1.379418879120585E-2</v>
      </c>
      <c r="AM214" s="1071">
        <v>7.5067815348576076E-3</v>
      </c>
      <c r="AN214" s="1071">
        <v>4.9827669828359979E-3</v>
      </c>
      <c r="AO214" s="1482">
        <v>5.6546194529634502E-3</v>
      </c>
      <c r="AP214" s="1071"/>
      <c r="AQ214" s="1071"/>
      <c r="AR214" s="1071"/>
      <c r="AS214" s="1071"/>
      <c r="AT214" s="1071"/>
      <c r="AU214" s="63"/>
      <c r="AV214" s="981"/>
      <c r="AW214" s="345"/>
      <c r="AX214" s="344"/>
      <c r="AY214" s="344"/>
      <c r="AZ214" s="344"/>
      <c r="BA214" s="344"/>
      <c r="BB214" s="344"/>
      <c r="BC214" s="344"/>
      <c r="BD214" s="1172">
        <v>5.1000000000000004E-3</v>
      </c>
      <c r="BE214" s="1071">
        <v>4.8694000511854373E-3</v>
      </c>
      <c r="BF214" s="1071">
        <v>1.7950098324988496E-2</v>
      </c>
      <c r="BG214" s="1172">
        <v>1.7500000000000002E-2</v>
      </c>
      <c r="BH214" s="1071">
        <v>5.7000000000000002E-3</v>
      </c>
      <c r="BJ214" s="1071">
        <v>2.9569652407743664E-3</v>
      </c>
      <c r="BK214" s="1071">
        <v>2.3905806587156294E-2</v>
      </c>
      <c r="BL214" s="1071">
        <v>6.22427664270119E-3</v>
      </c>
      <c r="BN214" s="344"/>
      <c r="BO214" s="1071">
        <v>4.0741380692983767E-3</v>
      </c>
      <c r="BP214" s="1071">
        <v>1.944814737599149E-2</v>
      </c>
      <c r="BQ214" s="1071">
        <v>6.0273108026229058E-3</v>
      </c>
    </row>
    <row r="215" spans="1:71" s="88" customFormat="1" ht="14.25" customHeight="1">
      <c r="A215" s="94"/>
      <c r="B215" s="89"/>
      <c r="C215" s="1247"/>
      <c r="D215" s="1247"/>
      <c r="E215" s="89"/>
      <c r="F215" s="855"/>
      <c r="G215" s="855"/>
      <c r="H215" s="855"/>
      <c r="I215" s="456"/>
      <c r="J215" s="855"/>
      <c r="K215" s="855"/>
      <c r="L215" s="855"/>
      <c r="M215" s="456"/>
      <c r="N215" s="855"/>
      <c r="O215" s="855"/>
      <c r="P215" s="855"/>
      <c r="Q215" s="856"/>
      <c r="R215" s="856"/>
      <c r="S215" s="856"/>
      <c r="T215" s="856"/>
      <c r="U215" s="856"/>
      <c r="V215" s="856"/>
      <c r="W215" s="856"/>
      <c r="X215" s="856"/>
      <c r="Y215" s="857"/>
      <c r="Z215" s="856"/>
      <c r="AA215" s="856"/>
      <c r="AB215" s="858"/>
      <c r="AC215" s="856"/>
      <c r="AD215" s="856"/>
      <c r="AE215" s="1072"/>
      <c r="AF215" s="1072"/>
      <c r="AG215" s="1072"/>
      <c r="AH215" s="1072"/>
      <c r="AI215" s="1072"/>
      <c r="AJ215" s="1072"/>
      <c r="AK215" s="1072"/>
      <c r="AL215" s="1072"/>
      <c r="AM215" s="1072"/>
      <c r="AN215" s="1072"/>
      <c r="AO215" s="1483"/>
      <c r="AP215" s="1072"/>
      <c r="AQ215" s="1072"/>
      <c r="AR215" s="1072"/>
      <c r="AS215" s="1072"/>
      <c r="AT215" s="1072"/>
      <c r="AU215" s="63"/>
      <c r="AV215" s="982"/>
      <c r="AW215" s="1248"/>
      <c r="AX215" s="859"/>
      <c r="AY215" s="859"/>
      <c r="AZ215" s="859"/>
      <c r="BA215" s="859"/>
      <c r="BB215" s="859"/>
      <c r="BC215" s="859"/>
      <c r="BD215" s="1173"/>
      <c r="BE215" s="1072"/>
      <c r="BF215" s="1072"/>
      <c r="BG215" s="1173"/>
      <c r="BH215" s="1072"/>
      <c r="BJ215" s="1072"/>
      <c r="BK215" s="1072"/>
      <c r="BL215" s="1072"/>
      <c r="BN215" s="859"/>
      <c r="BO215" s="1072"/>
      <c r="BP215" s="1072"/>
      <c r="BQ215" s="1072"/>
    </row>
    <row r="216" spans="1:71" s="24" customFormat="1" ht="14.25" customHeight="1">
      <c r="A216" s="95" t="s">
        <v>101</v>
      </c>
      <c r="B216" s="31"/>
      <c r="C216" s="31"/>
      <c r="D216" s="31"/>
      <c r="E216" s="31"/>
      <c r="F216" s="62"/>
      <c r="G216" s="62"/>
      <c r="H216" s="62"/>
      <c r="I216" s="63"/>
      <c r="J216" s="62"/>
      <c r="K216" s="62"/>
      <c r="L216" s="62"/>
      <c r="M216" s="63"/>
      <c r="N216" s="62"/>
      <c r="O216" s="62"/>
      <c r="P216" s="62"/>
      <c r="Q216" s="353"/>
      <c r="R216" s="353"/>
      <c r="S216" s="353"/>
      <c r="T216" s="353"/>
      <c r="U216" s="353"/>
      <c r="V216" s="353"/>
      <c r="W216" s="353"/>
      <c r="X216" s="353"/>
      <c r="Y216" s="449"/>
      <c r="Z216" s="353"/>
      <c r="AA216" s="353"/>
      <c r="AB216" s="534"/>
      <c r="AC216" s="353"/>
      <c r="AD216" s="353"/>
      <c r="AE216" s="749"/>
      <c r="AF216" s="749"/>
      <c r="AG216" s="749"/>
      <c r="AH216" s="749"/>
      <c r="AI216" s="749"/>
      <c r="AJ216" s="749"/>
      <c r="AK216" s="749"/>
      <c r="AL216" s="749"/>
      <c r="AM216" s="749"/>
      <c r="AN216" s="749"/>
      <c r="AO216" s="1479"/>
      <c r="AP216" s="749"/>
      <c r="AQ216" s="749"/>
      <c r="AR216" s="749"/>
      <c r="AS216" s="1417"/>
      <c r="AT216" s="1417"/>
      <c r="AU216" s="63"/>
      <c r="AV216" s="902"/>
      <c r="AW216" s="1243"/>
      <c r="AX216" s="63"/>
      <c r="AY216" s="63"/>
      <c r="AZ216" s="63"/>
      <c r="BA216" s="63"/>
      <c r="BB216" s="63"/>
      <c r="BC216" s="63"/>
      <c r="BD216" s="1167"/>
      <c r="BE216" s="749"/>
      <c r="BF216" s="749"/>
      <c r="BG216" s="1167"/>
      <c r="BH216" s="749"/>
      <c r="BJ216" s="749"/>
      <c r="BK216" s="749"/>
      <c r="BL216" s="749"/>
      <c r="BN216" s="63"/>
      <c r="BO216" s="749"/>
      <c r="BP216" s="749"/>
      <c r="BQ216" s="749"/>
    </row>
    <row r="217" spans="1:71" s="24" customFormat="1" ht="14.25" customHeight="1">
      <c r="A217" s="92" t="s">
        <v>438</v>
      </c>
      <c r="B217" s="92"/>
      <c r="C217" s="92"/>
      <c r="D217" s="92"/>
      <c r="E217" s="92"/>
      <c r="F217" s="249"/>
      <c r="G217" s="249"/>
      <c r="H217" s="249"/>
      <c r="I217" s="129"/>
      <c r="J217" s="249"/>
      <c r="K217" s="249"/>
      <c r="L217" s="249"/>
      <c r="M217" s="129"/>
      <c r="N217" s="249"/>
      <c r="O217" s="249"/>
      <c r="P217" s="249"/>
      <c r="Q217" s="790"/>
      <c r="R217" s="790"/>
      <c r="S217" s="790"/>
      <c r="T217" s="790"/>
      <c r="U217" s="790"/>
      <c r="V217" s="790"/>
      <c r="W217" s="790"/>
      <c r="X217" s="790"/>
      <c r="Y217" s="884"/>
      <c r="Z217" s="790"/>
      <c r="AA217" s="674">
        <v>5.3E-3</v>
      </c>
      <c r="AB217" s="676">
        <v>1.49E-2</v>
      </c>
      <c r="AC217" s="674">
        <v>1.4699432175160331E-2</v>
      </c>
      <c r="AD217" s="674">
        <v>9.9352366167802606E-3</v>
      </c>
      <c r="AE217" s="1071">
        <v>9.6023977358958811E-3</v>
      </c>
      <c r="AF217" s="1071">
        <v>1.4092154000217151E-3</v>
      </c>
      <c r="AG217" s="1071">
        <v>1.0560045913243101E-2</v>
      </c>
      <c r="AH217" s="1071">
        <v>7.9720976581963126E-3</v>
      </c>
      <c r="AI217" s="1071">
        <v>2.9317240955120168E-2</v>
      </c>
      <c r="AJ217" s="1071">
        <v>2.2636577948509557E-2</v>
      </c>
      <c r="AK217" s="1071">
        <v>1.4251749443591309E-2</v>
      </c>
      <c r="AL217" s="1071">
        <v>1.7003310520351481E-2</v>
      </c>
      <c r="AM217" s="1071">
        <v>4.1593629775116764E-3</v>
      </c>
      <c r="AN217" s="1071">
        <v>4.2818137293717754E-3</v>
      </c>
      <c r="AO217" s="1482">
        <v>8.4518055603796452E-3</v>
      </c>
      <c r="AP217" s="1071"/>
      <c r="AQ217" s="1071"/>
      <c r="AR217" s="1071"/>
      <c r="AS217" s="1071"/>
      <c r="AT217" s="1071"/>
      <c r="AU217" s="63"/>
      <c r="AV217" s="902"/>
      <c r="AW217" s="1223"/>
      <c r="AX217" s="107"/>
      <c r="AY217" s="107"/>
      <c r="AZ217" s="107"/>
      <c r="BA217" s="107"/>
      <c r="BB217" s="107"/>
      <c r="BC217" s="107"/>
      <c r="BD217" s="1071">
        <v>7.7999999999999996E-3</v>
      </c>
      <c r="BE217" s="1071">
        <v>7.4044332616564207E-3</v>
      </c>
      <c r="BF217" s="1071">
        <v>2.0608175356837583E-2</v>
      </c>
      <c r="BG217" s="1411">
        <v>2.0299999999999999E-2</v>
      </c>
      <c r="BH217" s="1071">
        <v>5.5999999999999999E-3</v>
      </c>
      <c r="BJ217" s="1071">
        <v>5.528646861281114E-3</v>
      </c>
      <c r="BK217" s="1071">
        <v>2.5936403108732336E-2</v>
      </c>
      <c r="BL217" s="1071">
        <v>4.2219203031817658E-3</v>
      </c>
      <c r="BN217" s="107"/>
      <c r="BO217" s="1071">
        <v>7.2096428973752397E-3</v>
      </c>
      <c r="BP217" s="1071">
        <v>2.190616841557181E-2</v>
      </c>
      <c r="BQ217" s="1071">
        <v>5.6955603026036788E-3</v>
      </c>
    </row>
    <row r="218" spans="1:71" s="1408" customFormat="1" ht="14.25" customHeight="1">
      <c r="A218" s="1404"/>
      <c r="B218" s="1404" t="s">
        <v>537</v>
      </c>
      <c r="C218" s="1404"/>
      <c r="D218" s="1404"/>
      <c r="E218" s="1404"/>
      <c r="F218" s="264"/>
      <c r="G218" s="264"/>
      <c r="H218" s="264"/>
      <c r="I218" s="171"/>
      <c r="J218" s="264"/>
      <c r="K218" s="264"/>
      <c r="L218" s="264"/>
      <c r="M218" s="171"/>
      <c r="N218" s="264"/>
      <c r="O218" s="264"/>
      <c r="P218" s="264"/>
      <c r="Q218" s="387"/>
      <c r="R218" s="387"/>
      <c r="S218" s="387"/>
      <c r="T218" s="387"/>
      <c r="U218" s="387"/>
      <c r="V218" s="387"/>
      <c r="W218" s="387"/>
      <c r="X218" s="387"/>
      <c r="Y218" s="1174"/>
      <c r="Z218" s="387"/>
      <c r="AA218" s="1042"/>
      <c r="AB218" s="1175"/>
      <c r="AC218" s="1042">
        <v>1.7986458639976451E-2</v>
      </c>
      <c r="AD218" s="1042">
        <v>1.194749091997818E-2</v>
      </c>
      <c r="AE218" s="1176">
        <v>7.6962399182097007E-3</v>
      </c>
      <c r="AF218" s="1176">
        <v>-4.6799977924538725E-3</v>
      </c>
      <c r="AG218" s="1176">
        <v>8.5937732314371566E-3</v>
      </c>
      <c r="AH218" s="1176">
        <v>8.7503099068091967E-3</v>
      </c>
      <c r="AI218" s="1176">
        <v>3.2161988662921484E-2</v>
      </c>
      <c r="AJ218" s="1176">
        <v>1.8861889005117861E-2</v>
      </c>
      <c r="AK218" s="1176">
        <v>1.4047234079743875E-2</v>
      </c>
      <c r="AL218" s="1176">
        <v>2.4048636233395034E-2</v>
      </c>
      <c r="AM218" s="1176">
        <v>6.6897459376887925E-4</v>
      </c>
      <c r="AN218" s="1176">
        <v>1.012882407335655E-4</v>
      </c>
      <c r="AO218" s="1484">
        <v>9.1097712126520566E-3</v>
      </c>
      <c r="AP218" s="1176"/>
      <c r="AQ218" s="1176"/>
      <c r="AR218" s="1176"/>
      <c r="AS218" s="1176"/>
      <c r="AT218" s="1176"/>
      <c r="AU218" s="63"/>
      <c r="AV218" s="1074"/>
      <c r="AW218" s="1249"/>
      <c r="AX218" s="171"/>
      <c r="AY218" s="171"/>
      <c r="AZ218" s="171"/>
      <c r="BA218" s="171"/>
      <c r="BB218" s="171"/>
      <c r="BC218" s="171"/>
      <c r="BD218" s="1176"/>
      <c r="BE218" s="1176">
        <v>5.1130608251831007E-3</v>
      </c>
      <c r="BF218" s="1176">
        <v>2.2186185965970738E-2</v>
      </c>
      <c r="BG218" s="1412">
        <v>2.1899999999999999E-2</v>
      </c>
      <c r="BH218" s="1176">
        <v>3.0999999999999999E-3</v>
      </c>
      <c r="BJ218" s="1176">
        <v>1.6188158434373814E-3</v>
      </c>
      <c r="BK218" s="1176">
        <v>2.5430315811621307E-2</v>
      </c>
      <c r="BL218" s="1176">
        <v>3.8286967640694118E-4</v>
      </c>
      <c r="BN218" s="171"/>
      <c r="BO218" s="1176">
        <v>3.900194888167262E-3</v>
      </c>
      <c r="BP218" s="1176">
        <v>2.151985158216457E-2</v>
      </c>
      <c r="BQ218" s="1176">
        <v>3.3677278052207391E-3</v>
      </c>
    </row>
    <row r="219" spans="1:71" ht="14.25" customHeight="1">
      <c r="A219" s="31"/>
      <c r="B219" s="31"/>
      <c r="C219" s="31"/>
      <c r="D219" s="31"/>
      <c r="E219" s="31"/>
      <c r="F219" s="147"/>
      <c r="G219" s="147"/>
      <c r="H219" s="147"/>
      <c r="I219" s="63"/>
      <c r="J219" s="62"/>
      <c r="K219" s="62"/>
      <c r="L219" s="62"/>
      <c r="M219" s="63"/>
      <c r="N219" s="62"/>
      <c r="O219" s="62"/>
      <c r="P219" s="62"/>
      <c r="Q219" s="353"/>
      <c r="R219" s="353"/>
      <c r="S219" s="353"/>
      <c r="T219" s="353"/>
      <c r="U219" s="353"/>
      <c r="V219" s="353"/>
      <c r="W219" s="353"/>
      <c r="X219" s="353"/>
      <c r="Y219" s="677"/>
      <c r="Z219" s="678"/>
      <c r="AA219" s="678"/>
      <c r="AB219" s="679"/>
      <c r="AC219" s="353"/>
      <c r="AD219" s="353"/>
      <c r="AE219" s="353"/>
      <c r="AF219" s="353"/>
      <c r="AG219" s="353"/>
      <c r="AH219" s="353"/>
      <c r="AI219" s="678"/>
      <c r="AJ219" s="678"/>
      <c r="AK219" s="678"/>
      <c r="AL219" s="678"/>
      <c r="AM219" s="678"/>
      <c r="AN219" s="678"/>
      <c r="AO219" s="1485"/>
      <c r="AP219" s="678"/>
      <c r="AQ219" s="678"/>
      <c r="AR219" s="678"/>
      <c r="AS219" s="1540"/>
      <c r="AT219" s="1540"/>
      <c r="AU219" s="63"/>
      <c r="AV219" s="902"/>
      <c r="AW219" s="1222"/>
      <c r="AX219" s="63"/>
      <c r="AY219" s="63"/>
      <c r="AZ219" s="63"/>
      <c r="BA219" s="63"/>
      <c r="BB219" s="63"/>
      <c r="BC219" s="63"/>
      <c r="BD219" s="933"/>
      <c r="BE219" s="353"/>
      <c r="BF219" s="353"/>
      <c r="BG219" s="933"/>
      <c r="BH219" s="353"/>
      <c r="BJ219" s="353"/>
      <c r="BK219" s="353"/>
      <c r="BL219" s="353"/>
      <c r="BN219" s="63"/>
      <c r="BO219" s="353"/>
      <c r="BP219" s="353"/>
      <c r="BQ219" s="353"/>
    </row>
    <row r="220" spans="1:71" s="24" customFormat="1" ht="14.25" hidden="1" customHeight="1" outlineLevel="1">
      <c r="A220" s="95" t="s">
        <v>313</v>
      </c>
      <c r="B220" s="31"/>
      <c r="C220" s="31"/>
      <c r="D220" s="31"/>
      <c r="E220" s="31"/>
      <c r="F220" s="62"/>
      <c r="G220" s="62"/>
      <c r="H220" s="62"/>
      <c r="I220" s="63"/>
      <c r="J220" s="62"/>
      <c r="K220" s="62"/>
      <c r="L220" s="62"/>
      <c r="M220" s="63"/>
      <c r="N220" s="62"/>
      <c r="O220" s="62"/>
      <c r="P220" s="62"/>
      <c r="Q220" s="353"/>
      <c r="R220" s="353"/>
      <c r="S220" s="353"/>
      <c r="T220" s="353"/>
      <c r="U220" s="353"/>
      <c r="V220" s="353"/>
      <c r="W220" s="353"/>
      <c r="X220" s="353"/>
      <c r="Y220" s="449"/>
      <c r="Z220" s="353"/>
      <c r="AA220" s="353"/>
      <c r="AB220" s="534"/>
      <c r="AC220" s="353"/>
      <c r="AD220" s="353"/>
      <c r="AE220" s="353"/>
      <c r="AF220" s="353"/>
      <c r="AG220" s="353"/>
      <c r="AH220" s="353"/>
      <c r="AI220" s="353"/>
      <c r="AJ220" s="353"/>
      <c r="AK220" s="353"/>
      <c r="AL220" s="353"/>
      <c r="AM220" s="353"/>
      <c r="AN220" s="353"/>
      <c r="AO220" s="606"/>
      <c r="AP220" s="353"/>
      <c r="AQ220" s="353"/>
      <c r="AR220" s="353"/>
      <c r="AS220" s="557"/>
      <c r="AT220" s="557"/>
      <c r="AU220" s="63"/>
      <c r="AV220" s="902"/>
      <c r="AW220" s="1243"/>
      <c r="AX220" s="63"/>
      <c r="AY220" s="63"/>
      <c r="AZ220" s="63"/>
      <c r="BA220" s="63"/>
      <c r="BB220" s="63"/>
      <c r="BC220" s="63"/>
      <c r="BD220" s="933"/>
      <c r="BE220" s="353"/>
      <c r="BF220" s="353"/>
      <c r="BG220" s="933"/>
      <c r="BH220" s="353"/>
      <c r="BJ220" s="353"/>
      <c r="BK220" s="353"/>
      <c r="BL220" s="353"/>
      <c r="BN220" s="63"/>
      <c r="BO220" s="353"/>
      <c r="BP220" s="353"/>
      <c r="BQ220" s="353"/>
    </row>
    <row r="221" spans="1:71" s="24" customFormat="1" ht="14.25" hidden="1" customHeight="1" outlineLevel="1">
      <c r="A221" s="89" t="s">
        <v>100</v>
      </c>
      <c r="B221" s="89"/>
      <c r="C221" s="89"/>
      <c r="D221" s="89"/>
      <c r="E221" s="89"/>
      <c r="F221" s="230"/>
      <c r="G221" s="230"/>
      <c r="H221" s="230"/>
      <c r="I221" s="133"/>
      <c r="J221" s="230"/>
      <c r="K221" s="230"/>
      <c r="L221" s="230"/>
      <c r="M221" s="133"/>
      <c r="N221" s="230"/>
      <c r="O221" s="230"/>
      <c r="P221" s="230"/>
      <c r="Q221" s="655"/>
      <c r="R221" s="655"/>
      <c r="S221" s="655"/>
      <c r="T221" s="655"/>
      <c r="U221" s="655"/>
      <c r="V221" s="655"/>
      <c r="W221" s="655"/>
      <c r="X221" s="655"/>
      <c r="Y221" s="656"/>
      <c r="Z221" s="655"/>
      <c r="AA221" s="655"/>
      <c r="AB221" s="657"/>
      <c r="AC221" s="655"/>
      <c r="AD221" s="655"/>
      <c r="AE221" s="655"/>
      <c r="AF221" s="655"/>
      <c r="AG221" s="655"/>
      <c r="AH221" s="655"/>
      <c r="AI221" s="655"/>
      <c r="AJ221" s="655"/>
      <c r="AK221" s="655"/>
      <c r="AL221" s="655"/>
      <c r="AM221" s="655"/>
      <c r="AN221" s="655"/>
      <c r="AO221" s="1472"/>
      <c r="AP221" s="655"/>
      <c r="AQ221" s="655"/>
      <c r="AR221" s="655"/>
      <c r="AS221" s="1533"/>
      <c r="AT221" s="1533"/>
      <c r="AU221" s="63"/>
      <c r="AV221" s="902"/>
      <c r="AW221" s="1223"/>
      <c r="AX221" s="107"/>
      <c r="AY221" s="107"/>
      <c r="AZ221" s="107"/>
      <c r="BA221" s="107"/>
      <c r="BB221" s="107"/>
      <c r="BC221" s="107"/>
      <c r="BD221" s="958"/>
      <c r="BE221" s="655"/>
      <c r="BF221" s="655"/>
      <c r="BG221" s="958"/>
      <c r="BH221" s="655"/>
      <c r="BJ221" s="655"/>
      <c r="BK221" s="655"/>
      <c r="BL221" s="655"/>
      <c r="BN221" s="107"/>
      <c r="BO221" s="655"/>
      <c r="BP221" s="655"/>
      <c r="BQ221" s="655"/>
    </row>
    <row r="222" spans="1:71" s="24" customFormat="1" ht="14.25" hidden="1" customHeight="1" outlineLevel="1">
      <c r="A222" s="32"/>
      <c r="B222" s="31"/>
      <c r="C222" s="90" t="s">
        <v>375</v>
      </c>
      <c r="D222" s="90"/>
      <c r="E222" s="90"/>
      <c r="F222" s="225">
        <v>9.2108491723448035E-3</v>
      </c>
      <c r="G222" s="225">
        <v>1.1287964161645138E-2</v>
      </c>
      <c r="H222" s="225">
        <v>1.0211940729012282E-2</v>
      </c>
      <c r="I222" s="113">
        <v>6.3274636257757231E-3</v>
      </c>
      <c r="J222" s="225">
        <v>2.7317372621240024E-2</v>
      </c>
      <c r="K222" s="225">
        <v>2.5740654508813045E-2</v>
      </c>
      <c r="L222" s="225">
        <v>2.7949481214704839E-2</v>
      </c>
      <c r="M222" s="113">
        <v>2.6805854272674814E-2</v>
      </c>
      <c r="N222" s="225">
        <v>3.4405160774116116E-2</v>
      </c>
      <c r="O222" s="225">
        <v>3.5085305448541555E-2</v>
      </c>
      <c r="P222" s="225">
        <v>3.3865691745237639E-2</v>
      </c>
      <c r="Q222" s="352">
        <v>3.3555905024620379E-2</v>
      </c>
      <c r="R222" s="352">
        <v>9.234350625202243E-3</v>
      </c>
      <c r="S222" s="352">
        <v>1.7079150759373635E-2</v>
      </c>
      <c r="T222" s="352">
        <v>1.9860868765136354E-2</v>
      </c>
      <c r="U222" s="352">
        <v>1.7935318477617826E-2</v>
      </c>
      <c r="V222" s="352">
        <v>2.1342764175820785E-2</v>
      </c>
      <c r="W222" s="352">
        <v>2.5294388973301496E-2</v>
      </c>
      <c r="X222" s="352">
        <v>2.1413836477987426E-2</v>
      </c>
      <c r="Y222" s="445">
        <v>2.1704906710543686E-2</v>
      </c>
      <c r="Z222" s="352"/>
      <c r="AA222" s="352"/>
      <c r="AB222" s="532"/>
      <c r="AC222" s="352"/>
      <c r="AD222" s="352"/>
      <c r="AE222" s="352"/>
      <c r="AF222" s="352"/>
      <c r="AG222" s="352"/>
      <c r="AH222" s="352"/>
      <c r="AI222" s="352"/>
      <c r="AJ222" s="352"/>
      <c r="AK222" s="352"/>
      <c r="AL222" s="352"/>
      <c r="AM222" s="352"/>
      <c r="AN222" s="352"/>
      <c r="AO222" s="1469"/>
      <c r="AP222" s="352"/>
      <c r="AQ222" s="352"/>
      <c r="AR222" s="352"/>
      <c r="AS222" s="352"/>
      <c r="AT222" s="352"/>
      <c r="AU222" s="63"/>
      <c r="AV222" s="902"/>
      <c r="AW222" s="1246" t="s">
        <v>203</v>
      </c>
      <c r="AX222" s="113">
        <v>8.8655677594590716E-3</v>
      </c>
      <c r="AY222" s="113">
        <v>6.3274636257757231E-3</v>
      </c>
      <c r="AZ222" s="113">
        <v>2.6805854272674814E-2</v>
      </c>
      <c r="BA222" s="113">
        <v>3.3555905024620379E-2</v>
      </c>
      <c r="BB222" s="113">
        <v>1.7935318477617826E-2</v>
      </c>
      <c r="BC222" s="113">
        <v>2.1704906710543686E-2</v>
      </c>
      <c r="BD222" s="959"/>
      <c r="BE222" s="352"/>
      <c r="BF222" s="352"/>
      <c r="BG222" s="959"/>
      <c r="BH222" s="352"/>
      <c r="BJ222" s="352"/>
      <c r="BK222" s="352"/>
      <c r="BL222" s="352"/>
      <c r="BN222" s="113"/>
      <c r="BO222" s="352"/>
      <c r="BP222" s="352"/>
      <c r="BQ222" s="352"/>
    </row>
    <row r="223" spans="1:71" s="24" customFormat="1" ht="14.25" hidden="1" customHeight="1" outlineLevel="1">
      <c r="A223" s="32"/>
      <c r="B223" s="31"/>
      <c r="C223" s="90" t="s">
        <v>78</v>
      </c>
      <c r="D223" s="90"/>
      <c r="E223" s="90"/>
      <c r="F223" s="225">
        <v>8.358188834403384E-3</v>
      </c>
      <c r="G223" s="225">
        <v>2.7714083043270262E-3</v>
      </c>
      <c r="H223" s="225">
        <v>7.9484618352279636E-3</v>
      </c>
      <c r="I223" s="113">
        <v>1.1045655375552283E-2</v>
      </c>
      <c r="J223" s="225">
        <v>5.4935245079862109E-3</v>
      </c>
      <c r="K223" s="225">
        <v>7.6651263930415875E-3</v>
      </c>
      <c r="L223" s="225">
        <v>1.0795367134788247E-2</v>
      </c>
      <c r="M223" s="113">
        <v>1.2229109605497094E-2</v>
      </c>
      <c r="N223" s="225">
        <v>6.0004071704865692E-4</v>
      </c>
      <c r="O223" s="225">
        <v>3.1213254943880278E-3</v>
      </c>
      <c r="P223" s="225">
        <v>8.767272479749507E-3</v>
      </c>
      <c r="Q223" s="352">
        <v>9.4402226265653429E-3</v>
      </c>
      <c r="R223" s="352">
        <v>2.6817125788250913E-2</v>
      </c>
      <c r="S223" s="352">
        <v>2.3393133347634154E-2</v>
      </c>
      <c r="T223" s="352">
        <v>2.3114592040427633E-2</v>
      </c>
      <c r="U223" s="352">
        <v>2.3038867556604115E-2</v>
      </c>
      <c r="V223" s="352">
        <v>5.0401983208469723E-3</v>
      </c>
      <c r="W223" s="352">
        <v>5.1361068310220841E-3</v>
      </c>
      <c r="X223" s="352">
        <v>8.2289067181867785E-3</v>
      </c>
      <c r="Y223" s="445">
        <v>8.2794358295020659E-3</v>
      </c>
      <c r="Z223" s="352"/>
      <c r="AA223" s="352"/>
      <c r="AB223" s="532"/>
      <c r="AC223" s="352"/>
      <c r="AD223" s="352"/>
      <c r="AE223" s="352"/>
      <c r="AF223" s="352"/>
      <c r="AG223" s="352"/>
      <c r="AH223" s="352"/>
      <c r="AI223" s="352"/>
      <c r="AJ223" s="352"/>
      <c r="AK223" s="352"/>
      <c r="AL223" s="352"/>
      <c r="AM223" s="352"/>
      <c r="AN223" s="352"/>
      <c r="AO223" s="1469"/>
      <c r="AP223" s="352"/>
      <c r="AQ223" s="352"/>
      <c r="AR223" s="352"/>
      <c r="AS223" s="352"/>
      <c r="AT223" s="352"/>
      <c r="AU223" s="63"/>
      <c r="AV223" s="902"/>
      <c r="AW223" s="1246" t="s">
        <v>203</v>
      </c>
      <c r="AX223" s="113">
        <v>-1.0853004403815248E-2</v>
      </c>
      <c r="AY223" s="113">
        <v>1.1045655375552283E-2</v>
      </c>
      <c r="AZ223" s="113">
        <v>1.2229109605497094E-2</v>
      </c>
      <c r="BA223" s="113">
        <v>9.4402226265653429E-3</v>
      </c>
      <c r="BB223" s="113">
        <v>2.3038867556604115E-2</v>
      </c>
      <c r="BC223" s="113">
        <v>8.2794358295020659E-3</v>
      </c>
      <c r="BD223" s="959"/>
      <c r="BE223" s="352"/>
      <c r="BF223" s="352"/>
      <c r="BG223" s="959"/>
      <c r="BH223" s="352"/>
      <c r="BJ223" s="352"/>
      <c r="BK223" s="352"/>
      <c r="BL223" s="352"/>
      <c r="BN223" s="113"/>
      <c r="BO223" s="352"/>
      <c r="BP223" s="352"/>
      <c r="BQ223" s="352"/>
    </row>
    <row r="224" spans="1:71" s="24" customFormat="1" ht="14.25" hidden="1" customHeight="1" outlineLevel="1">
      <c r="A224" s="32"/>
      <c r="B224" s="31"/>
      <c r="C224" s="90" t="s">
        <v>77</v>
      </c>
      <c r="D224" s="90"/>
      <c r="E224" s="90"/>
      <c r="F224" s="225"/>
      <c r="G224" s="225"/>
      <c r="H224" s="225"/>
      <c r="I224" s="113"/>
      <c r="J224" s="225"/>
      <c r="K224" s="225"/>
      <c r="L224" s="225"/>
      <c r="M224" s="113"/>
      <c r="N224" s="225"/>
      <c r="O224" s="225"/>
      <c r="P224" s="225"/>
      <c r="Q224" s="352"/>
      <c r="R224" s="352"/>
      <c r="S224" s="352"/>
      <c r="T224" s="352"/>
      <c r="U224" s="352"/>
      <c r="V224" s="352"/>
      <c r="W224" s="352"/>
      <c r="X224" s="352"/>
      <c r="Y224" s="445"/>
      <c r="Z224" s="352"/>
      <c r="AA224" s="352"/>
      <c r="AB224" s="680"/>
      <c r="AC224" s="352"/>
      <c r="AD224" s="352"/>
      <c r="AE224" s="352"/>
      <c r="AF224" s="352"/>
      <c r="AG224" s="352"/>
      <c r="AH224" s="352"/>
      <c r="AI224" s="352"/>
      <c r="AJ224" s="352"/>
      <c r="AK224" s="352"/>
      <c r="AL224" s="352"/>
      <c r="AM224" s="352"/>
      <c r="AN224" s="352"/>
      <c r="AO224" s="1469"/>
      <c r="AP224" s="352"/>
      <c r="AQ224" s="352"/>
      <c r="AR224" s="352"/>
      <c r="AS224" s="352"/>
      <c r="AT224" s="1541"/>
      <c r="AU224" s="63"/>
      <c r="AV224" s="902"/>
      <c r="AW224" s="1246"/>
      <c r="AX224" s="113"/>
      <c r="AY224" s="113"/>
      <c r="AZ224" s="113"/>
      <c r="BA224" s="113"/>
      <c r="BB224" s="113"/>
      <c r="BC224" s="113"/>
      <c r="BD224" s="959"/>
      <c r="BE224" s="352"/>
      <c r="BF224" s="352"/>
      <c r="BG224" s="959"/>
      <c r="BH224" s="352"/>
      <c r="BJ224" s="352"/>
      <c r="BK224" s="352"/>
      <c r="BL224" s="352"/>
      <c r="BN224" s="113"/>
      <c r="BO224" s="352"/>
      <c r="BP224" s="352"/>
      <c r="BQ224" s="352"/>
    </row>
    <row r="225" spans="1:69" s="24" customFormat="1" ht="14.25" hidden="1" customHeight="1" outlineLevel="1">
      <c r="A225" s="32"/>
      <c r="B225" s="31"/>
      <c r="C225" s="90" t="s">
        <v>373</v>
      </c>
      <c r="D225" s="90"/>
      <c r="E225" s="90"/>
      <c r="F225" s="225"/>
      <c r="G225" s="225"/>
      <c r="H225" s="225"/>
      <c r="I225" s="113"/>
      <c r="J225" s="225"/>
      <c r="K225" s="225"/>
      <c r="L225" s="225"/>
      <c r="M225" s="113"/>
      <c r="N225" s="225"/>
      <c r="O225" s="225"/>
      <c r="P225" s="225"/>
      <c r="Q225" s="352"/>
      <c r="R225" s="352"/>
      <c r="S225" s="352"/>
      <c r="T225" s="352"/>
      <c r="U225" s="352"/>
      <c r="V225" s="352"/>
      <c r="W225" s="352"/>
      <c r="X225" s="352"/>
      <c r="Y225" s="445"/>
      <c r="Z225" s="352"/>
      <c r="AA225" s="352"/>
      <c r="AB225" s="680"/>
      <c r="AC225" s="352"/>
      <c r="AD225" s="352"/>
      <c r="AE225" s="352"/>
      <c r="AF225" s="352"/>
      <c r="AG225" s="352"/>
      <c r="AH225" s="352"/>
      <c r="AI225" s="352"/>
      <c r="AJ225" s="352"/>
      <c r="AK225" s="352"/>
      <c r="AL225" s="352"/>
      <c r="AM225" s="352"/>
      <c r="AN225" s="352"/>
      <c r="AO225" s="1469"/>
      <c r="AP225" s="352"/>
      <c r="AQ225" s="352"/>
      <c r="AR225" s="352"/>
      <c r="AS225" s="352"/>
      <c r="AT225" s="1541"/>
      <c r="AU225" s="63"/>
      <c r="AV225" s="902"/>
      <c r="AW225" s="1246"/>
      <c r="AX225" s="113"/>
      <c r="AY225" s="113"/>
      <c r="AZ225" s="113"/>
      <c r="BA225" s="113"/>
      <c r="BB225" s="113"/>
      <c r="BC225" s="113"/>
      <c r="BD225" s="959"/>
      <c r="BE225" s="352"/>
      <c r="BF225" s="352"/>
      <c r="BG225" s="959"/>
      <c r="BH225" s="352"/>
      <c r="BJ225" s="352"/>
      <c r="BK225" s="352"/>
      <c r="BL225" s="352"/>
      <c r="BN225" s="113"/>
      <c r="BO225" s="352"/>
      <c r="BP225" s="352"/>
      <c r="BQ225" s="352"/>
    </row>
    <row r="226" spans="1:69" s="88" customFormat="1" ht="14.25" hidden="1" customHeight="1" outlineLevel="1">
      <c r="A226" s="1219"/>
      <c r="B226" s="92" t="s">
        <v>79</v>
      </c>
      <c r="C226" s="93"/>
      <c r="D226" s="93"/>
      <c r="E226" s="92"/>
      <c r="F226" s="229">
        <v>8.9999999999999993E-3</v>
      </c>
      <c r="G226" s="229">
        <v>8.0000000000000002E-3</v>
      </c>
      <c r="H226" s="229">
        <v>0.01</v>
      </c>
      <c r="I226" s="131">
        <v>8.0000000000000002E-3</v>
      </c>
      <c r="J226" s="229">
        <v>1.9E-2</v>
      </c>
      <c r="K226" s="229">
        <v>1.9E-2</v>
      </c>
      <c r="L226" s="229">
        <v>2.1999999999999999E-2</v>
      </c>
      <c r="M226" s="131">
        <v>2.29E-2</v>
      </c>
      <c r="N226" s="229">
        <v>-2.29E-2</v>
      </c>
      <c r="O226" s="229">
        <v>-2.3800000000000002E-2</v>
      </c>
      <c r="P226" s="229">
        <v>-2.5999999999999999E-2</v>
      </c>
      <c r="Q226" s="674">
        <v>-2.6800000000000001E-2</v>
      </c>
      <c r="R226" s="674">
        <v>-1.46E-2</v>
      </c>
      <c r="S226" s="674">
        <v>-1.89E-2</v>
      </c>
      <c r="T226" s="674">
        <v>-2.0799999999999999E-2</v>
      </c>
      <c r="U226" s="674">
        <v>1.9418222770944016E-2</v>
      </c>
      <c r="V226" s="674">
        <v>1.6893912211457959E-2</v>
      </c>
      <c r="W226" s="674">
        <v>1.9900000000000001E-2</v>
      </c>
      <c r="X226" s="674">
        <v>1.7899999999999999E-2</v>
      </c>
      <c r="Y226" s="675">
        <v>1.7753396223980918E-2</v>
      </c>
      <c r="Z226" s="674"/>
      <c r="AA226" s="674"/>
      <c r="AB226" s="681"/>
      <c r="AC226" s="674"/>
      <c r="AD226" s="674"/>
      <c r="AE226" s="674"/>
      <c r="AF226" s="674"/>
      <c r="AG226" s="674"/>
      <c r="AH226" s="674"/>
      <c r="AI226" s="674"/>
      <c r="AJ226" s="674"/>
      <c r="AK226" s="674"/>
      <c r="AL226" s="674"/>
      <c r="AM226" s="674"/>
      <c r="AN226" s="674"/>
      <c r="AO226" s="1486"/>
      <c r="AP226" s="674"/>
      <c r="AQ226" s="674"/>
      <c r="AR226" s="674"/>
      <c r="AS226" s="674"/>
      <c r="AT226" s="1542"/>
      <c r="AU226" s="63"/>
      <c r="AV226" s="981"/>
      <c r="AW226" s="345">
        <v>-1E-3</v>
      </c>
      <c r="AX226" s="344">
        <v>2E-3</v>
      </c>
      <c r="AY226" s="344">
        <v>8.0000000000000002E-3</v>
      </c>
      <c r="AZ226" s="344">
        <v>2.29E-2</v>
      </c>
      <c r="BA226" s="344">
        <v>2.6800000000000001E-2</v>
      </c>
      <c r="BB226" s="344">
        <v>1.9418222770944016E-2</v>
      </c>
      <c r="BC226" s="344">
        <v>1.7753396223980918E-2</v>
      </c>
      <c r="BD226" s="966"/>
      <c r="BE226" s="674"/>
      <c r="BF226" s="674"/>
      <c r="BG226" s="966"/>
      <c r="BH226" s="674"/>
      <c r="BJ226" s="674"/>
      <c r="BK226" s="674"/>
      <c r="BL226" s="674"/>
      <c r="BN226" s="344"/>
      <c r="BO226" s="674"/>
      <c r="BP226" s="674"/>
      <c r="BQ226" s="674"/>
    </row>
    <row r="227" spans="1:69" s="24" customFormat="1" ht="14.25" hidden="1" customHeight="1" outlineLevel="1">
      <c r="A227" s="32"/>
      <c r="B227" s="31"/>
      <c r="C227" s="90" t="s">
        <v>82</v>
      </c>
      <c r="D227" s="90"/>
      <c r="E227" s="90"/>
      <c r="F227" s="225">
        <v>0</v>
      </c>
      <c r="G227" s="225">
        <v>2.6336364758651905E-3</v>
      </c>
      <c r="H227" s="225">
        <v>5.0111576557178095E-3</v>
      </c>
      <c r="I227" s="113">
        <v>3.8342427370594307E-3</v>
      </c>
      <c r="J227" s="225">
        <v>7.6284220239926179E-3</v>
      </c>
      <c r="K227" s="225">
        <v>6.2411681582666039E-3</v>
      </c>
      <c r="L227" s="225">
        <v>7.8961580721455572E-3</v>
      </c>
      <c r="M227" s="113">
        <v>6.5124518078566217E-3</v>
      </c>
      <c r="N227" s="225">
        <v>1.1496255007838355E-2</v>
      </c>
      <c r="O227" s="225">
        <v>1.2130858408792721E-2</v>
      </c>
      <c r="P227" s="225">
        <v>9.9276459700487971E-3</v>
      </c>
      <c r="Q227" s="352">
        <v>8.3326424011276011E-3</v>
      </c>
      <c r="R227" s="352">
        <v>-9.6194872192700044E-3</v>
      </c>
      <c r="S227" s="352">
        <v>-5.0845499017757407E-3</v>
      </c>
      <c r="T227" s="352">
        <v>-3.046400487424078E-3</v>
      </c>
      <c r="U227" s="352">
        <v>-2.5256808971821695E-3</v>
      </c>
      <c r="V227" s="352">
        <v>3.1682881840211216E-2</v>
      </c>
      <c r="W227" s="352">
        <v>1.6480170056247537E-2</v>
      </c>
      <c r="X227" s="352">
        <v>8.695703265001558E-3</v>
      </c>
      <c r="Y227" s="445">
        <v>5.5886319774070244E-3</v>
      </c>
      <c r="Z227" s="352"/>
      <c r="AA227" s="352"/>
      <c r="AB227" s="680"/>
      <c r="AC227" s="352"/>
      <c r="AD227" s="352"/>
      <c r="AE227" s="352"/>
      <c r="AF227" s="352"/>
      <c r="AG227" s="352"/>
      <c r="AH227" s="352"/>
      <c r="AI227" s="352"/>
      <c r="AJ227" s="352"/>
      <c r="AK227" s="352"/>
      <c r="AL227" s="352"/>
      <c r="AM227" s="352"/>
      <c r="AN227" s="352"/>
      <c r="AO227" s="1469"/>
      <c r="AP227" s="352"/>
      <c r="AQ227" s="352"/>
      <c r="AR227" s="352"/>
      <c r="AS227" s="352"/>
      <c r="AT227" s="1541"/>
      <c r="AU227" s="63"/>
      <c r="AV227" s="902"/>
      <c r="AW227" s="1246" t="s">
        <v>203</v>
      </c>
      <c r="AX227" s="113">
        <v>-8.3300490379574303E-4</v>
      </c>
      <c r="AY227" s="113">
        <v>3.8342427370594307E-3</v>
      </c>
      <c r="AZ227" s="113">
        <v>6.5124518078566217E-3</v>
      </c>
      <c r="BA227" s="113">
        <v>8.3326424011276011E-3</v>
      </c>
      <c r="BB227" s="113">
        <v>-2.5256808971821695E-3</v>
      </c>
      <c r="BC227" s="113">
        <v>5.5886319774070244E-3</v>
      </c>
      <c r="BD227" s="959"/>
      <c r="BE227" s="352"/>
      <c r="BF227" s="352"/>
      <c r="BG227" s="959"/>
      <c r="BH227" s="352"/>
      <c r="BJ227" s="352"/>
      <c r="BK227" s="352"/>
      <c r="BL227" s="352"/>
      <c r="BN227" s="113"/>
      <c r="BO227" s="352"/>
      <c r="BP227" s="352"/>
      <c r="BQ227" s="352"/>
    </row>
    <row r="228" spans="1:69" s="24" customFormat="1" ht="14.25" hidden="1" customHeight="1" outlineLevel="1">
      <c r="A228" s="32"/>
      <c r="B228" s="31"/>
      <c r="C228" s="90" t="s">
        <v>175</v>
      </c>
      <c r="D228" s="90"/>
      <c r="E228" s="90"/>
      <c r="F228" s="225">
        <v>3.2844871147043965E-2</v>
      </c>
      <c r="G228" s="225">
        <v>3.0970092606649461E-2</v>
      </c>
      <c r="H228" s="225">
        <v>3.0584591560201314E-2</v>
      </c>
      <c r="I228" s="113">
        <v>2.9736878741472923E-2</v>
      </c>
      <c r="J228" s="225">
        <v>4.543903271415338E-2</v>
      </c>
      <c r="K228" s="225">
        <v>4.2704964808826323E-2</v>
      </c>
      <c r="L228" s="225">
        <v>4.0785475187807549E-2</v>
      </c>
      <c r="M228" s="113">
        <v>3.8293933030775135E-2</v>
      </c>
      <c r="N228" s="225">
        <v>4.8627551346855202E-2</v>
      </c>
      <c r="O228" s="225">
        <v>4.7447538119783465E-2</v>
      </c>
      <c r="P228" s="225">
        <v>4.3393435242158523E-2</v>
      </c>
      <c r="Q228" s="352">
        <v>3.3959923868180746E-2</v>
      </c>
      <c r="R228" s="352">
        <v>6.5253727351741661E-2</v>
      </c>
      <c r="S228" s="352">
        <v>4.5606975184439971E-2</v>
      </c>
      <c r="T228" s="352">
        <v>3.8679252300299768E-2</v>
      </c>
      <c r="U228" s="352">
        <v>3.255079006772009E-2</v>
      </c>
      <c r="V228" s="352">
        <v>-1.9668328887858053E-2</v>
      </c>
      <c r="W228" s="352">
        <v>4.5775668706227017E-4</v>
      </c>
      <c r="X228" s="352">
        <v>8.7020449805704347E-3</v>
      </c>
      <c r="Y228" s="445">
        <v>1.1708574886641699E-2</v>
      </c>
      <c r="Z228" s="352"/>
      <c r="AA228" s="352"/>
      <c r="AB228" s="680"/>
      <c r="AC228" s="352"/>
      <c r="AD228" s="352"/>
      <c r="AE228" s="352"/>
      <c r="AF228" s="352"/>
      <c r="AG228" s="352"/>
      <c r="AH228" s="352"/>
      <c r="AI228" s="352"/>
      <c r="AJ228" s="352"/>
      <c r="AK228" s="352"/>
      <c r="AL228" s="352"/>
      <c r="AM228" s="352"/>
      <c r="AN228" s="352"/>
      <c r="AO228" s="1469"/>
      <c r="AP228" s="352"/>
      <c r="AQ228" s="352"/>
      <c r="AR228" s="352"/>
      <c r="AS228" s="352"/>
      <c r="AT228" s="1541"/>
      <c r="AU228" s="63"/>
      <c r="AV228" s="902"/>
      <c r="AW228" s="1246" t="s">
        <v>203</v>
      </c>
      <c r="AX228" s="113">
        <v>8.9112944291679392E-3</v>
      </c>
      <c r="AY228" s="113">
        <v>2.9736878741472923E-2</v>
      </c>
      <c r="AZ228" s="113">
        <v>3.8293933030775135E-2</v>
      </c>
      <c r="BA228" s="113">
        <v>3.3959923868180746E-2</v>
      </c>
      <c r="BB228" s="113">
        <v>3.255079006772009E-2</v>
      </c>
      <c r="BC228" s="113">
        <v>1.1708574886641699E-2</v>
      </c>
      <c r="BD228" s="959"/>
      <c r="BE228" s="352"/>
      <c r="BF228" s="352"/>
      <c r="BG228" s="959"/>
      <c r="BH228" s="352"/>
      <c r="BJ228" s="352"/>
      <c r="BK228" s="352"/>
      <c r="BL228" s="352"/>
      <c r="BN228" s="113"/>
      <c r="BO228" s="352"/>
      <c r="BP228" s="352"/>
      <c r="BQ228" s="352"/>
    </row>
    <row r="229" spans="1:69" s="24" customFormat="1" ht="14.25" hidden="1" customHeight="1" outlineLevel="1">
      <c r="A229" s="31"/>
      <c r="B229" s="31"/>
      <c r="C229" s="91"/>
      <c r="D229" s="90" t="s">
        <v>80</v>
      </c>
      <c r="E229" s="90"/>
      <c r="F229" s="225">
        <v>3.0343922097815383E-2</v>
      </c>
      <c r="G229" s="225">
        <v>2.369283926241935E-2</v>
      </c>
      <c r="H229" s="225">
        <v>2.4795177702571815E-2</v>
      </c>
      <c r="I229" s="113">
        <v>2.5884439772689945E-2</v>
      </c>
      <c r="J229" s="225">
        <v>4.2792190425247394E-2</v>
      </c>
      <c r="K229" s="225">
        <v>3.9939450395901258E-2</v>
      </c>
      <c r="L229" s="225">
        <v>3.7719674239177027E-2</v>
      </c>
      <c r="M229" s="113">
        <v>3.5921041484284544E-2</v>
      </c>
      <c r="N229" s="225">
        <v>4.6448315137372562E-2</v>
      </c>
      <c r="O229" s="225">
        <v>4.5373740794040461E-2</v>
      </c>
      <c r="P229" s="225">
        <v>4.1051088304950939E-2</v>
      </c>
      <c r="Q229" s="352">
        <v>3.0252668938903129E-2</v>
      </c>
      <c r="R229" s="352">
        <v>8.1744034444073854E-2</v>
      </c>
      <c r="S229" s="352">
        <v>5.21802590768108E-2</v>
      </c>
      <c r="T229" s="352">
        <v>4.2946711639166593E-2</v>
      </c>
      <c r="U229" s="352">
        <v>3.5627629841211345E-2</v>
      </c>
      <c r="V229" s="352">
        <v>-3.9876026456209863E-2</v>
      </c>
      <c r="W229" s="352">
        <v>-9.4818685602309372E-3</v>
      </c>
      <c r="X229" s="352">
        <v>1.9127216782053689E-3</v>
      </c>
      <c r="Y229" s="445">
        <v>6.9732513231297389E-3</v>
      </c>
      <c r="Z229" s="352"/>
      <c r="AA229" s="352"/>
      <c r="AB229" s="680"/>
      <c r="AC229" s="352"/>
      <c r="AD229" s="352"/>
      <c r="AE229" s="352"/>
      <c r="AF229" s="352"/>
      <c r="AG229" s="352"/>
      <c r="AH229" s="352"/>
      <c r="AI229" s="352"/>
      <c r="AJ229" s="352"/>
      <c r="AK229" s="352"/>
      <c r="AL229" s="352"/>
      <c r="AM229" s="352"/>
      <c r="AN229" s="352"/>
      <c r="AO229" s="1469"/>
      <c r="AP229" s="352"/>
      <c r="AQ229" s="352"/>
      <c r="AR229" s="352"/>
      <c r="AS229" s="352"/>
      <c r="AT229" s="1541"/>
      <c r="AU229" s="63"/>
      <c r="AV229" s="902"/>
      <c r="AW229" s="1246" t="s">
        <v>203</v>
      </c>
      <c r="AX229" s="117"/>
      <c r="AY229" s="117">
        <v>2.5884439772689945E-2</v>
      </c>
      <c r="AZ229" s="117">
        <v>3.5921041484284544E-2</v>
      </c>
      <c r="BA229" s="117">
        <v>3.0252668938903129E-2</v>
      </c>
      <c r="BB229" s="117">
        <v>3.5627629841211345E-2</v>
      </c>
      <c r="BC229" s="117">
        <v>6.9732513231297389E-3</v>
      </c>
      <c r="BD229" s="959"/>
      <c r="BE229" s="352"/>
      <c r="BF229" s="352"/>
      <c r="BG229" s="959"/>
      <c r="BH229" s="352"/>
      <c r="BJ229" s="352"/>
      <c r="BK229" s="352"/>
      <c r="BL229" s="352"/>
      <c r="BN229" s="117"/>
      <c r="BO229" s="352"/>
      <c r="BP229" s="352"/>
      <c r="BQ229" s="352"/>
    </row>
    <row r="230" spans="1:69" s="24" customFormat="1" ht="14.25" hidden="1" customHeight="1" outlineLevel="1">
      <c r="A230" s="31"/>
      <c r="B230" s="31"/>
      <c r="C230" s="91"/>
      <c r="D230" s="90" t="s">
        <v>81</v>
      </c>
      <c r="E230" s="90"/>
      <c r="F230" s="225">
        <v>4.8998822143698467E-2</v>
      </c>
      <c r="G230" s="225">
        <v>7.6115485564304461E-2</v>
      </c>
      <c r="H230" s="225">
        <v>6.323501060343166E-2</v>
      </c>
      <c r="I230" s="113">
        <v>5.1169590643274851E-2</v>
      </c>
      <c r="J230" s="225">
        <v>5.7522724189390854E-2</v>
      </c>
      <c r="K230" s="225">
        <v>5.5036344755970926E-2</v>
      </c>
      <c r="L230" s="225">
        <v>5.3832745551096517E-2</v>
      </c>
      <c r="M230" s="113">
        <v>4.7758504167605319E-2</v>
      </c>
      <c r="N230" s="225">
        <v>5.583103764921947E-2</v>
      </c>
      <c r="O230" s="225">
        <v>5.4172767203513911E-2</v>
      </c>
      <c r="P230" s="225">
        <v>5.0827740492170023E-2</v>
      </c>
      <c r="Q230" s="352">
        <v>4.5648312611012432E-2</v>
      </c>
      <c r="R230" s="352">
        <v>1.9512195121951219E-2</v>
      </c>
      <c r="S230" s="352">
        <v>2.7355623100303952E-2</v>
      </c>
      <c r="T230" s="352">
        <v>2.6881720430107527E-2</v>
      </c>
      <c r="U230" s="352">
        <v>2.4018397070096245E-2</v>
      </c>
      <c r="V230" s="352">
        <v>3.3846674564224064E-2</v>
      </c>
      <c r="W230" s="352">
        <v>2.6551609691337536E-2</v>
      </c>
      <c r="X230" s="352">
        <v>2.6304441569642085E-2</v>
      </c>
      <c r="Y230" s="445">
        <v>2.4894612805788828E-2</v>
      </c>
      <c r="Z230" s="352"/>
      <c r="AA230" s="352"/>
      <c r="AB230" s="680"/>
      <c r="AC230" s="352"/>
      <c r="AD230" s="352"/>
      <c r="AE230" s="352"/>
      <c r="AF230" s="352"/>
      <c r="AG230" s="352"/>
      <c r="AH230" s="352"/>
      <c r="AI230" s="352"/>
      <c r="AJ230" s="352"/>
      <c r="AK230" s="352"/>
      <c r="AL230" s="352"/>
      <c r="AM230" s="352"/>
      <c r="AN230" s="352"/>
      <c r="AO230" s="1469"/>
      <c r="AP230" s="352"/>
      <c r="AQ230" s="352"/>
      <c r="AR230" s="352"/>
      <c r="AS230" s="352"/>
      <c r="AT230" s="1541"/>
      <c r="AU230" s="63"/>
      <c r="AV230" s="902"/>
      <c r="AW230" s="1246" t="s">
        <v>203</v>
      </c>
      <c r="AX230" s="117"/>
      <c r="AY230" s="117">
        <v>5.1169590643274851E-2</v>
      </c>
      <c r="AZ230" s="117">
        <v>4.7758504167605319E-2</v>
      </c>
      <c r="BA230" s="117">
        <v>4.5648312611012432E-2</v>
      </c>
      <c r="BB230" s="117">
        <v>2.4018397070096245E-2</v>
      </c>
      <c r="BC230" s="117">
        <v>2.4894612805788828E-2</v>
      </c>
      <c r="BD230" s="959"/>
      <c r="BE230" s="352"/>
      <c r="BF230" s="352"/>
      <c r="BG230" s="959"/>
      <c r="BH230" s="352"/>
      <c r="BJ230" s="352"/>
      <c r="BK230" s="352"/>
      <c r="BL230" s="352"/>
      <c r="BN230" s="117"/>
      <c r="BO230" s="352"/>
      <c r="BP230" s="352"/>
      <c r="BQ230" s="352"/>
    </row>
    <row r="231" spans="1:69" s="24" customFormat="1" ht="14.25" hidden="1" customHeight="1" outlineLevel="1">
      <c r="A231" s="31"/>
      <c r="B231" s="31"/>
      <c r="C231" s="90" t="s">
        <v>83</v>
      </c>
      <c r="D231" s="90"/>
      <c r="E231" s="90"/>
      <c r="F231" s="225">
        <v>1.277445109780439E-2</v>
      </c>
      <c r="G231" s="225">
        <v>1.6929588303193535E-2</v>
      </c>
      <c r="H231" s="225">
        <v>2.0702402957486137E-2</v>
      </c>
      <c r="I231" s="113">
        <v>1.7818959372772631E-2</v>
      </c>
      <c r="J231" s="225">
        <v>3.0495552731893267E-2</v>
      </c>
      <c r="K231" s="225">
        <v>2.9224904701397714E-2</v>
      </c>
      <c r="L231" s="225">
        <v>3.015075376884422E-2</v>
      </c>
      <c r="M231" s="113">
        <v>2.6862026862026864E-2</v>
      </c>
      <c r="N231" s="225">
        <v>4.1602936677883146E-2</v>
      </c>
      <c r="O231" s="225">
        <v>3.7163208423660575E-2</v>
      </c>
      <c r="P231" s="225">
        <v>3.3670033670033669E-2</v>
      </c>
      <c r="Q231" s="352">
        <v>2.6248399487836107E-2</v>
      </c>
      <c r="R231" s="352">
        <v>-8.6673889490790895E-3</v>
      </c>
      <c r="S231" s="352">
        <v>-7.4074074074074077E-3</v>
      </c>
      <c r="T231" s="352">
        <v>-1.1011011011011011E-2</v>
      </c>
      <c r="U231" s="352">
        <v>-4.5836516424751714E-3</v>
      </c>
      <c r="V231" s="352">
        <v>-1.3559322033898306E-2</v>
      </c>
      <c r="W231" s="352">
        <v>-1.86810076422304E-2</v>
      </c>
      <c r="X231" s="352">
        <v>-1.8109790605546124E-2</v>
      </c>
      <c r="Y231" s="445">
        <v>-1.6571256402530887E-2</v>
      </c>
      <c r="Z231" s="352"/>
      <c r="AA231" s="352"/>
      <c r="AB231" s="680"/>
      <c r="AC231" s="352"/>
      <c r="AD231" s="352"/>
      <c r="AE231" s="352"/>
      <c r="AF231" s="352"/>
      <c r="AG231" s="352"/>
      <c r="AH231" s="352"/>
      <c r="AI231" s="352"/>
      <c r="AJ231" s="352"/>
      <c r="AK231" s="352"/>
      <c r="AL231" s="352"/>
      <c r="AM231" s="352"/>
      <c r="AN231" s="352"/>
      <c r="AO231" s="1469"/>
      <c r="AP231" s="352"/>
      <c r="AQ231" s="352"/>
      <c r="AR231" s="352"/>
      <c r="AS231" s="352"/>
      <c r="AT231" s="1541"/>
      <c r="AU231" s="63"/>
      <c r="AV231" s="902"/>
      <c r="AW231" s="1246" t="s">
        <v>203</v>
      </c>
      <c r="AX231" s="117">
        <v>-1.9267265878635492E-3</v>
      </c>
      <c r="AY231" s="117">
        <v>1.7818959372772631E-2</v>
      </c>
      <c r="AZ231" s="117">
        <v>2.6862026862026864E-2</v>
      </c>
      <c r="BA231" s="117">
        <v>2.6248399487836107E-2</v>
      </c>
      <c r="BB231" s="117">
        <v>-4.5836516424751714E-3</v>
      </c>
      <c r="BC231" s="117">
        <v>-1.6571256402530887E-2</v>
      </c>
      <c r="BD231" s="959"/>
      <c r="BE231" s="352"/>
      <c r="BF231" s="352"/>
      <c r="BG231" s="959"/>
      <c r="BH231" s="352"/>
      <c r="BJ231" s="352"/>
      <c r="BK231" s="352"/>
      <c r="BL231" s="352"/>
      <c r="BN231" s="117"/>
      <c r="BO231" s="352"/>
      <c r="BP231" s="352"/>
      <c r="BQ231" s="352"/>
    </row>
    <row r="232" spans="1:69" s="88" customFormat="1" ht="14.25" hidden="1" customHeight="1" outlineLevel="1">
      <c r="A232" s="94"/>
      <c r="B232" s="92" t="s">
        <v>84</v>
      </c>
      <c r="C232" s="93"/>
      <c r="D232" s="93"/>
      <c r="E232" s="92"/>
      <c r="F232" s="229">
        <v>1.9E-2</v>
      </c>
      <c r="G232" s="229">
        <v>1.9E-2</v>
      </c>
      <c r="H232" s="229">
        <v>0.02</v>
      </c>
      <c r="I232" s="131">
        <v>1.9E-2</v>
      </c>
      <c r="J232" s="229">
        <v>2.9000000000000001E-2</v>
      </c>
      <c r="K232" s="229">
        <v>2.7E-2</v>
      </c>
      <c r="L232" s="229">
        <v>2.7E-2</v>
      </c>
      <c r="M232" s="131">
        <v>2.4E-2</v>
      </c>
      <c r="N232" s="229">
        <v>-3.0599999999999999E-2</v>
      </c>
      <c r="O232" s="229">
        <v>-3.0200000000000001E-2</v>
      </c>
      <c r="P232" s="229">
        <v>-2.7099999999999999E-2</v>
      </c>
      <c r="Q232" s="674">
        <v>-2.1600000000000001E-2</v>
      </c>
      <c r="R232" s="674">
        <v>-2.4299999999999999E-2</v>
      </c>
      <c r="S232" s="674">
        <v>-1.77E-2</v>
      </c>
      <c r="T232" s="674">
        <v>-1.55E-2</v>
      </c>
      <c r="U232" s="674">
        <v>1.2963500145039161E-2</v>
      </c>
      <c r="V232" s="674">
        <v>8.6531114485030713E-3</v>
      </c>
      <c r="W232" s="674">
        <v>8.7954085873029365E-3</v>
      </c>
      <c r="X232" s="674">
        <v>8.0883797159407422E-3</v>
      </c>
      <c r="Y232" s="675">
        <v>7.7494133988338593E-3</v>
      </c>
      <c r="Z232" s="674"/>
      <c r="AA232" s="674"/>
      <c r="AB232" s="681"/>
      <c r="AC232" s="674"/>
      <c r="AD232" s="674"/>
      <c r="AE232" s="674"/>
      <c r="AF232" s="674"/>
      <c r="AG232" s="674"/>
      <c r="AH232" s="674"/>
      <c r="AI232" s="674"/>
      <c r="AJ232" s="674"/>
      <c r="AK232" s="674"/>
      <c r="AL232" s="674"/>
      <c r="AM232" s="674"/>
      <c r="AN232" s="674"/>
      <c r="AO232" s="1486"/>
      <c r="AP232" s="674"/>
      <c r="AQ232" s="674"/>
      <c r="AR232" s="674"/>
      <c r="AS232" s="674"/>
      <c r="AT232" s="1542"/>
      <c r="AU232" s="63"/>
      <c r="AV232" s="981"/>
      <c r="AW232" s="345">
        <v>3.0000000000000001E-3</v>
      </c>
      <c r="AX232" s="344">
        <v>4.0000000000000001E-3</v>
      </c>
      <c r="AY232" s="344">
        <v>1.9E-2</v>
      </c>
      <c r="AZ232" s="344">
        <v>2.4E-2</v>
      </c>
      <c r="BA232" s="344">
        <v>2.1600000000000001E-2</v>
      </c>
      <c r="BB232" s="344">
        <v>1.2963500145039161E-2</v>
      </c>
      <c r="BC232" s="344">
        <v>7.7494133988338593E-3</v>
      </c>
      <c r="BD232" s="966"/>
      <c r="BE232" s="674"/>
      <c r="BF232" s="674"/>
      <c r="BG232" s="966"/>
      <c r="BH232" s="674"/>
      <c r="BJ232" s="674"/>
      <c r="BK232" s="674"/>
      <c r="BL232" s="674"/>
      <c r="BN232" s="344"/>
      <c r="BO232" s="674"/>
      <c r="BP232" s="674"/>
      <c r="BQ232" s="674"/>
    </row>
    <row r="233" spans="1:69" s="88" customFormat="1" ht="14.25" hidden="1" customHeight="1" outlineLevel="1">
      <c r="A233" s="94"/>
      <c r="B233" s="92" t="s">
        <v>87</v>
      </c>
      <c r="C233" s="93"/>
      <c r="D233" s="93"/>
      <c r="E233" s="92"/>
      <c r="F233" s="229">
        <v>1.0999999999999999E-2</v>
      </c>
      <c r="G233" s="229">
        <v>1.0999999999999999E-2</v>
      </c>
      <c r="H233" s="229">
        <v>1.2E-2</v>
      </c>
      <c r="I233" s="131">
        <v>1.0999999999999999E-2</v>
      </c>
      <c r="J233" s="229">
        <v>2.1999999999999999E-2</v>
      </c>
      <c r="K233" s="229">
        <v>2.1000000000000001E-2</v>
      </c>
      <c r="L233" s="229">
        <v>2.3E-2</v>
      </c>
      <c r="M233" s="131">
        <v>2.3E-2</v>
      </c>
      <c r="N233" s="229">
        <v>-2.4899999999999999E-2</v>
      </c>
      <c r="O233" s="229">
        <v>-2.5499999999999998E-2</v>
      </c>
      <c r="P233" s="229">
        <v>-2.63E-2</v>
      </c>
      <c r="Q233" s="674">
        <v>-2.5399999999999999E-2</v>
      </c>
      <c r="R233" s="674">
        <v>-1.7000000000000001E-2</v>
      </c>
      <c r="S233" s="674">
        <v>-1.8579999999999999E-2</v>
      </c>
      <c r="T233" s="674">
        <v>-1.95E-2</v>
      </c>
      <c r="U233" s="674">
        <v>1.7745989789836485E-2</v>
      </c>
      <c r="V233" s="674">
        <v>1.4639245231792575E-2</v>
      </c>
      <c r="W233" s="674">
        <v>1.6899999999999998E-2</v>
      </c>
      <c r="X233" s="674">
        <v>1.52E-2</v>
      </c>
      <c r="Y233" s="675">
        <v>1.5076574509880092E-2</v>
      </c>
      <c r="Z233" s="674"/>
      <c r="AA233" s="674"/>
      <c r="AB233" s="681"/>
      <c r="AC233" s="674"/>
      <c r="AD233" s="674"/>
      <c r="AE233" s="674"/>
      <c r="AF233" s="674"/>
      <c r="AG233" s="674"/>
      <c r="AH233" s="674"/>
      <c r="AI233" s="674"/>
      <c r="AJ233" s="674"/>
      <c r="AK233" s="674"/>
      <c r="AL233" s="674"/>
      <c r="AM233" s="674"/>
      <c r="AN233" s="674"/>
      <c r="AO233" s="1486"/>
      <c r="AP233" s="674"/>
      <c r="AQ233" s="674"/>
      <c r="AR233" s="674"/>
      <c r="AS233" s="674"/>
      <c r="AT233" s="1542"/>
      <c r="AU233" s="63"/>
      <c r="AV233" s="981"/>
      <c r="AW233" s="345">
        <v>0</v>
      </c>
      <c r="AX233" s="344">
        <v>2.2112053913095615E-3</v>
      </c>
      <c r="AY233" s="344">
        <v>1.0849997764981734E-2</v>
      </c>
      <c r="AZ233" s="344">
        <v>2.2194522242703629E-2</v>
      </c>
      <c r="BA233" s="344">
        <v>2.4544492404748069E-2</v>
      </c>
      <c r="BB233" s="344">
        <v>1.7745989789836485E-2</v>
      </c>
      <c r="BC233" s="344">
        <v>1.5076574509880092E-2</v>
      </c>
      <c r="BD233" s="966"/>
      <c r="BE233" s="674"/>
      <c r="BF233" s="674"/>
      <c r="BG233" s="966"/>
      <c r="BH233" s="674"/>
      <c r="BJ233" s="674"/>
      <c r="BK233" s="674"/>
      <c r="BL233" s="674"/>
      <c r="BN233" s="344"/>
      <c r="BO233" s="674"/>
      <c r="BP233" s="674"/>
      <c r="BQ233" s="674"/>
    </row>
    <row r="234" spans="1:69" ht="14.25" hidden="1" customHeight="1" outlineLevel="1">
      <c r="A234" s="31"/>
      <c r="B234" s="31"/>
      <c r="C234" s="31"/>
      <c r="D234" s="31"/>
      <c r="E234" s="31"/>
      <c r="F234" s="147"/>
      <c r="G234" s="147"/>
      <c r="H234" s="147"/>
      <c r="I234" s="63"/>
      <c r="J234" s="62"/>
      <c r="K234" s="62"/>
      <c r="L234" s="62"/>
      <c r="M234" s="63"/>
      <c r="N234" s="62"/>
      <c r="O234" s="62"/>
      <c r="P234" s="62"/>
      <c r="Q234" s="353"/>
      <c r="R234" s="353"/>
      <c r="S234" s="353"/>
      <c r="T234" s="353"/>
      <c r="U234" s="353"/>
      <c r="V234" s="353"/>
      <c r="W234" s="353"/>
      <c r="X234" s="353"/>
      <c r="Y234" s="449"/>
      <c r="Z234" s="353"/>
      <c r="AA234" s="353"/>
      <c r="AB234" s="534"/>
      <c r="AC234" s="353"/>
      <c r="AD234" s="353"/>
      <c r="AE234" s="353"/>
      <c r="AF234" s="353"/>
      <c r="AG234" s="353"/>
      <c r="AH234" s="353"/>
      <c r="AI234" s="353"/>
      <c r="AJ234" s="353"/>
      <c r="AK234" s="353"/>
      <c r="AL234" s="353"/>
      <c r="AM234" s="353"/>
      <c r="AN234" s="353"/>
      <c r="AO234" s="606"/>
      <c r="AP234" s="353"/>
      <c r="AQ234" s="353"/>
      <c r="AR234" s="353"/>
      <c r="AS234" s="557"/>
      <c r="AT234" s="557"/>
      <c r="AU234" s="63"/>
      <c r="AV234" s="902"/>
      <c r="AW234" s="1222"/>
      <c r="AX234" s="63"/>
      <c r="AY234" s="63"/>
      <c r="AZ234" s="63"/>
      <c r="BA234" s="63"/>
      <c r="BB234" s="63"/>
      <c r="BC234" s="63"/>
      <c r="BD234" s="933"/>
      <c r="BE234" s="353"/>
      <c r="BF234" s="353"/>
      <c r="BG234" s="933"/>
      <c r="BH234" s="353"/>
      <c r="BJ234" s="353"/>
      <c r="BK234" s="353"/>
      <c r="BL234" s="353"/>
      <c r="BN234" s="63"/>
      <c r="BO234" s="353"/>
      <c r="BP234" s="353"/>
      <c r="BQ234" s="353"/>
    </row>
    <row r="235" spans="1:69" ht="14.25" hidden="1" customHeight="1" outlineLevel="2">
      <c r="A235" s="31"/>
      <c r="B235" s="31"/>
      <c r="C235" s="31"/>
      <c r="D235" s="31"/>
      <c r="E235" s="31"/>
      <c r="F235" s="147"/>
      <c r="G235" s="147"/>
      <c r="H235" s="147"/>
      <c r="I235" s="63"/>
      <c r="J235" s="62"/>
      <c r="K235" s="62"/>
      <c r="L235" s="62"/>
      <c r="M235" s="63"/>
      <c r="N235" s="62"/>
      <c r="O235" s="62"/>
      <c r="P235" s="62"/>
      <c r="Q235" s="353"/>
      <c r="R235" s="353"/>
      <c r="S235" s="353"/>
      <c r="T235" s="353"/>
      <c r="U235" s="353"/>
      <c r="V235" s="353"/>
      <c r="W235" s="353"/>
      <c r="X235" s="353"/>
      <c r="Y235" s="449"/>
      <c r="Z235" s="353"/>
      <c r="AA235" s="353"/>
      <c r="AB235" s="534"/>
      <c r="AC235" s="353"/>
      <c r="AD235" s="353"/>
      <c r="AE235" s="353"/>
      <c r="AF235" s="353"/>
      <c r="AG235" s="353"/>
      <c r="AH235" s="353"/>
      <c r="AI235" s="353"/>
      <c r="AJ235" s="353"/>
      <c r="AK235" s="353"/>
      <c r="AL235" s="353"/>
      <c r="AM235" s="353"/>
      <c r="AN235" s="353"/>
      <c r="AO235" s="606"/>
      <c r="AP235" s="353"/>
      <c r="AQ235" s="353"/>
      <c r="AR235" s="353"/>
      <c r="AS235" s="557"/>
      <c r="AT235" s="557"/>
      <c r="AU235" s="63"/>
      <c r="AV235" s="902"/>
      <c r="AW235" s="1222"/>
      <c r="AX235" s="63"/>
      <c r="AY235" s="63"/>
      <c r="AZ235" s="63"/>
      <c r="BA235" s="63"/>
      <c r="BB235" s="63"/>
      <c r="BC235" s="63"/>
      <c r="BD235" s="933"/>
      <c r="BE235" s="353"/>
      <c r="BF235" s="353"/>
      <c r="BG235" s="933"/>
      <c r="BH235" s="353"/>
      <c r="BJ235" s="353"/>
      <c r="BK235" s="353"/>
      <c r="BL235" s="353"/>
      <c r="BN235" s="63"/>
      <c r="BO235" s="353"/>
      <c r="BP235" s="353"/>
      <c r="BQ235" s="353"/>
    </row>
    <row r="236" spans="1:69" s="24" customFormat="1" ht="14.25" hidden="1" customHeight="1" outlineLevel="2">
      <c r="A236" s="89" t="s">
        <v>105</v>
      </c>
      <c r="B236" s="89"/>
      <c r="C236" s="89"/>
      <c r="D236" s="89"/>
      <c r="E236" s="89"/>
      <c r="F236" s="149"/>
      <c r="G236" s="149"/>
      <c r="H236" s="149"/>
      <c r="I236" s="133"/>
      <c r="J236" s="230"/>
      <c r="K236" s="230"/>
      <c r="L236" s="230"/>
      <c r="M236" s="133"/>
      <c r="N236" s="230"/>
      <c r="O236" s="230"/>
      <c r="P236" s="230"/>
      <c r="Q236" s="655"/>
      <c r="R236" s="655"/>
      <c r="S236" s="655"/>
      <c r="T236" s="655"/>
      <c r="U236" s="655"/>
      <c r="V236" s="655"/>
      <c r="W236" s="655"/>
      <c r="X236" s="352"/>
      <c r="Y236" s="656"/>
      <c r="Z236" s="655"/>
      <c r="AA236" s="655"/>
      <c r="AB236" s="657"/>
      <c r="AC236" s="352"/>
      <c r="AD236" s="352"/>
      <c r="AE236" s="352"/>
      <c r="AF236" s="352"/>
      <c r="AG236" s="352"/>
      <c r="AH236" s="352"/>
      <c r="AI236" s="352"/>
      <c r="AJ236" s="352"/>
      <c r="AK236" s="352"/>
      <c r="AL236" s="352"/>
      <c r="AM236" s="352"/>
      <c r="AN236" s="352"/>
      <c r="AO236" s="1469"/>
      <c r="AP236" s="352"/>
      <c r="AQ236" s="352"/>
      <c r="AR236" s="352"/>
      <c r="AS236" s="352"/>
      <c r="AT236" s="1533"/>
      <c r="AU236" s="63"/>
      <c r="AV236" s="902"/>
      <c r="AW236" s="1223"/>
      <c r="AX236" s="107"/>
      <c r="AY236" s="107"/>
      <c r="AZ236" s="107"/>
      <c r="BA236" s="107"/>
      <c r="BB236" s="107"/>
      <c r="BC236" s="107"/>
      <c r="BD236" s="958"/>
      <c r="BE236" s="352"/>
      <c r="BF236" s="352"/>
      <c r="BG236" s="958"/>
      <c r="BH236" s="352"/>
      <c r="BJ236" s="352"/>
      <c r="BK236" s="352"/>
      <c r="BL236" s="352"/>
      <c r="BN236" s="107"/>
      <c r="BO236" s="352"/>
      <c r="BP236" s="352"/>
      <c r="BQ236" s="352"/>
    </row>
    <row r="237" spans="1:69" ht="14.25" hidden="1" customHeight="1" outlineLevel="2">
      <c r="A237" s="31"/>
      <c r="B237" s="90" t="s">
        <v>103</v>
      </c>
      <c r="C237" s="90"/>
      <c r="D237" s="90"/>
      <c r="E237" s="90"/>
      <c r="F237" s="148">
        <v>7.8970039245716467E-2</v>
      </c>
      <c r="G237" s="148">
        <v>8.6112736493075867E-2</v>
      </c>
      <c r="H237" s="148">
        <v>9.4139268940167456E-2</v>
      </c>
      <c r="I237" s="117">
        <v>6.5712771595124536E-2</v>
      </c>
      <c r="J237" s="220">
        <v>7.3960043787629992E-2</v>
      </c>
      <c r="K237" s="220">
        <v>7.6485385721130811E-2</v>
      </c>
      <c r="L237" s="220">
        <v>7.3555073766590873E-2</v>
      </c>
      <c r="M237" s="117">
        <v>5.6434513129995104E-2</v>
      </c>
      <c r="N237" s="220">
        <v>6.8022078386212922E-2</v>
      </c>
      <c r="O237" s="220">
        <v>9.2432035268185164E-2</v>
      </c>
      <c r="P237" s="220">
        <v>0.1031334364667698</v>
      </c>
      <c r="Q237" s="356">
        <v>0.11011157193761317</v>
      </c>
      <c r="R237" s="356">
        <v>0.1127424530713089</v>
      </c>
      <c r="S237" s="356">
        <v>8.3385678391959803E-2</v>
      </c>
      <c r="T237" s="356">
        <v>8.2000000000000003E-2</v>
      </c>
      <c r="U237" s="356">
        <v>7.8E-2</v>
      </c>
      <c r="V237" s="356"/>
      <c r="W237" s="356"/>
      <c r="X237" s="352">
        <v>1.8927079503604124E-4</v>
      </c>
      <c r="Y237" s="445"/>
      <c r="Z237" s="356"/>
      <c r="AA237" s="356"/>
      <c r="AB237" s="532"/>
      <c r="AC237" s="352"/>
      <c r="AD237" s="352"/>
      <c r="AE237" s="352"/>
      <c r="AF237" s="352"/>
      <c r="AG237" s="352"/>
      <c r="AH237" s="352"/>
      <c r="AI237" s="352"/>
      <c r="AJ237" s="352"/>
      <c r="AK237" s="352"/>
      <c r="AL237" s="352"/>
      <c r="AM237" s="352"/>
      <c r="AN237" s="352"/>
      <c r="AO237" s="1469"/>
      <c r="AP237" s="352"/>
      <c r="AQ237" s="352"/>
      <c r="AR237" s="352"/>
      <c r="AS237" s="352"/>
      <c r="AT237" s="352"/>
      <c r="AU237" s="63"/>
      <c r="AV237" s="902"/>
      <c r="AW237" s="114">
        <v>7.3800526959667614E-2</v>
      </c>
      <c r="AX237" s="117">
        <v>8.4668192219679639E-2</v>
      </c>
      <c r="AY237" s="117">
        <v>6.5712771595124536E-2</v>
      </c>
      <c r="AZ237" s="117">
        <v>5.6434513129995104E-2</v>
      </c>
      <c r="BA237" s="117">
        <v>0.11011157193761317</v>
      </c>
      <c r="BB237" s="117">
        <v>7.8E-2</v>
      </c>
      <c r="BC237" s="117">
        <v>0</v>
      </c>
      <c r="BD237" s="959"/>
      <c r="BE237" s="352"/>
      <c r="BF237" s="352"/>
      <c r="BG237" s="959"/>
      <c r="BH237" s="352"/>
      <c r="BJ237" s="352"/>
      <c r="BK237" s="352"/>
      <c r="BL237" s="352"/>
      <c r="BN237" s="117"/>
      <c r="BO237" s="352"/>
      <c r="BP237" s="352"/>
      <c r="BQ237" s="352"/>
    </row>
    <row r="238" spans="1:69" ht="14.25" hidden="1" customHeight="1" outlineLevel="2">
      <c r="A238" s="31"/>
      <c r="B238" s="90" t="s">
        <v>104</v>
      </c>
      <c r="C238" s="90"/>
      <c r="D238" s="90"/>
      <c r="E238" s="90"/>
      <c r="F238" s="148">
        <v>0.89212121212121209</v>
      </c>
      <c r="G238" s="148">
        <v>0.86409966024915064</v>
      </c>
      <c r="H238" s="148">
        <v>0.85791757049891537</v>
      </c>
      <c r="I238" s="117">
        <v>0.86059907834101379</v>
      </c>
      <c r="J238" s="220">
        <v>0.83441258094357074</v>
      </c>
      <c r="K238" s="220">
        <v>0.80579483163664845</v>
      </c>
      <c r="L238" s="220">
        <v>0.82746225736879941</v>
      </c>
      <c r="M238" s="117">
        <v>0.81069364161849711</v>
      </c>
      <c r="N238" s="220">
        <v>0.80035026269702281</v>
      </c>
      <c r="O238" s="220">
        <v>0.78418124006359302</v>
      </c>
      <c r="P238" s="220">
        <v>0.78617647058823525</v>
      </c>
      <c r="Q238" s="356">
        <v>0.76604774535809017</v>
      </c>
      <c r="R238" s="356">
        <v>0.65869017632241811</v>
      </c>
      <c r="S238" s="356">
        <v>0.7489014438166981</v>
      </c>
      <c r="T238" s="356">
        <v>0.754</v>
      </c>
      <c r="U238" s="356">
        <v>0.82499999999999996</v>
      </c>
      <c r="V238" s="356"/>
      <c r="W238" s="356"/>
      <c r="X238" s="352">
        <v>2.0188264835439233E-4</v>
      </c>
      <c r="Y238" s="445"/>
      <c r="Z238" s="356"/>
      <c r="AA238" s="356"/>
      <c r="AB238" s="532"/>
      <c r="AC238" s="352"/>
      <c r="AD238" s="352"/>
      <c r="AE238" s="352"/>
      <c r="AF238" s="352"/>
      <c r="AG238" s="352"/>
      <c r="AH238" s="352"/>
      <c r="AI238" s="352"/>
      <c r="AJ238" s="352"/>
      <c r="AK238" s="352"/>
      <c r="AL238" s="352"/>
      <c r="AM238" s="352"/>
      <c r="AN238" s="352"/>
      <c r="AO238" s="1469"/>
      <c r="AP238" s="352"/>
      <c r="AQ238" s="352"/>
      <c r="AR238" s="352"/>
      <c r="AS238" s="352"/>
      <c r="AT238" s="352"/>
      <c r="AU238" s="63"/>
      <c r="AV238" s="902"/>
      <c r="AW238" s="114">
        <v>0.94864115800396687</v>
      </c>
      <c r="AX238" s="117">
        <v>0.87544065804935367</v>
      </c>
      <c r="AY238" s="117">
        <v>0.86059907834101379</v>
      </c>
      <c r="AZ238" s="117">
        <v>0.81069364161849711</v>
      </c>
      <c r="BA238" s="117">
        <v>0.76604774535809017</v>
      </c>
      <c r="BB238" s="117">
        <v>0.82499999999999996</v>
      </c>
      <c r="BC238" s="117">
        <v>0</v>
      </c>
      <c r="BD238" s="959"/>
      <c r="BE238" s="352"/>
      <c r="BF238" s="352"/>
      <c r="BG238" s="959"/>
      <c r="BH238" s="352"/>
      <c r="BJ238" s="352"/>
      <c r="BK238" s="352"/>
      <c r="BL238" s="352"/>
      <c r="BN238" s="117"/>
      <c r="BO238" s="352"/>
      <c r="BP238" s="352"/>
      <c r="BQ238" s="352"/>
    </row>
    <row r="239" spans="1:69" ht="14.25" customHeight="1" collapsed="1">
      <c r="A239" s="31"/>
      <c r="B239" s="31"/>
      <c r="C239" s="31"/>
      <c r="D239" s="31"/>
      <c r="E239" s="31"/>
      <c r="F239" s="32"/>
      <c r="G239" s="32"/>
      <c r="H239" s="32"/>
      <c r="I239" s="32"/>
      <c r="J239" s="32"/>
      <c r="K239" s="32"/>
      <c r="L239" s="32"/>
      <c r="M239" s="32"/>
      <c r="N239" s="32"/>
      <c r="O239" s="32"/>
      <c r="P239" s="32"/>
      <c r="Q239" s="357"/>
      <c r="R239" s="357"/>
      <c r="S239" s="357"/>
      <c r="T239" s="357"/>
      <c r="U239" s="357"/>
      <c r="V239" s="357"/>
      <c r="W239" s="357"/>
      <c r="X239" s="357"/>
      <c r="Y239" s="443"/>
      <c r="Z239" s="357"/>
      <c r="AA239" s="357"/>
      <c r="AB239" s="536"/>
      <c r="AC239" s="357"/>
      <c r="AD239" s="357"/>
      <c r="AE239" s="357"/>
      <c r="AF239" s="357"/>
      <c r="AG239" s="357"/>
      <c r="AH239" s="357"/>
      <c r="AI239" s="357"/>
      <c r="AJ239" s="357"/>
      <c r="AK239" s="357"/>
      <c r="AL239" s="1324"/>
      <c r="AM239" s="1324"/>
      <c r="AN239" s="1324"/>
      <c r="AO239" s="1487"/>
      <c r="AP239" s="1324"/>
      <c r="AQ239" s="1324"/>
      <c r="AR239" s="1324"/>
      <c r="AS239" s="1555"/>
      <c r="AT239" s="1419"/>
      <c r="AU239" s="63"/>
      <c r="AV239" s="900"/>
      <c r="AW239" s="32"/>
      <c r="AX239" s="32"/>
      <c r="AY239" s="32"/>
      <c r="AZ239" s="32"/>
      <c r="BA239" s="32"/>
      <c r="BB239" s="32"/>
      <c r="BC239" s="32"/>
      <c r="BD239" s="526"/>
      <c r="BE239" s="357"/>
      <c r="BF239" s="357"/>
      <c r="BG239" s="526"/>
      <c r="BH239" s="357"/>
      <c r="BJ239" s="357"/>
      <c r="BK239" s="357"/>
      <c r="BL239" s="357"/>
      <c r="BN239" s="32"/>
      <c r="BO239" s="357"/>
      <c r="BP239" s="357"/>
      <c r="BQ239" s="357"/>
    </row>
    <row r="240" spans="1:69" ht="21" hidden="1" customHeight="1" outlineLevel="1">
      <c r="A240" s="885" t="s">
        <v>445</v>
      </c>
      <c r="F240" s="32"/>
      <c r="G240" s="32"/>
      <c r="H240" s="32"/>
      <c r="I240" s="32"/>
      <c r="J240" s="32"/>
      <c r="K240" s="32"/>
      <c r="L240" s="32"/>
      <c r="M240" s="32"/>
      <c r="N240" s="32"/>
      <c r="O240" s="32"/>
      <c r="P240" s="32"/>
      <c r="Q240" s="357"/>
      <c r="R240" s="357"/>
      <c r="S240" s="357"/>
      <c r="T240" s="357"/>
      <c r="U240" s="357"/>
      <c r="V240" s="357"/>
      <c r="W240" s="357"/>
      <c r="X240" s="357"/>
      <c r="AB240" s="528" t="s">
        <v>398</v>
      </c>
      <c r="AO240" s="1466"/>
      <c r="AS240" s="26"/>
      <c r="AT240" s="1421"/>
      <c r="AU240" s="63"/>
      <c r="AV240" s="951" t="s">
        <v>461</v>
      </c>
      <c r="BD240" s="528" t="s">
        <v>398</v>
      </c>
      <c r="BG240" s="528"/>
    </row>
    <row r="241" spans="1:69" ht="14.25" hidden="1" customHeight="1" outlineLevel="1">
      <c r="F241" s="32"/>
      <c r="G241" s="32"/>
      <c r="H241" s="32"/>
      <c r="I241" s="32"/>
      <c r="J241" s="32"/>
      <c r="K241" s="32"/>
      <c r="L241" s="32"/>
      <c r="M241" s="32"/>
      <c r="N241" s="32"/>
      <c r="O241" s="32"/>
      <c r="P241" s="32"/>
      <c r="Q241" s="357"/>
      <c r="R241" s="357"/>
      <c r="S241" s="357"/>
      <c r="T241" s="357"/>
      <c r="U241" s="357"/>
      <c r="V241" s="357"/>
      <c r="W241" s="357"/>
      <c r="X241" s="357"/>
      <c r="Y241" s="436" t="s">
        <v>394</v>
      </c>
      <c r="Z241" s="435" t="s">
        <v>366</v>
      </c>
      <c r="AB241" s="529"/>
      <c r="AO241" s="1466"/>
      <c r="AS241" s="26"/>
      <c r="AT241" s="26"/>
      <c r="AU241" s="63"/>
      <c r="AV241" s="951" t="s">
        <v>462</v>
      </c>
      <c r="BC241" s="435" t="s">
        <v>394</v>
      </c>
      <c r="BD241" s="524" t="s">
        <v>366</v>
      </c>
      <c r="BG241" s="524"/>
    </row>
    <row r="242" spans="1:69" ht="14.25" hidden="1" customHeight="1" outlineLevel="1">
      <c r="A242" s="29"/>
      <c r="B242" s="29"/>
      <c r="C242" s="29"/>
      <c r="D242" s="29"/>
      <c r="E242" s="29"/>
      <c r="F242" s="28" t="s">
        <v>231</v>
      </c>
      <c r="G242" s="28" t="s">
        <v>232</v>
      </c>
      <c r="H242" s="28" t="s">
        <v>233</v>
      </c>
      <c r="I242" s="28" t="s">
        <v>234</v>
      </c>
      <c r="J242" s="28" t="s">
        <v>235</v>
      </c>
      <c r="K242" s="28" t="s">
        <v>236</v>
      </c>
      <c r="L242" s="28" t="s">
        <v>237</v>
      </c>
      <c r="M242" s="28" t="s">
        <v>238</v>
      </c>
      <c r="N242" s="28" t="s">
        <v>239</v>
      </c>
      <c r="O242" s="28" t="s">
        <v>240</v>
      </c>
      <c r="P242" s="28" t="s">
        <v>241</v>
      </c>
      <c r="Q242" s="28" t="s">
        <v>242</v>
      </c>
      <c r="R242" s="28" t="s">
        <v>243</v>
      </c>
      <c r="S242" s="28" t="s">
        <v>244</v>
      </c>
      <c r="T242" s="28" t="s">
        <v>245</v>
      </c>
      <c r="U242" s="28" t="s">
        <v>246</v>
      </c>
      <c r="V242" s="28" t="s">
        <v>307</v>
      </c>
      <c r="W242" s="28" t="s">
        <v>315</v>
      </c>
      <c r="X242" s="28" t="s">
        <v>321</v>
      </c>
      <c r="Y242" s="437" t="s">
        <v>340</v>
      </c>
      <c r="Z242" s="28" t="s">
        <v>365</v>
      </c>
      <c r="AA242" s="28" t="s">
        <v>343</v>
      </c>
      <c r="AB242" s="525" t="s">
        <v>344</v>
      </c>
      <c r="AC242" s="28" t="s">
        <v>345</v>
      </c>
      <c r="AD242" s="28" t="s">
        <v>459</v>
      </c>
      <c r="AE242" s="28" t="s">
        <v>483</v>
      </c>
      <c r="AF242" s="28"/>
      <c r="AG242" s="28"/>
      <c r="AH242" s="28"/>
      <c r="AI242" s="28"/>
      <c r="AJ242" s="28"/>
      <c r="AK242" s="28"/>
      <c r="AL242" s="28"/>
      <c r="AM242" s="28"/>
      <c r="AN242" s="28"/>
      <c r="AO242" s="490"/>
      <c r="AP242" s="28"/>
      <c r="AQ242" s="28"/>
      <c r="AR242" s="28"/>
      <c r="AS242" s="516"/>
      <c r="AT242" s="516"/>
      <c r="AU242" s="63"/>
      <c r="AV242" s="899"/>
      <c r="AW242" s="28" t="s">
        <v>266</v>
      </c>
      <c r="AX242" s="28" t="s">
        <v>267</v>
      </c>
      <c r="AY242" s="28" t="s">
        <v>251</v>
      </c>
      <c r="AZ242" s="28" t="s">
        <v>253</v>
      </c>
      <c r="BA242" s="28" t="s">
        <v>259</v>
      </c>
      <c r="BB242" s="28" t="s">
        <v>291</v>
      </c>
      <c r="BC242" s="28" t="s">
        <v>341</v>
      </c>
      <c r="BD242" s="525" t="s">
        <v>456</v>
      </c>
      <c r="BE242" s="28"/>
      <c r="BF242" s="28"/>
      <c r="BG242" s="525"/>
      <c r="BH242" s="28"/>
      <c r="BJ242" s="28"/>
      <c r="BK242" s="28"/>
      <c r="BL242" s="28"/>
      <c r="BN242" s="28"/>
      <c r="BO242" s="28"/>
      <c r="BP242" s="28"/>
      <c r="BQ242" s="28"/>
    </row>
    <row r="243" spans="1:69" ht="14.25" hidden="1" customHeight="1" outlineLevel="1">
      <c r="A243" s="95" t="s">
        <v>2</v>
      </c>
      <c r="B243" s="31"/>
      <c r="C243" s="31"/>
      <c r="D243" s="31"/>
      <c r="E243" s="31"/>
      <c r="F243" s="219"/>
      <c r="G243" s="219"/>
      <c r="H243" s="219"/>
      <c r="I243" s="32"/>
      <c r="J243" s="219"/>
      <c r="K243" s="219"/>
      <c r="L243" s="219"/>
      <c r="M243" s="32"/>
      <c r="N243" s="219"/>
      <c r="O243" s="219"/>
      <c r="P243" s="219"/>
      <c r="Q243" s="357"/>
      <c r="R243" s="357"/>
      <c r="S243" s="357"/>
      <c r="T243" s="357"/>
      <c r="U243" s="357"/>
      <c r="V243" s="357"/>
      <c r="W243" s="357"/>
      <c r="X243" s="357"/>
      <c r="Y243" s="443"/>
      <c r="Z243" s="357"/>
      <c r="AA243" s="357"/>
      <c r="AB243" s="536"/>
      <c r="AC243" s="357"/>
      <c r="AD243" s="357"/>
      <c r="AE243" s="357"/>
      <c r="AF243" s="357"/>
      <c r="AG243" s="357"/>
      <c r="AH243" s="357"/>
      <c r="AI243" s="357"/>
      <c r="AJ243" s="357"/>
      <c r="AK243" s="357"/>
      <c r="AL243" s="357"/>
      <c r="AM243" s="357"/>
      <c r="AN243" s="357"/>
      <c r="AO243" s="1488"/>
      <c r="AP243" s="357"/>
      <c r="AQ243" s="357"/>
      <c r="AR243" s="357"/>
      <c r="AS243" s="1419"/>
      <c r="AT243" s="1419"/>
      <c r="AU243" s="63"/>
      <c r="AV243" s="900"/>
      <c r="AW243" s="32"/>
      <c r="AX243" s="32"/>
      <c r="AY243" s="32"/>
      <c r="AZ243" s="32"/>
      <c r="BA243" s="32"/>
      <c r="BB243" s="32"/>
      <c r="BC243" s="32"/>
      <c r="BD243" s="526"/>
      <c r="BE243" s="357"/>
      <c r="BF243" s="357"/>
      <c r="BG243" s="526"/>
      <c r="BH243" s="357"/>
      <c r="BJ243" s="357"/>
      <c r="BK243" s="357"/>
      <c r="BL243" s="357"/>
      <c r="BN243" s="32"/>
      <c r="BO243" s="357"/>
      <c r="BP243" s="357"/>
      <c r="BQ243" s="357"/>
    </row>
    <row r="244" spans="1:69" ht="14.25" hidden="1" customHeight="1" outlineLevel="1">
      <c r="A244" s="89" t="s">
        <v>475</v>
      </c>
      <c r="B244" s="90"/>
      <c r="C244" s="90"/>
      <c r="D244" s="90"/>
      <c r="E244" s="90"/>
      <c r="F244" s="223"/>
      <c r="G244" s="223"/>
      <c r="H244" s="223"/>
      <c r="I244" s="91"/>
      <c r="J244" s="223"/>
      <c r="K244" s="223"/>
      <c r="L244" s="223"/>
      <c r="M244" s="91"/>
      <c r="N244" s="223"/>
      <c r="O244" s="223"/>
      <c r="P244" s="223"/>
      <c r="Q244" s="358"/>
      <c r="R244" s="358"/>
      <c r="S244" s="358"/>
      <c r="T244" s="358"/>
      <c r="U244" s="358"/>
      <c r="V244" s="358"/>
      <c r="W244" s="358"/>
      <c r="X244" s="358"/>
      <c r="Y244" s="448"/>
      <c r="Z244" s="358"/>
      <c r="AA244" s="358"/>
      <c r="AB244" s="533"/>
      <c r="AC244" s="358"/>
      <c r="AD244" s="358"/>
      <c r="AE244" s="358"/>
      <c r="AF244" s="358"/>
      <c r="AG244" s="358"/>
      <c r="AH244" s="358"/>
      <c r="AI244" s="358"/>
      <c r="AJ244" s="358"/>
      <c r="AK244" s="358"/>
      <c r="AL244" s="358"/>
      <c r="AM244" s="358"/>
      <c r="AN244" s="358"/>
      <c r="AO244" s="1468"/>
      <c r="AP244" s="358"/>
      <c r="AQ244" s="358"/>
      <c r="AR244" s="358"/>
      <c r="AS244" s="556"/>
      <c r="AT244" s="556"/>
      <c r="AU244" s="63"/>
      <c r="AV244" s="900"/>
      <c r="AW244" s="91"/>
      <c r="AX244" s="91"/>
      <c r="AY244" s="91"/>
      <c r="AZ244" s="91"/>
      <c r="BA244" s="91"/>
      <c r="BB244" s="91"/>
      <c r="BC244" s="91"/>
      <c r="BD244" s="530"/>
      <c r="BE244" s="358"/>
      <c r="BF244" s="358"/>
      <c r="BG244" s="530"/>
      <c r="BH244" s="358"/>
      <c r="BJ244" s="358"/>
      <c r="BK244" s="358"/>
      <c r="BL244" s="358"/>
      <c r="BN244" s="91"/>
      <c r="BO244" s="358"/>
      <c r="BP244" s="358"/>
      <c r="BQ244" s="358"/>
    </row>
    <row r="245" spans="1:69" ht="14.25" hidden="1" customHeight="1" outlineLevel="1">
      <c r="A245" s="31"/>
      <c r="B245" s="31"/>
      <c r="C245" s="90" t="s">
        <v>375</v>
      </c>
      <c r="D245" s="90"/>
      <c r="E245" s="90"/>
      <c r="F245" s="144"/>
      <c r="G245" s="144"/>
      <c r="H245" s="144"/>
      <c r="I245" s="106"/>
      <c r="J245" s="144"/>
      <c r="K245" s="144"/>
      <c r="L245" s="144"/>
      <c r="M245" s="106"/>
      <c r="N245" s="144"/>
      <c r="O245" s="144"/>
      <c r="P245" s="144"/>
      <c r="Q245" s="348">
        <v>602.1</v>
      </c>
      <c r="R245" s="351"/>
      <c r="S245" s="351"/>
      <c r="T245" s="351"/>
      <c r="U245" s="348">
        <v>725</v>
      </c>
      <c r="V245" s="351">
        <v>763.2</v>
      </c>
      <c r="W245" s="351">
        <v>789.2</v>
      </c>
      <c r="X245" s="351">
        <v>690.5</v>
      </c>
      <c r="Y245" s="440">
        <v>643.9</v>
      </c>
      <c r="Z245" s="348"/>
      <c r="AA245" s="348"/>
      <c r="AB245" s="538"/>
      <c r="AC245" s="351"/>
      <c r="AD245" s="351"/>
      <c r="AE245" s="351"/>
      <c r="AF245" s="351"/>
      <c r="AG245" s="351"/>
      <c r="AH245" s="351"/>
      <c r="AI245" s="351"/>
      <c r="AJ245" s="351"/>
      <c r="AK245" s="351"/>
      <c r="AL245" s="351"/>
      <c r="AM245" s="351"/>
      <c r="AN245" s="351"/>
      <c r="AO245" s="1489"/>
      <c r="AP245" s="351"/>
      <c r="AQ245" s="351"/>
      <c r="AR245" s="351"/>
      <c r="AS245" s="558"/>
      <c r="AT245" s="561"/>
      <c r="AU245" s="63"/>
      <c r="AV245" s="902"/>
      <c r="AW245" s="1215"/>
      <c r="AX245" s="106"/>
      <c r="AY245" s="106"/>
      <c r="AZ245" s="106"/>
      <c r="BA245" s="106">
        <v>602.1</v>
      </c>
      <c r="BB245" s="106">
        <v>725</v>
      </c>
      <c r="BC245" s="106">
        <v>643.9</v>
      </c>
      <c r="BD245" s="953"/>
      <c r="BE245" s="351"/>
      <c r="BF245" s="351"/>
      <c r="BG245" s="953"/>
      <c r="BH245" s="351"/>
      <c r="BJ245" s="351"/>
      <c r="BK245" s="351"/>
      <c r="BL245" s="351"/>
      <c r="BN245" s="106"/>
      <c r="BO245" s="351"/>
      <c r="BP245" s="351"/>
      <c r="BQ245" s="351"/>
    </row>
    <row r="246" spans="1:69" ht="14.25" hidden="1" customHeight="1" outlineLevel="1">
      <c r="A246" s="31"/>
      <c r="B246" s="31"/>
      <c r="C246" s="90" t="s">
        <v>78</v>
      </c>
      <c r="D246" s="90"/>
      <c r="E246" s="90"/>
      <c r="F246" s="144"/>
      <c r="G246" s="144"/>
      <c r="H246" s="144"/>
      <c r="I246" s="106"/>
      <c r="J246" s="144"/>
      <c r="K246" s="144"/>
      <c r="L246" s="144"/>
      <c r="M246" s="106"/>
      <c r="N246" s="144"/>
      <c r="O246" s="144"/>
      <c r="P246" s="144"/>
      <c r="Q246" s="348">
        <v>462</v>
      </c>
      <c r="R246" s="351"/>
      <c r="S246" s="351"/>
      <c r="T246" s="351"/>
      <c r="U246" s="348">
        <v>256.39999999999998</v>
      </c>
      <c r="V246" s="351">
        <v>239.7</v>
      </c>
      <c r="W246" s="351">
        <v>254.4</v>
      </c>
      <c r="X246" s="351">
        <v>245.9</v>
      </c>
      <c r="Y246" s="440">
        <v>247.4</v>
      </c>
      <c r="Z246" s="348"/>
      <c r="AA246" s="348"/>
      <c r="AB246" s="1032"/>
      <c r="AC246" s="1033"/>
      <c r="AD246" s="351"/>
      <c r="AE246" s="351"/>
      <c r="AF246" s="351"/>
      <c r="AG246" s="351"/>
      <c r="AH246" s="351"/>
      <c r="AI246" s="351"/>
      <c r="AJ246" s="351"/>
      <c r="AK246" s="351"/>
      <c r="AL246" s="351"/>
      <c r="AM246" s="351"/>
      <c r="AN246" s="351"/>
      <c r="AO246" s="1489"/>
      <c r="AP246" s="351"/>
      <c r="AQ246" s="351"/>
      <c r="AR246" s="351"/>
      <c r="AS246" s="558"/>
      <c r="AT246" s="1543"/>
      <c r="AU246" s="63"/>
      <c r="AV246" s="902"/>
      <c r="AW246" s="1215"/>
      <c r="AX246" s="106"/>
      <c r="AY246" s="106"/>
      <c r="AZ246" s="106"/>
      <c r="BA246" s="106">
        <v>462</v>
      </c>
      <c r="BB246" s="106">
        <v>256.39999999999998</v>
      </c>
      <c r="BC246" s="106">
        <v>247.4</v>
      </c>
      <c r="BD246" s="953"/>
      <c r="BE246" s="351"/>
      <c r="BF246" s="351"/>
      <c r="BG246" s="953"/>
      <c r="BH246" s="351"/>
      <c r="BJ246" s="351"/>
      <c r="BK246" s="351"/>
      <c r="BL246" s="351"/>
      <c r="BN246" s="106"/>
      <c r="BO246" s="351"/>
      <c r="BP246" s="351"/>
      <c r="BQ246" s="351"/>
    </row>
    <row r="247" spans="1:69" ht="14.25" hidden="1" customHeight="1" outlineLevel="1">
      <c r="A247" s="31"/>
      <c r="B247" s="31"/>
      <c r="C247" s="90" t="s">
        <v>77</v>
      </c>
      <c r="D247" s="90"/>
      <c r="E247" s="90"/>
      <c r="F247" s="144"/>
      <c r="G247" s="144"/>
      <c r="H247" s="144"/>
      <c r="I247" s="106"/>
      <c r="J247" s="144"/>
      <c r="K247" s="144"/>
      <c r="L247" s="144"/>
      <c r="M247" s="106"/>
      <c r="N247" s="144"/>
      <c r="O247" s="144"/>
      <c r="P247" s="144"/>
      <c r="Q247" s="348"/>
      <c r="R247" s="351"/>
      <c r="S247" s="351"/>
      <c r="T247" s="351"/>
      <c r="U247" s="348"/>
      <c r="V247" s="351"/>
      <c r="W247" s="351"/>
      <c r="X247" s="351"/>
      <c r="Y247" s="440"/>
      <c r="Z247" s="348"/>
      <c r="AA247" s="351">
        <v>720.1</v>
      </c>
      <c r="AB247" s="928">
        <v>749.1</v>
      </c>
      <c r="AC247" s="53">
        <v>755.1</v>
      </c>
      <c r="AD247" s="351">
        <v>767.1</v>
      </c>
      <c r="AE247" s="351"/>
      <c r="AF247" s="351"/>
      <c r="AG247" s="351"/>
      <c r="AH247" s="351"/>
      <c r="AI247" s="351"/>
      <c r="AJ247" s="351"/>
      <c r="AK247" s="351"/>
      <c r="AL247" s="351"/>
      <c r="AM247" s="351"/>
      <c r="AN247" s="351"/>
      <c r="AO247" s="1489"/>
      <c r="AP247" s="351"/>
      <c r="AQ247" s="351"/>
      <c r="AR247" s="351"/>
      <c r="AS247" s="558"/>
      <c r="AT247" s="54"/>
      <c r="AU247" s="63"/>
      <c r="AV247" s="902"/>
      <c r="AW247" s="1215"/>
      <c r="AX247" s="106"/>
      <c r="AY247" s="106"/>
      <c r="AZ247" s="106"/>
      <c r="BA247" s="106"/>
      <c r="BB247" s="106"/>
      <c r="BC247" s="106"/>
      <c r="BD247" s="953">
        <v>767.1</v>
      </c>
      <c r="BE247" s="351"/>
      <c r="BF247" s="351"/>
      <c r="BG247" s="953"/>
      <c r="BH247" s="351"/>
      <c r="BJ247" s="351"/>
      <c r="BK247" s="351"/>
      <c r="BL247" s="351"/>
      <c r="BN247" s="106"/>
      <c r="BO247" s="351"/>
      <c r="BP247" s="351"/>
      <c r="BQ247" s="351"/>
    </row>
    <row r="248" spans="1:69" ht="14.25" hidden="1" customHeight="1" outlineLevel="1">
      <c r="A248" s="31"/>
      <c r="B248" s="31"/>
      <c r="C248" s="90" t="s">
        <v>373</v>
      </c>
      <c r="D248" s="90"/>
      <c r="E248" s="90"/>
      <c r="F248" s="144"/>
      <c r="G248" s="144"/>
      <c r="H248" s="144"/>
      <c r="I248" s="106"/>
      <c r="J248" s="144"/>
      <c r="K248" s="144"/>
      <c r="L248" s="144"/>
      <c r="M248" s="106"/>
      <c r="N248" s="144"/>
      <c r="O248" s="144"/>
      <c r="P248" s="144"/>
      <c r="Q248" s="348"/>
      <c r="R248" s="351"/>
      <c r="S248" s="351"/>
      <c r="T248" s="351"/>
      <c r="U248" s="348"/>
      <c r="V248" s="351"/>
      <c r="W248" s="351"/>
      <c r="X248" s="351"/>
      <c r="Y248" s="440"/>
      <c r="Z248" s="348"/>
      <c r="AA248" s="348">
        <v>127.8</v>
      </c>
      <c r="AB248" s="538">
        <v>132.19999999999999</v>
      </c>
      <c r="AC248" s="351">
        <v>115.9</v>
      </c>
      <c r="AD248" s="351">
        <v>103</v>
      </c>
      <c r="AE248" s="351"/>
      <c r="AF248" s="351"/>
      <c r="AG248" s="351"/>
      <c r="AH248" s="351"/>
      <c r="AI248" s="351"/>
      <c r="AJ248" s="351"/>
      <c r="AK248" s="351"/>
      <c r="AL248" s="351"/>
      <c r="AM248" s="351"/>
      <c r="AN248" s="351"/>
      <c r="AO248" s="1489"/>
      <c r="AP248" s="351"/>
      <c r="AQ248" s="351"/>
      <c r="AR248" s="351"/>
      <c r="AS248" s="558"/>
      <c r="AT248" s="561"/>
      <c r="AU248" s="63"/>
      <c r="AV248" s="902"/>
      <c r="AW248" s="1215"/>
      <c r="AX248" s="106"/>
      <c r="AY248" s="106"/>
      <c r="AZ248" s="106"/>
      <c r="BA248" s="106"/>
      <c r="BB248" s="106"/>
      <c r="BC248" s="106"/>
      <c r="BD248" s="953">
        <v>103</v>
      </c>
      <c r="BE248" s="351"/>
      <c r="BF248" s="351"/>
      <c r="BG248" s="953"/>
      <c r="BH248" s="351"/>
      <c r="BJ248" s="351"/>
      <c r="BK248" s="351"/>
      <c r="BL248" s="351"/>
      <c r="BN248" s="106"/>
      <c r="BO248" s="351"/>
      <c r="BP248" s="351"/>
      <c r="BQ248" s="351"/>
    </row>
    <row r="249" spans="1:69" s="24" customFormat="1" ht="14.25" hidden="1" customHeight="1" outlineLevel="1">
      <c r="A249" s="31"/>
      <c r="B249" s="6" t="s">
        <v>79</v>
      </c>
      <c r="C249" s="98"/>
      <c r="D249" s="98"/>
      <c r="E249" s="99"/>
      <c r="F249" s="145"/>
      <c r="G249" s="145"/>
      <c r="H249" s="145"/>
      <c r="I249" s="108"/>
      <c r="J249" s="145"/>
      <c r="K249" s="145"/>
      <c r="L249" s="145"/>
      <c r="M249" s="108"/>
      <c r="N249" s="145"/>
      <c r="O249" s="145"/>
      <c r="P249" s="145"/>
      <c r="Q249" s="339">
        <v>1064.0999999999999</v>
      </c>
      <c r="R249" s="339"/>
      <c r="S249" s="339"/>
      <c r="T249" s="339"/>
      <c r="U249" s="339">
        <v>981.4</v>
      </c>
      <c r="V249" s="339">
        <v>1002.9000000000001</v>
      </c>
      <c r="W249" s="339">
        <v>1043.6000000000001</v>
      </c>
      <c r="X249" s="339">
        <v>936.4</v>
      </c>
      <c r="Y249" s="441">
        <v>891.3</v>
      </c>
      <c r="Z249" s="339"/>
      <c r="AA249" s="339">
        <v>847.9</v>
      </c>
      <c r="AB249" s="643">
        <v>881.3</v>
      </c>
      <c r="AC249" s="339">
        <v>871</v>
      </c>
      <c r="AD249" s="339">
        <v>870.1</v>
      </c>
      <c r="AE249" s="339"/>
      <c r="AF249" s="339"/>
      <c r="AG249" s="339"/>
      <c r="AH249" s="339"/>
      <c r="AI249" s="339"/>
      <c r="AJ249" s="339"/>
      <c r="AK249" s="339"/>
      <c r="AL249" s="339"/>
      <c r="AM249" s="339"/>
      <c r="AN249" s="339"/>
      <c r="AO249" s="1490"/>
      <c r="AP249" s="339"/>
      <c r="AQ249" s="339"/>
      <c r="AR249" s="339"/>
      <c r="AS249" s="339"/>
      <c r="AT249" s="339"/>
      <c r="AU249" s="63"/>
      <c r="AV249" s="985"/>
      <c r="AW249" s="111"/>
      <c r="AX249" s="108"/>
      <c r="AY249" s="108"/>
      <c r="AZ249" s="108"/>
      <c r="BA249" s="108">
        <v>1064.0999999999999</v>
      </c>
      <c r="BB249" s="108">
        <v>981.4</v>
      </c>
      <c r="BC249" s="108">
        <v>891.3</v>
      </c>
      <c r="BD249" s="967">
        <v>870.1</v>
      </c>
      <c r="BE249" s="339"/>
      <c r="BF249" s="339"/>
      <c r="BG249" s="967"/>
      <c r="BH249" s="339"/>
      <c r="BJ249" s="339"/>
      <c r="BK249" s="339"/>
      <c r="BL249" s="339"/>
      <c r="BN249" s="108"/>
      <c r="BO249" s="339"/>
      <c r="BP249" s="339"/>
      <c r="BQ249" s="339"/>
    </row>
    <row r="250" spans="1:69" ht="14.25" hidden="1" customHeight="1" outlineLevel="1">
      <c r="A250" s="31"/>
      <c r="B250" s="31"/>
      <c r="C250" s="90" t="s">
        <v>82</v>
      </c>
      <c r="D250" s="90"/>
      <c r="E250" s="90"/>
      <c r="F250" s="144"/>
      <c r="G250" s="144"/>
      <c r="H250" s="144"/>
      <c r="I250" s="106"/>
      <c r="J250" s="144"/>
      <c r="K250" s="144"/>
      <c r="L250" s="144"/>
      <c r="M250" s="106"/>
      <c r="N250" s="144"/>
      <c r="O250" s="144"/>
      <c r="P250" s="144"/>
      <c r="Q250" s="348">
        <v>107.2</v>
      </c>
      <c r="R250" s="351"/>
      <c r="S250" s="351"/>
      <c r="T250" s="351"/>
      <c r="U250" s="348">
        <v>145.9</v>
      </c>
      <c r="V250" s="351">
        <v>143.9</v>
      </c>
      <c r="W250" s="351">
        <v>154.6</v>
      </c>
      <c r="X250" s="351">
        <v>167.2</v>
      </c>
      <c r="Y250" s="440">
        <v>197</v>
      </c>
      <c r="Z250" s="348"/>
      <c r="AA250" s="348">
        <v>221.5</v>
      </c>
      <c r="AB250" s="538">
        <v>228.8</v>
      </c>
      <c r="AC250" s="351">
        <v>245.2</v>
      </c>
      <c r="AD250" s="351">
        <v>254.1</v>
      </c>
      <c r="AE250" s="351"/>
      <c r="AF250" s="351"/>
      <c r="AG250" s="351"/>
      <c r="AH250" s="351"/>
      <c r="AI250" s="351"/>
      <c r="AJ250" s="351"/>
      <c r="AK250" s="351"/>
      <c r="AL250" s="351"/>
      <c r="AM250" s="351"/>
      <c r="AN250" s="351"/>
      <c r="AO250" s="1489"/>
      <c r="AP250" s="351"/>
      <c r="AQ250" s="351"/>
      <c r="AR250" s="351"/>
      <c r="AS250" s="558"/>
      <c r="AT250" s="561"/>
      <c r="AU250" s="63"/>
      <c r="AV250" s="902"/>
      <c r="AW250" s="1215"/>
      <c r="AX250" s="106"/>
      <c r="AY250" s="106"/>
      <c r="AZ250" s="106"/>
      <c r="BA250" s="106">
        <v>107.2</v>
      </c>
      <c r="BB250" s="106">
        <v>145.9</v>
      </c>
      <c r="BC250" s="106">
        <v>197</v>
      </c>
      <c r="BD250" s="953">
        <v>254.1</v>
      </c>
      <c r="BE250" s="351"/>
      <c r="BF250" s="351"/>
      <c r="BG250" s="953"/>
      <c r="BH250" s="351"/>
      <c r="BJ250" s="351"/>
      <c r="BK250" s="351"/>
      <c r="BL250" s="351"/>
      <c r="BN250" s="106"/>
      <c r="BO250" s="351"/>
      <c r="BP250" s="351"/>
      <c r="BQ250" s="351"/>
    </row>
    <row r="251" spans="1:69" ht="14.25" hidden="1" customHeight="1" outlineLevel="1">
      <c r="A251" s="31"/>
      <c r="B251" s="31"/>
      <c r="C251" s="90" t="s">
        <v>175</v>
      </c>
      <c r="D251" s="90"/>
      <c r="E251" s="90"/>
      <c r="F251" s="146"/>
      <c r="G251" s="146"/>
      <c r="H251" s="146"/>
      <c r="I251" s="112"/>
      <c r="J251" s="146"/>
      <c r="K251" s="146"/>
      <c r="L251" s="144"/>
      <c r="M251" s="112"/>
      <c r="N251" s="146"/>
      <c r="O251" s="146"/>
      <c r="P251" s="146"/>
      <c r="Q251" s="355">
        <v>47.9</v>
      </c>
      <c r="R251" s="355"/>
      <c r="S251" s="355"/>
      <c r="T251" s="355"/>
      <c r="U251" s="355">
        <v>71.2</v>
      </c>
      <c r="V251" s="355">
        <v>74.5</v>
      </c>
      <c r="W251" s="355">
        <v>80</v>
      </c>
      <c r="X251" s="355">
        <v>77.900000000000006</v>
      </c>
      <c r="Y251" s="442">
        <v>88.600000000000009</v>
      </c>
      <c r="Z251" s="355"/>
      <c r="AA251" s="355">
        <v>99.3</v>
      </c>
      <c r="AB251" s="531">
        <v>119.4</v>
      </c>
      <c r="AC251" s="355">
        <v>126.2</v>
      </c>
      <c r="AD251" s="355">
        <v>129.6</v>
      </c>
      <c r="AE251" s="355"/>
      <c r="AF251" s="355"/>
      <c r="AG251" s="355"/>
      <c r="AH251" s="355"/>
      <c r="AI251" s="355"/>
      <c r="AJ251" s="355"/>
      <c r="AK251" s="355"/>
      <c r="AL251" s="355"/>
      <c r="AM251" s="355"/>
      <c r="AN251" s="355"/>
      <c r="AO251" s="1491"/>
      <c r="AP251" s="355"/>
      <c r="AQ251" s="355"/>
      <c r="AR251" s="355"/>
      <c r="AS251" s="1420"/>
      <c r="AT251" s="1420"/>
      <c r="AU251" s="63"/>
      <c r="AV251" s="902"/>
      <c r="AW251" s="1217"/>
      <c r="AX251" s="112"/>
      <c r="AY251" s="112"/>
      <c r="AZ251" s="112"/>
      <c r="BA251" s="112">
        <v>47.9</v>
      </c>
      <c r="BB251" s="112">
        <v>71.2</v>
      </c>
      <c r="BC251" s="112">
        <v>88.600000000000009</v>
      </c>
      <c r="BD251" s="968">
        <v>129.6</v>
      </c>
      <c r="BE251" s="355"/>
      <c r="BF251" s="355"/>
      <c r="BG251" s="968"/>
      <c r="BH251" s="355"/>
      <c r="BJ251" s="355"/>
      <c r="BK251" s="355"/>
      <c r="BL251" s="355"/>
      <c r="BN251" s="112"/>
      <c r="BO251" s="355"/>
      <c r="BP251" s="355"/>
      <c r="BQ251" s="355"/>
    </row>
    <row r="252" spans="1:69" ht="14.25" hidden="1" customHeight="1" outlineLevel="1">
      <c r="A252" s="31"/>
      <c r="B252" s="31"/>
      <c r="C252" s="90"/>
      <c r="D252" s="90" t="s">
        <v>80</v>
      </c>
      <c r="E252" s="90"/>
      <c r="F252" s="144"/>
      <c r="G252" s="144"/>
      <c r="H252" s="144"/>
      <c r="I252" s="106"/>
      <c r="J252" s="144"/>
      <c r="K252" s="144"/>
      <c r="L252" s="144"/>
      <c r="M252" s="106"/>
      <c r="N252" s="144"/>
      <c r="O252" s="144"/>
      <c r="P252" s="144"/>
      <c r="Q252" s="348">
        <v>47.6</v>
      </c>
      <c r="R252" s="351"/>
      <c r="S252" s="351"/>
      <c r="T252" s="351"/>
      <c r="U252" s="348">
        <v>71</v>
      </c>
      <c r="V252" s="351">
        <v>74.3</v>
      </c>
      <c r="W252" s="351">
        <v>79.7</v>
      </c>
      <c r="X252" s="351">
        <v>77.7</v>
      </c>
      <c r="Y252" s="440">
        <v>88.4</v>
      </c>
      <c r="Z252" s="348"/>
      <c r="AA252" s="348">
        <v>98.7</v>
      </c>
      <c r="AB252" s="538">
        <v>118.7</v>
      </c>
      <c r="AC252" s="351">
        <v>125.5</v>
      </c>
      <c r="AD252" s="351">
        <v>129.6</v>
      </c>
      <c r="AE252" s="351"/>
      <c r="AF252" s="351"/>
      <c r="AG252" s="351"/>
      <c r="AH252" s="351"/>
      <c r="AI252" s="351"/>
      <c r="AJ252" s="351"/>
      <c r="AK252" s="351"/>
      <c r="AL252" s="351"/>
      <c r="AM252" s="351"/>
      <c r="AN252" s="351"/>
      <c r="AO252" s="1489"/>
      <c r="AP252" s="351"/>
      <c r="AQ252" s="351"/>
      <c r="AR252" s="351"/>
      <c r="AS252" s="558"/>
      <c r="AT252" s="561"/>
      <c r="AU252" s="63"/>
      <c r="AV252" s="902"/>
      <c r="AW252" s="106"/>
      <c r="AX252" s="106"/>
      <c r="AY252" s="106"/>
      <c r="AZ252" s="106"/>
      <c r="BA252" s="106">
        <v>47.6</v>
      </c>
      <c r="BB252" s="106">
        <v>71</v>
      </c>
      <c r="BC252" s="106">
        <v>88.4</v>
      </c>
      <c r="BD252" s="953">
        <v>129.6</v>
      </c>
      <c r="BE252" s="351"/>
      <c r="BF252" s="351"/>
      <c r="BG252" s="953"/>
      <c r="BH252" s="351"/>
      <c r="BJ252" s="351"/>
      <c r="BK252" s="351"/>
      <c r="BL252" s="351"/>
      <c r="BN252" s="106"/>
      <c r="BO252" s="351"/>
      <c r="BP252" s="351"/>
      <c r="BQ252" s="351"/>
    </row>
    <row r="253" spans="1:69" ht="14.25" hidden="1" customHeight="1" outlineLevel="1">
      <c r="A253" s="31"/>
      <c r="B253" s="31"/>
      <c r="C253" s="90"/>
      <c r="D253" s="90" t="s">
        <v>81</v>
      </c>
      <c r="E253" s="90"/>
      <c r="F253" s="144"/>
      <c r="G253" s="144"/>
      <c r="H253" s="144"/>
      <c r="I253" s="106"/>
      <c r="J253" s="144"/>
      <c r="K253" s="144"/>
      <c r="L253" s="144"/>
      <c r="M253" s="106"/>
      <c r="N253" s="144"/>
      <c r="O253" s="144"/>
      <c r="P253" s="144"/>
      <c r="Q253" s="348">
        <v>0.3</v>
      </c>
      <c r="R253" s="351"/>
      <c r="S253" s="351"/>
      <c r="T253" s="351"/>
      <c r="U253" s="348">
        <v>0.2</v>
      </c>
      <c r="V253" s="351">
        <v>0.2</v>
      </c>
      <c r="W253" s="351">
        <v>0.3</v>
      </c>
      <c r="X253" s="351">
        <v>0.2</v>
      </c>
      <c r="Y253" s="440">
        <v>0.2</v>
      </c>
      <c r="Z253" s="348"/>
      <c r="AA253" s="348">
        <v>0.6</v>
      </c>
      <c r="AB253" s="538">
        <v>0.7</v>
      </c>
      <c r="AC253" s="351">
        <v>0.7</v>
      </c>
      <c r="AD253" s="351">
        <v>0</v>
      </c>
      <c r="AE253" s="351"/>
      <c r="AF253" s="351"/>
      <c r="AG253" s="351"/>
      <c r="AH253" s="351"/>
      <c r="AI253" s="351"/>
      <c r="AJ253" s="351"/>
      <c r="AK253" s="351"/>
      <c r="AL253" s="351"/>
      <c r="AM253" s="351"/>
      <c r="AN253" s="351"/>
      <c r="AO253" s="1489"/>
      <c r="AP253" s="351"/>
      <c r="AQ253" s="351"/>
      <c r="AR253" s="351"/>
      <c r="AS253" s="558"/>
      <c r="AT253" s="561"/>
      <c r="AU253" s="63"/>
      <c r="AV253" s="902"/>
      <c r="AW253" s="106"/>
      <c r="AX253" s="106"/>
      <c r="AY253" s="106"/>
      <c r="AZ253" s="106"/>
      <c r="BA253" s="106">
        <v>0.3</v>
      </c>
      <c r="BB253" s="106">
        <v>0.2</v>
      </c>
      <c r="BC253" s="106">
        <v>0.2</v>
      </c>
      <c r="BD253" s="953">
        <v>0</v>
      </c>
      <c r="BE253" s="351"/>
      <c r="BF253" s="351"/>
      <c r="BG253" s="953"/>
      <c r="BH253" s="351"/>
      <c r="BJ253" s="351"/>
      <c r="BK253" s="351"/>
      <c r="BL253" s="351"/>
      <c r="BN253" s="106"/>
      <c r="BO253" s="351"/>
      <c r="BP253" s="351"/>
      <c r="BQ253" s="351"/>
    </row>
    <row r="254" spans="1:69" ht="14.25" hidden="1" customHeight="1" outlineLevel="1">
      <c r="A254" s="31"/>
      <c r="B254" s="31"/>
      <c r="C254" s="90" t="s">
        <v>83</v>
      </c>
      <c r="D254" s="90"/>
      <c r="E254" s="90"/>
      <c r="F254" s="144"/>
      <c r="G254" s="144"/>
      <c r="H254" s="144"/>
      <c r="I254" s="106"/>
      <c r="J254" s="144"/>
      <c r="K254" s="144"/>
      <c r="L254" s="144"/>
      <c r="M254" s="106"/>
      <c r="N254" s="144"/>
      <c r="O254" s="144"/>
      <c r="P254" s="144"/>
      <c r="Q254" s="348">
        <v>12</v>
      </c>
      <c r="R254" s="351"/>
      <c r="S254" s="351"/>
      <c r="T254" s="351"/>
      <c r="U254" s="348">
        <v>10.6</v>
      </c>
      <c r="V254" s="351">
        <v>9.1</v>
      </c>
      <c r="W254" s="351">
        <v>7.8</v>
      </c>
      <c r="X254" s="351">
        <v>6.6</v>
      </c>
      <c r="Y254" s="440">
        <v>5.0999999999999996</v>
      </c>
      <c r="Z254" s="348"/>
      <c r="AA254" s="348">
        <v>4.0999999999999996</v>
      </c>
      <c r="AB254" s="538">
        <v>1.5</v>
      </c>
      <c r="AC254" s="351">
        <v>1.3</v>
      </c>
      <c r="AD254" s="351">
        <v>1.2</v>
      </c>
      <c r="AE254" s="351"/>
      <c r="AF254" s="351"/>
      <c r="AG254" s="351"/>
      <c r="AH254" s="351"/>
      <c r="AI254" s="351"/>
      <c r="AJ254" s="351"/>
      <c r="AK254" s="351"/>
      <c r="AL254" s="351"/>
      <c r="AM254" s="351"/>
      <c r="AN254" s="351"/>
      <c r="AO254" s="1489"/>
      <c r="AP254" s="351"/>
      <c r="AQ254" s="351"/>
      <c r="AR254" s="351"/>
      <c r="AS254" s="558"/>
      <c r="AT254" s="561"/>
      <c r="AU254" s="63"/>
      <c r="AV254" s="902"/>
      <c r="AW254" s="1215"/>
      <c r="AX254" s="106"/>
      <c r="AY254" s="106"/>
      <c r="AZ254" s="106"/>
      <c r="BA254" s="106">
        <v>12</v>
      </c>
      <c r="BB254" s="106">
        <v>10.6</v>
      </c>
      <c r="BC254" s="106">
        <v>5.0999999999999996</v>
      </c>
      <c r="BD254" s="953">
        <v>1.2</v>
      </c>
      <c r="BE254" s="351"/>
      <c r="BF254" s="351"/>
      <c r="BG254" s="953"/>
      <c r="BH254" s="351"/>
      <c r="BJ254" s="351"/>
      <c r="BK254" s="351"/>
      <c r="BL254" s="351"/>
      <c r="BN254" s="106"/>
      <c r="BO254" s="351"/>
      <c r="BP254" s="351"/>
      <c r="BQ254" s="351"/>
    </row>
    <row r="255" spans="1:69" s="24" customFormat="1" ht="14.25" hidden="1" customHeight="1" outlineLevel="1">
      <c r="A255" s="32"/>
      <c r="B255" s="6" t="s">
        <v>84</v>
      </c>
      <c r="C255" s="98"/>
      <c r="D255" s="98"/>
      <c r="E255" s="99"/>
      <c r="F255" s="145"/>
      <c r="G255" s="145"/>
      <c r="H255" s="145"/>
      <c r="I255" s="108"/>
      <c r="J255" s="145"/>
      <c r="K255" s="145"/>
      <c r="L255" s="145"/>
      <c r="M255" s="108"/>
      <c r="N255" s="145"/>
      <c r="O255" s="145"/>
      <c r="P255" s="145"/>
      <c r="Q255" s="339">
        <v>167.10000000000002</v>
      </c>
      <c r="R255" s="339"/>
      <c r="S255" s="339"/>
      <c r="T255" s="339"/>
      <c r="U255" s="339">
        <v>227.7</v>
      </c>
      <c r="V255" s="339">
        <v>227.49999999999997</v>
      </c>
      <c r="W255" s="339">
        <v>242.40000000000003</v>
      </c>
      <c r="X255" s="339">
        <v>251.69999999999996</v>
      </c>
      <c r="Y255" s="441">
        <v>290.7</v>
      </c>
      <c r="Z255" s="339"/>
      <c r="AA255" s="339">
        <v>324.90000000000003</v>
      </c>
      <c r="AB255" s="643">
        <v>349.7</v>
      </c>
      <c r="AC255" s="339">
        <v>372.7</v>
      </c>
      <c r="AD255" s="339">
        <v>384.9</v>
      </c>
      <c r="AE255" s="339"/>
      <c r="AF255" s="339"/>
      <c r="AG255" s="339"/>
      <c r="AH255" s="339"/>
      <c r="AI255" s="339"/>
      <c r="AJ255" s="339"/>
      <c r="AK255" s="339"/>
      <c r="AL255" s="339"/>
      <c r="AM255" s="339"/>
      <c r="AN255" s="339"/>
      <c r="AO255" s="1490"/>
      <c r="AP255" s="339"/>
      <c r="AQ255" s="339"/>
      <c r="AR255" s="339"/>
      <c r="AS255" s="339"/>
      <c r="AT255" s="339"/>
      <c r="AU255" s="63"/>
      <c r="AV255" s="985"/>
      <c r="AW255" s="111"/>
      <c r="AX255" s="108"/>
      <c r="AY255" s="108"/>
      <c r="AZ255" s="108"/>
      <c r="BA255" s="108">
        <v>167.10000000000002</v>
      </c>
      <c r="BB255" s="108">
        <v>227.7</v>
      </c>
      <c r="BC255" s="108">
        <v>290.7</v>
      </c>
      <c r="BD255" s="967">
        <v>384.9</v>
      </c>
      <c r="BE255" s="339"/>
      <c r="BF255" s="339"/>
      <c r="BG255" s="967"/>
      <c r="BH255" s="339"/>
      <c r="BJ255" s="339"/>
      <c r="BK255" s="339"/>
      <c r="BL255" s="339"/>
      <c r="BN255" s="108"/>
      <c r="BO255" s="339"/>
      <c r="BP255" s="339"/>
      <c r="BQ255" s="339"/>
    </row>
    <row r="256" spans="1:69" s="24" customFormat="1" ht="14.25" hidden="1" customHeight="1" outlineLevel="1">
      <c r="A256" s="32"/>
      <c r="B256" s="7" t="s">
        <v>87</v>
      </c>
      <c r="C256" s="100"/>
      <c r="D256" s="100"/>
      <c r="E256" s="101"/>
      <c r="F256" s="145"/>
      <c r="G256" s="145"/>
      <c r="H256" s="145"/>
      <c r="I256" s="108"/>
      <c r="J256" s="145"/>
      <c r="K256" s="145"/>
      <c r="L256" s="145"/>
      <c r="M256" s="108"/>
      <c r="N256" s="145"/>
      <c r="O256" s="145"/>
      <c r="P256" s="145"/>
      <c r="Q256" s="339">
        <v>1231.1999999999998</v>
      </c>
      <c r="R256" s="339"/>
      <c r="S256" s="339">
        <v>1195.5999999999999</v>
      </c>
      <c r="T256" s="339">
        <v>1191.9000000000001</v>
      </c>
      <c r="U256" s="339">
        <v>1209.0999999999999</v>
      </c>
      <c r="V256" s="339">
        <v>1230.4000000000001</v>
      </c>
      <c r="W256" s="339">
        <v>1286.0000000000002</v>
      </c>
      <c r="X256" s="339">
        <v>1188.0999999999999</v>
      </c>
      <c r="Y256" s="441">
        <v>1182</v>
      </c>
      <c r="Z256" s="361">
        <v>1208.8</v>
      </c>
      <c r="AA256" s="339">
        <v>1172.8</v>
      </c>
      <c r="AB256" s="643">
        <v>1231</v>
      </c>
      <c r="AC256" s="339">
        <v>1243.7</v>
      </c>
      <c r="AD256" s="339">
        <v>1255</v>
      </c>
      <c r="AE256" s="339"/>
      <c r="AF256" s="339"/>
      <c r="AG256" s="339"/>
      <c r="AH256" s="339"/>
      <c r="AI256" s="339"/>
      <c r="AJ256" s="339"/>
      <c r="AK256" s="339"/>
      <c r="AL256" s="339"/>
      <c r="AM256" s="339"/>
      <c r="AN256" s="339"/>
      <c r="AO256" s="1490"/>
      <c r="AP256" s="339"/>
      <c r="AQ256" s="339"/>
      <c r="AR256" s="339"/>
      <c r="AS256" s="339"/>
      <c r="AT256" s="339"/>
      <c r="AU256" s="63"/>
      <c r="AV256" s="986"/>
      <c r="AW256" s="111"/>
      <c r="AX256" s="108"/>
      <c r="AY256" s="108"/>
      <c r="AZ256" s="108"/>
      <c r="BA256" s="108">
        <v>1231.1999999999998</v>
      </c>
      <c r="BB256" s="108">
        <v>1209.0999999999999</v>
      </c>
      <c r="BC256" s="108">
        <v>1182</v>
      </c>
      <c r="BD256" s="967">
        <v>1255</v>
      </c>
      <c r="BE256" s="339"/>
      <c r="BF256" s="339"/>
      <c r="BG256" s="967"/>
      <c r="BH256" s="339"/>
      <c r="BJ256" s="339"/>
      <c r="BK256" s="339"/>
      <c r="BL256" s="339"/>
      <c r="BN256" s="108"/>
      <c r="BO256" s="339"/>
      <c r="BP256" s="339"/>
      <c r="BQ256" s="339"/>
    </row>
    <row r="257" spans="1:69" s="24" customFormat="1" ht="14.25" hidden="1" customHeight="1" outlineLevel="1">
      <c r="A257" s="31"/>
      <c r="B257" s="31"/>
      <c r="C257" s="37"/>
      <c r="D257" s="37"/>
      <c r="E257" s="31"/>
      <c r="F257" s="219"/>
      <c r="G257" s="219"/>
      <c r="H257" s="219"/>
      <c r="I257" s="32"/>
      <c r="J257" s="219"/>
      <c r="K257" s="219"/>
      <c r="L257" s="219"/>
      <c r="M257" s="32"/>
      <c r="N257" s="219"/>
      <c r="O257" s="219"/>
      <c r="P257" s="219"/>
      <c r="Q257" s="357"/>
      <c r="R257" s="357"/>
      <c r="S257" s="357"/>
      <c r="T257" s="357"/>
      <c r="U257" s="357"/>
      <c r="V257" s="357"/>
      <c r="W257" s="357"/>
      <c r="X257" s="357"/>
      <c r="Y257" s="638"/>
      <c r="Z257" s="638"/>
      <c r="AA257" s="638"/>
      <c r="AB257" s="682"/>
      <c r="AC257" s="357"/>
      <c r="AD257" s="357"/>
      <c r="AE257" s="357"/>
      <c r="AF257" s="357"/>
      <c r="AG257" s="357"/>
      <c r="AH257" s="357"/>
      <c r="AI257" s="357"/>
      <c r="AJ257" s="357"/>
      <c r="AK257" s="357"/>
      <c r="AL257" s="357"/>
      <c r="AM257" s="357"/>
      <c r="AN257" s="357"/>
      <c r="AO257" s="1488"/>
      <c r="AP257" s="357"/>
      <c r="AQ257" s="357"/>
      <c r="AR257" s="357"/>
      <c r="AS257" s="1419"/>
      <c r="AT257" s="1424"/>
      <c r="AU257" s="63"/>
      <c r="AV257" s="900"/>
      <c r="AW257" s="1218"/>
      <c r="AX257" s="32"/>
      <c r="AY257" s="32"/>
      <c r="AZ257" s="32"/>
      <c r="BA257" s="32"/>
      <c r="BB257" s="32"/>
      <c r="BC257" s="32"/>
      <c r="BD257" s="526"/>
      <c r="BE257" s="357"/>
      <c r="BF257" s="357"/>
      <c r="BG257" s="526"/>
      <c r="BH257" s="357"/>
      <c r="BJ257" s="357"/>
      <c r="BK257" s="357"/>
      <c r="BL257" s="357"/>
      <c r="BN257" s="32"/>
      <c r="BO257" s="357"/>
      <c r="BP257" s="357"/>
      <c r="BQ257" s="357"/>
    </row>
    <row r="258" spans="1:69" s="24" customFormat="1" ht="14.25" hidden="1" customHeight="1" outlineLevel="1">
      <c r="A258" s="95" t="s">
        <v>204</v>
      </c>
      <c r="B258" s="31"/>
      <c r="C258" s="31"/>
      <c r="D258" s="31"/>
      <c r="E258" s="31"/>
      <c r="F258" s="31"/>
      <c r="G258" s="31"/>
      <c r="H258" s="31"/>
      <c r="I258" s="31"/>
      <c r="J258" s="31"/>
      <c r="K258" s="31"/>
      <c r="L258" s="31"/>
      <c r="M258" s="31"/>
      <c r="N258" s="31"/>
      <c r="O258" s="31"/>
      <c r="P258" s="31"/>
      <c r="Q258" s="628"/>
      <c r="R258" s="628"/>
      <c r="S258" s="628"/>
      <c r="T258" s="628"/>
      <c r="U258" s="628"/>
      <c r="V258" s="628"/>
      <c r="W258" s="628"/>
      <c r="X258" s="628"/>
      <c r="Y258" s="683"/>
      <c r="Z258" s="683"/>
      <c r="AA258" s="683"/>
      <c r="AB258" s="684"/>
      <c r="AC258" s="628"/>
      <c r="AD258" s="628"/>
      <c r="AE258" s="628"/>
      <c r="AF258" s="628"/>
      <c r="AG258" s="628"/>
      <c r="AH258" s="628"/>
      <c r="AI258" s="628"/>
      <c r="AJ258" s="628"/>
      <c r="AK258" s="628"/>
      <c r="AL258" s="628"/>
      <c r="AM258" s="628"/>
      <c r="AN258" s="628"/>
      <c r="AO258" s="630"/>
      <c r="AP258" s="628"/>
      <c r="AQ258" s="628"/>
      <c r="AR258" s="628"/>
      <c r="AS258" s="629"/>
      <c r="AT258" s="1062"/>
      <c r="AU258" s="63"/>
      <c r="AV258" s="987"/>
      <c r="AW258" s="31"/>
      <c r="AX258" s="31"/>
      <c r="AY258" s="31"/>
      <c r="AZ258" s="31"/>
      <c r="BA258" s="31"/>
      <c r="BB258" s="31"/>
      <c r="BC258" s="31"/>
      <c r="BD258" s="969"/>
      <c r="BE258" s="628"/>
      <c r="BF258" s="628"/>
      <c r="BG258" s="969"/>
      <c r="BH258" s="628"/>
      <c r="BJ258" s="628"/>
      <c r="BK258" s="628"/>
      <c r="BL258" s="628"/>
      <c r="BN258" s="31"/>
      <c r="BO258" s="628"/>
      <c r="BP258" s="628"/>
      <c r="BQ258" s="628"/>
    </row>
    <row r="259" spans="1:69" ht="14.25" hidden="1" customHeight="1" outlineLevel="1">
      <c r="A259" s="89" t="s">
        <v>475</v>
      </c>
      <c r="B259" s="90"/>
      <c r="C259" s="90"/>
      <c r="D259" s="90"/>
      <c r="E259" s="90"/>
      <c r="F259" s="223"/>
      <c r="G259" s="223"/>
      <c r="H259" s="223"/>
      <c r="I259" s="91"/>
      <c r="J259" s="223"/>
      <c r="K259" s="223"/>
      <c r="L259" s="223"/>
      <c r="M259" s="91"/>
      <c r="N259" s="223"/>
      <c r="O259" s="223"/>
      <c r="P259" s="223"/>
      <c r="Q259" s="358"/>
      <c r="R259" s="358"/>
      <c r="S259" s="358"/>
      <c r="T259" s="358"/>
      <c r="U259" s="358"/>
      <c r="V259" s="358"/>
      <c r="W259" s="358"/>
      <c r="X259" s="358"/>
      <c r="Y259" s="448"/>
      <c r="Z259" s="358"/>
      <c r="AA259" s="358"/>
      <c r="AB259" s="533"/>
      <c r="AC259" s="358"/>
      <c r="AD259" s="358"/>
      <c r="AE259" s="358"/>
      <c r="AF259" s="358"/>
      <c r="AG259" s="358"/>
      <c r="AH259" s="358"/>
      <c r="AI259" s="358"/>
      <c r="AJ259" s="358"/>
      <c r="AK259" s="358"/>
      <c r="AL259" s="358"/>
      <c r="AM259" s="358"/>
      <c r="AN259" s="358"/>
      <c r="AO259" s="1468"/>
      <c r="AP259" s="358"/>
      <c r="AQ259" s="358"/>
      <c r="AR259" s="358"/>
      <c r="AS259" s="556"/>
      <c r="AT259" s="556"/>
      <c r="AU259" s="63"/>
      <c r="AV259" s="900"/>
      <c r="AW259" s="91"/>
      <c r="AX259" s="91"/>
      <c r="AY259" s="91"/>
      <c r="AZ259" s="91"/>
      <c r="BA259" s="91"/>
      <c r="BB259" s="91"/>
      <c r="BC259" s="91"/>
      <c r="BD259" s="530"/>
      <c r="BE259" s="358"/>
      <c r="BF259" s="358"/>
      <c r="BG259" s="530"/>
      <c r="BH259" s="358"/>
      <c r="BJ259" s="358"/>
      <c r="BK259" s="358"/>
      <c r="BL259" s="358"/>
      <c r="BN259" s="91"/>
      <c r="BO259" s="358"/>
      <c r="BP259" s="358"/>
      <c r="BQ259" s="358"/>
    </row>
    <row r="260" spans="1:69" ht="14.25" hidden="1" customHeight="1" outlineLevel="1">
      <c r="A260" s="31"/>
      <c r="B260" s="31"/>
      <c r="C260" s="90" t="s">
        <v>375</v>
      </c>
      <c r="D260" s="90"/>
      <c r="E260" s="90"/>
      <c r="F260" s="144"/>
      <c r="G260" s="144"/>
      <c r="H260" s="144"/>
      <c r="I260" s="106"/>
      <c r="J260" s="144"/>
      <c r="K260" s="144"/>
      <c r="L260" s="144"/>
      <c r="M260" s="106"/>
      <c r="N260" s="144"/>
      <c r="O260" s="144"/>
      <c r="P260" s="144"/>
      <c r="Q260" s="348"/>
      <c r="R260" s="351"/>
      <c r="S260" s="351"/>
      <c r="T260" s="351"/>
      <c r="U260" s="348"/>
      <c r="V260" s="356">
        <v>5.2689655172413863E-2</v>
      </c>
      <c r="W260" s="356">
        <v>3.4067085953878307E-2</v>
      </c>
      <c r="X260" s="356">
        <v>-0.12506335529650281</v>
      </c>
      <c r="Y260" s="445">
        <v>-6.74873280231717E-2</v>
      </c>
      <c r="Z260" s="356"/>
      <c r="AA260" s="356"/>
      <c r="AB260" s="532"/>
      <c r="AC260" s="356"/>
      <c r="AD260" s="356"/>
      <c r="AE260" s="356"/>
      <c r="AF260" s="356"/>
      <c r="AG260" s="356"/>
      <c r="AH260" s="356"/>
      <c r="AI260" s="356"/>
      <c r="AJ260" s="356"/>
      <c r="AK260" s="356"/>
      <c r="AL260" s="356"/>
      <c r="AM260" s="356"/>
      <c r="AN260" s="356"/>
      <c r="AO260" s="1469"/>
      <c r="AP260" s="356"/>
      <c r="AQ260" s="356"/>
      <c r="AR260" s="356"/>
      <c r="AS260" s="352"/>
      <c r="AT260" s="352"/>
      <c r="AU260" s="63"/>
      <c r="AV260" s="902"/>
      <c r="AW260" s="1215"/>
      <c r="AX260" s="106"/>
      <c r="AY260" s="106"/>
      <c r="AZ260" s="106"/>
      <c r="BA260" s="106"/>
      <c r="BB260" s="117">
        <v>0.20411891712340147</v>
      </c>
      <c r="BC260" s="117">
        <v>-0.11186206896551731</v>
      </c>
      <c r="BD260" s="959"/>
      <c r="BE260" s="356"/>
      <c r="BF260" s="356"/>
      <c r="BG260" s="959"/>
      <c r="BH260" s="356"/>
      <c r="BJ260" s="356"/>
      <c r="BK260" s="356"/>
      <c r="BL260" s="356"/>
      <c r="BN260" s="117"/>
      <c r="BO260" s="356"/>
      <c r="BP260" s="356"/>
      <c r="BQ260" s="356"/>
    </row>
    <row r="261" spans="1:69" ht="14.25" hidden="1" customHeight="1" outlineLevel="1">
      <c r="A261" s="31"/>
      <c r="B261" s="31"/>
      <c r="C261" s="90" t="s">
        <v>78</v>
      </c>
      <c r="D261" s="90"/>
      <c r="E261" s="90"/>
      <c r="F261" s="144"/>
      <c r="G261" s="144"/>
      <c r="H261" s="144"/>
      <c r="I261" s="106"/>
      <c r="J261" s="144"/>
      <c r="K261" s="144"/>
      <c r="L261" s="144"/>
      <c r="M261" s="106"/>
      <c r="N261" s="144"/>
      <c r="O261" s="144"/>
      <c r="P261" s="144"/>
      <c r="Q261" s="348"/>
      <c r="R261" s="351"/>
      <c r="S261" s="351"/>
      <c r="T261" s="351"/>
      <c r="U261" s="348"/>
      <c r="V261" s="356">
        <v>-6.5132605304212166E-2</v>
      </c>
      <c r="W261" s="356">
        <v>6.1326658322903738E-2</v>
      </c>
      <c r="X261" s="356">
        <v>-3.3411949685534625E-2</v>
      </c>
      <c r="Y261" s="445">
        <v>6.1000406669378116E-3</v>
      </c>
      <c r="Z261" s="356"/>
      <c r="AA261" s="356"/>
      <c r="AB261" s="532"/>
      <c r="AC261" s="356"/>
      <c r="AD261" s="356"/>
      <c r="AE261" s="356"/>
      <c r="AF261" s="356"/>
      <c r="AG261" s="356"/>
      <c r="AH261" s="356"/>
      <c r="AI261" s="356"/>
      <c r="AJ261" s="356"/>
      <c r="AK261" s="356"/>
      <c r="AL261" s="356"/>
      <c r="AM261" s="356"/>
      <c r="AN261" s="356"/>
      <c r="AO261" s="1469"/>
      <c r="AP261" s="356"/>
      <c r="AQ261" s="356"/>
      <c r="AR261" s="356"/>
      <c r="AS261" s="352"/>
      <c r="AT261" s="352"/>
      <c r="AU261" s="63"/>
      <c r="AV261" s="902"/>
      <c r="AW261" s="1215"/>
      <c r="AX261" s="106"/>
      <c r="AY261" s="106"/>
      <c r="AZ261" s="106"/>
      <c r="BA261" s="106"/>
      <c r="BB261" s="117">
        <v>-0.4450216450216451</v>
      </c>
      <c r="BC261" s="117">
        <v>-3.5101404056162133E-2</v>
      </c>
      <c r="BD261" s="959"/>
      <c r="BE261" s="356"/>
      <c r="BF261" s="356"/>
      <c r="BG261" s="959"/>
      <c r="BH261" s="356"/>
      <c r="BJ261" s="356"/>
      <c r="BK261" s="356"/>
      <c r="BL261" s="356"/>
      <c r="BN261" s="117"/>
      <c r="BO261" s="356"/>
      <c r="BP261" s="356"/>
      <c r="BQ261" s="356"/>
    </row>
    <row r="262" spans="1:69" ht="14.25" hidden="1" customHeight="1" outlineLevel="1">
      <c r="A262" s="31"/>
      <c r="B262" s="31"/>
      <c r="C262" s="90" t="s">
        <v>77</v>
      </c>
      <c r="D262" s="90"/>
      <c r="E262" s="90"/>
      <c r="F262" s="144"/>
      <c r="G262" s="144"/>
      <c r="H262" s="144"/>
      <c r="I262" s="106"/>
      <c r="J262" s="144"/>
      <c r="K262" s="144"/>
      <c r="L262" s="144"/>
      <c r="M262" s="106"/>
      <c r="N262" s="144"/>
      <c r="O262" s="144"/>
      <c r="P262" s="144"/>
      <c r="Q262" s="348"/>
      <c r="R262" s="351"/>
      <c r="S262" s="351"/>
      <c r="T262" s="351"/>
      <c r="U262" s="348"/>
      <c r="V262" s="356"/>
      <c r="W262" s="356"/>
      <c r="X262" s="356"/>
      <c r="Y262" s="445"/>
      <c r="Z262" s="356"/>
      <c r="AA262" s="356"/>
      <c r="AB262" s="532">
        <v>4.0272184418830737E-2</v>
      </c>
      <c r="AC262" s="356">
        <v>8.0096115338406104E-3</v>
      </c>
      <c r="AD262" s="356">
        <v>1.5891934843067057E-2</v>
      </c>
      <c r="AE262" s="356"/>
      <c r="AF262" s="356"/>
      <c r="AG262" s="356"/>
      <c r="AH262" s="356"/>
      <c r="AI262" s="356"/>
      <c r="AJ262" s="356"/>
      <c r="AK262" s="356"/>
      <c r="AL262" s="356"/>
      <c r="AM262" s="356"/>
      <c r="AN262" s="356"/>
      <c r="AO262" s="1469"/>
      <c r="AP262" s="356"/>
      <c r="AQ262" s="356"/>
      <c r="AR262" s="356"/>
      <c r="AS262" s="352"/>
      <c r="AT262" s="352"/>
      <c r="AU262" s="63"/>
      <c r="AV262" s="902"/>
      <c r="AW262" s="1215"/>
      <c r="AX262" s="106"/>
      <c r="AY262" s="106"/>
      <c r="AZ262" s="106"/>
      <c r="BA262" s="106"/>
      <c r="BB262" s="117"/>
      <c r="BC262" s="117"/>
      <c r="BD262" s="959"/>
      <c r="BE262" s="356"/>
      <c r="BF262" s="356"/>
      <c r="BG262" s="959"/>
      <c r="BH262" s="356"/>
      <c r="BJ262" s="356"/>
      <c r="BK262" s="356"/>
      <c r="BL262" s="356"/>
      <c r="BN262" s="117"/>
      <c r="BO262" s="356"/>
      <c r="BP262" s="356"/>
      <c r="BQ262" s="356"/>
    </row>
    <row r="263" spans="1:69" ht="14.25" hidden="1" customHeight="1" outlineLevel="1">
      <c r="A263" s="31"/>
      <c r="B263" s="31"/>
      <c r="C263" s="90" t="s">
        <v>373</v>
      </c>
      <c r="D263" s="90"/>
      <c r="E263" s="90"/>
      <c r="F263" s="144"/>
      <c r="G263" s="144"/>
      <c r="H263" s="144"/>
      <c r="I263" s="106"/>
      <c r="J263" s="144"/>
      <c r="K263" s="144"/>
      <c r="L263" s="144"/>
      <c r="M263" s="106"/>
      <c r="N263" s="144"/>
      <c r="O263" s="144"/>
      <c r="P263" s="144"/>
      <c r="Q263" s="348"/>
      <c r="R263" s="351"/>
      <c r="S263" s="351"/>
      <c r="T263" s="351"/>
      <c r="U263" s="348"/>
      <c r="V263" s="356"/>
      <c r="W263" s="356"/>
      <c r="X263" s="356"/>
      <c r="Y263" s="445"/>
      <c r="Z263" s="356"/>
      <c r="AA263" s="356"/>
      <c r="AB263" s="532">
        <v>3.4428794992175105E-2</v>
      </c>
      <c r="AC263" s="356">
        <v>-0.12329803328290456</v>
      </c>
      <c r="AD263" s="356">
        <v>-0.11130284728213979</v>
      </c>
      <c r="AE263" s="356"/>
      <c r="AF263" s="356"/>
      <c r="AG263" s="356"/>
      <c r="AH263" s="356"/>
      <c r="AI263" s="356"/>
      <c r="AJ263" s="356"/>
      <c r="AK263" s="356"/>
      <c r="AL263" s="356"/>
      <c r="AM263" s="356"/>
      <c r="AN263" s="356"/>
      <c r="AO263" s="1469"/>
      <c r="AP263" s="356"/>
      <c r="AQ263" s="356"/>
      <c r="AR263" s="356"/>
      <c r="AS263" s="352"/>
      <c r="AT263" s="352"/>
      <c r="AU263" s="63"/>
      <c r="AV263" s="902"/>
      <c r="AW263" s="1215"/>
      <c r="AX263" s="106"/>
      <c r="AY263" s="106"/>
      <c r="AZ263" s="106"/>
      <c r="BA263" s="106"/>
      <c r="BB263" s="117"/>
      <c r="BC263" s="117"/>
      <c r="BD263" s="959"/>
      <c r="BE263" s="356"/>
      <c r="BF263" s="356"/>
      <c r="BG263" s="959"/>
      <c r="BH263" s="356"/>
      <c r="BJ263" s="356"/>
      <c r="BK263" s="356"/>
      <c r="BL263" s="356"/>
      <c r="BN263" s="117"/>
      <c r="BO263" s="356"/>
      <c r="BP263" s="356"/>
      <c r="BQ263" s="356"/>
    </row>
    <row r="264" spans="1:69" s="24" customFormat="1" ht="14.25" hidden="1" customHeight="1" outlineLevel="1">
      <c r="A264" s="31"/>
      <c r="B264" s="6" t="s">
        <v>79</v>
      </c>
      <c r="C264" s="98"/>
      <c r="D264" s="98"/>
      <c r="E264" s="99"/>
      <c r="F264" s="145"/>
      <c r="G264" s="145"/>
      <c r="H264" s="145"/>
      <c r="I264" s="108"/>
      <c r="J264" s="145"/>
      <c r="K264" s="145"/>
      <c r="L264" s="145"/>
      <c r="M264" s="108"/>
      <c r="N264" s="145"/>
      <c r="O264" s="145"/>
      <c r="P264" s="145"/>
      <c r="Q264" s="339"/>
      <c r="R264" s="339"/>
      <c r="S264" s="339"/>
      <c r="T264" s="339"/>
      <c r="U264" s="339"/>
      <c r="V264" s="354">
        <v>2.1907479111473505E-2</v>
      </c>
      <c r="W264" s="354">
        <v>4.0582311297238105E-2</v>
      </c>
      <c r="X264" s="354">
        <v>-0.10272134917592957</v>
      </c>
      <c r="Y264" s="446">
        <v>-4.8163178129004725E-2</v>
      </c>
      <c r="Z264" s="354"/>
      <c r="AA264" s="354"/>
      <c r="AB264" s="685">
        <v>3.9391437669536566E-2</v>
      </c>
      <c r="AC264" s="354">
        <v>-1.1687280154317414E-2</v>
      </c>
      <c r="AD264" s="354">
        <v>-1.033295063145756E-3</v>
      </c>
      <c r="AE264" s="354"/>
      <c r="AF264" s="354"/>
      <c r="AG264" s="354"/>
      <c r="AH264" s="354"/>
      <c r="AI264" s="354"/>
      <c r="AJ264" s="354"/>
      <c r="AK264" s="354"/>
      <c r="AL264" s="354"/>
      <c r="AM264" s="354"/>
      <c r="AN264" s="354"/>
      <c r="AO264" s="1473"/>
      <c r="AP264" s="354"/>
      <c r="AQ264" s="354"/>
      <c r="AR264" s="354"/>
      <c r="AS264" s="354"/>
      <c r="AT264" s="354"/>
      <c r="AU264" s="63"/>
      <c r="AV264" s="985"/>
      <c r="AW264" s="111"/>
      <c r="AX264" s="108"/>
      <c r="AY264" s="108"/>
      <c r="AZ264" s="108"/>
      <c r="BA264" s="108"/>
      <c r="BB264" s="115">
        <v>-7.7718259562071124E-2</v>
      </c>
      <c r="BC264" s="115">
        <v>-9.180762176482582E-2</v>
      </c>
      <c r="BD264" s="970"/>
      <c r="BE264" s="354"/>
      <c r="BF264" s="354"/>
      <c r="BG264" s="970"/>
      <c r="BH264" s="354"/>
      <c r="BJ264" s="354"/>
      <c r="BK264" s="354"/>
      <c r="BL264" s="354"/>
      <c r="BN264" s="115"/>
      <c r="BO264" s="354"/>
      <c r="BP264" s="354"/>
      <c r="BQ264" s="354"/>
    </row>
    <row r="265" spans="1:69" ht="14.25" hidden="1" customHeight="1" outlineLevel="1">
      <c r="A265" s="31"/>
      <c r="B265" s="31"/>
      <c r="C265" s="90" t="s">
        <v>82</v>
      </c>
      <c r="D265" s="90"/>
      <c r="E265" s="90"/>
      <c r="F265" s="144"/>
      <c r="G265" s="144"/>
      <c r="H265" s="144"/>
      <c r="I265" s="106"/>
      <c r="J265" s="144"/>
      <c r="K265" s="144"/>
      <c r="L265" s="144"/>
      <c r="M265" s="106"/>
      <c r="N265" s="144"/>
      <c r="O265" s="144"/>
      <c r="P265" s="144"/>
      <c r="Q265" s="348"/>
      <c r="R265" s="351"/>
      <c r="S265" s="351"/>
      <c r="T265" s="351"/>
      <c r="U265" s="348"/>
      <c r="V265" s="356">
        <v>-1.3708019191226883E-2</v>
      </c>
      <c r="W265" s="356">
        <v>7.4357192494787894E-2</v>
      </c>
      <c r="X265" s="356">
        <v>8.1500646830530377E-2</v>
      </c>
      <c r="Y265" s="445">
        <v>0.17822966507177052</v>
      </c>
      <c r="Z265" s="356"/>
      <c r="AA265" s="356"/>
      <c r="AB265" s="532">
        <v>3.2957110609480811E-2</v>
      </c>
      <c r="AC265" s="356">
        <v>7.1678321678321666E-2</v>
      </c>
      <c r="AD265" s="356">
        <v>3.6296900489396489E-2</v>
      </c>
      <c r="AE265" s="356"/>
      <c r="AF265" s="356"/>
      <c r="AG265" s="356"/>
      <c r="AH265" s="356"/>
      <c r="AI265" s="356"/>
      <c r="AJ265" s="356"/>
      <c r="AK265" s="356"/>
      <c r="AL265" s="356"/>
      <c r="AM265" s="356"/>
      <c r="AN265" s="356"/>
      <c r="AO265" s="1469"/>
      <c r="AP265" s="356"/>
      <c r="AQ265" s="356"/>
      <c r="AR265" s="356"/>
      <c r="AS265" s="352"/>
      <c r="AT265" s="352"/>
      <c r="AU265" s="63"/>
      <c r="AV265" s="902"/>
      <c r="AW265" s="1215"/>
      <c r="AX265" s="106"/>
      <c r="AY265" s="106"/>
      <c r="AZ265" s="106"/>
      <c r="BA265" s="106"/>
      <c r="BB265" s="117">
        <v>0.36100746268656714</v>
      </c>
      <c r="BC265" s="117">
        <v>0.35023989033584635</v>
      </c>
      <c r="BD265" s="959"/>
      <c r="BE265" s="356"/>
      <c r="BF265" s="356"/>
      <c r="BG265" s="959"/>
      <c r="BH265" s="356"/>
      <c r="BJ265" s="356"/>
      <c r="BK265" s="356"/>
      <c r="BL265" s="356"/>
      <c r="BN265" s="117"/>
      <c r="BO265" s="356"/>
      <c r="BP265" s="356"/>
      <c r="BQ265" s="356"/>
    </row>
    <row r="266" spans="1:69" ht="14.25" hidden="1" customHeight="1" outlineLevel="1">
      <c r="A266" s="31"/>
      <c r="B266" s="31"/>
      <c r="C266" s="90" t="s">
        <v>175</v>
      </c>
      <c r="D266" s="90"/>
      <c r="E266" s="90"/>
      <c r="F266" s="146"/>
      <c r="G266" s="146"/>
      <c r="H266" s="146"/>
      <c r="I266" s="112"/>
      <c r="J266" s="146"/>
      <c r="K266" s="146"/>
      <c r="L266" s="144"/>
      <c r="M266" s="112"/>
      <c r="N266" s="146"/>
      <c r="O266" s="146"/>
      <c r="P266" s="146"/>
      <c r="Q266" s="355"/>
      <c r="R266" s="355"/>
      <c r="S266" s="355"/>
      <c r="T266" s="355"/>
      <c r="U266" s="355"/>
      <c r="V266" s="359">
        <v>4.6348314606741603E-2</v>
      </c>
      <c r="W266" s="359">
        <v>7.3825503355704702E-2</v>
      </c>
      <c r="X266" s="359">
        <v>-2.6249999999999885E-2</v>
      </c>
      <c r="Y266" s="686">
        <v>0.13735558408215653</v>
      </c>
      <c r="Z266" s="359"/>
      <c r="AA266" s="359"/>
      <c r="AB266" s="687">
        <v>0.20241691842900322</v>
      </c>
      <c r="AC266" s="359">
        <v>5.695142378559459E-2</v>
      </c>
      <c r="AD266" s="359">
        <v>2.694136291600624E-2</v>
      </c>
      <c r="AE266" s="359"/>
      <c r="AF266" s="359"/>
      <c r="AG266" s="359"/>
      <c r="AH266" s="359"/>
      <c r="AI266" s="359"/>
      <c r="AJ266" s="359"/>
      <c r="AK266" s="359"/>
      <c r="AL266" s="359"/>
      <c r="AM266" s="359"/>
      <c r="AN266" s="359"/>
      <c r="AO266" s="1492"/>
      <c r="AP266" s="359"/>
      <c r="AQ266" s="359"/>
      <c r="AR266" s="359"/>
      <c r="AS266" s="1436"/>
      <c r="AT266" s="1436"/>
      <c r="AU266" s="63"/>
      <c r="AV266" s="902"/>
      <c r="AW266" s="1217"/>
      <c r="AX266" s="112"/>
      <c r="AY266" s="112"/>
      <c r="AZ266" s="112"/>
      <c r="BA266" s="112"/>
      <c r="BB266" s="118">
        <v>0.48643006263048028</v>
      </c>
      <c r="BC266" s="118">
        <v>0.24438202247191021</v>
      </c>
      <c r="BD266" s="971"/>
      <c r="BE266" s="359"/>
      <c r="BF266" s="359"/>
      <c r="BG266" s="971"/>
      <c r="BH266" s="359"/>
      <c r="BJ266" s="359"/>
      <c r="BK266" s="359"/>
      <c r="BL266" s="359"/>
      <c r="BN266" s="118"/>
      <c r="BO266" s="359"/>
      <c r="BP266" s="359"/>
      <c r="BQ266" s="359"/>
    </row>
    <row r="267" spans="1:69" ht="14.25" hidden="1" customHeight="1" outlineLevel="1">
      <c r="A267" s="31"/>
      <c r="B267" s="31"/>
      <c r="C267" s="90"/>
      <c r="D267" s="90" t="s">
        <v>80</v>
      </c>
      <c r="E267" s="90"/>
      <c r="F267" s="144"/>
      <c r="G267" s="144"/>
      <c r="H267" s="144"/>
      <c r="I267" s="106"/>
      <c r="J267" s="144"/>
      <c r="K267" s="144"/>
      <c r="L267" s="144"/>
      <c r="M267" s="106"/>
      <c r="N267" s="144"/>
      <c r="O267" s="144"/>
      <c r="P267" s="144"/>
      <c r="Q267" s="348"/>
      <c r="R267" s="351"/>
      <c r="S267" s="351"/>
      <c r="T267" s="351"/>
      <c r="U267" s="348"/>
      <c r="V267" s="356">
        <v>4.6478873239436558E-2</v>
      </c>
      <c r="W267" s="356">
        <v>7.2678331090175075E-2</v>
      </c>
      <c r="X267" s="356">
        <v>-2.5094102885821812E-2</v>
      </c>
      <c r="Y267" s="445">
        <v>0.13770913770913773</v>
      </c>
      <c r="Z267" s="356"/>
      <c r="AA267" s="356"/>
      <c r="AB267" s="532">
        <v>0.20263424518743678</v>
      </c>
      <c r="AC267" s="356">
        <v>5.7287278854254442E-2</v>
      </c>
      <c r="AD267" s="356">
        <v>3.2669322709163229E-2</v>
      </c>
      <c r="AE267" s="356"/>
      <c r="AF267" s="356"/>
      <c r="AG267" s="356"/>
      <c r="AH267" s="356"/>
      <c r="AI267" s="356"/>
      <c r="AJ267" s="356"/>
      <c r="AK267" s="356"/>
      <c r="AL267" s="356"/>
      <c r="AM267" s="356"/>
      <c r="AN267" s="356"/>
      <c r="AO267" s="1469"/>
      <c r="AP267" s="356"/>
      <c r="AQ267" s="356"/>
      <c r="AR267" s="356"/>
      <c r="AS267" s="352"/>
      <c r="AT267" s="352"/>
      <c r="AU267" s="63"/>
      <c r="AV267" s="902"/>
      <c r="AW267" s="106"/>
      <c r="AX267" s="106"/>
      <c r="AY267" s="106"/>
      <c r="AZ267" s="106"/>
      <c r="BA267" s="106"/>
      <c r="BB267" s="117">
        <v>0.49159663865546221</v>
      </c>
      <c r="BC267" s="117">
        <v>0.24507042253521139</v>
      </c>
      <c r="BD267" s="959"/>
      <c r="BE267" s="356"/>
      <c r="BF267" s="356"/>
      <c r="BG267" s="959"/>
      <c r="BH267" s="356"/>
      <c r="BJ267" s="356"/>
      <c r="BK267" s="356"/>
      <c r="BL267" s="356"/>
      <c r="BN267" s="117"/>
      <c r="BO267" s="356"/>
      <c r="BP267" s="356"/>
      <c r="BQ267" s="356"/>
    </row>
    <row r="268" spans="1:69" ht="14.25" hidden="1" customHeight="1" outlineLevel="1">
      <c r="A268" s="31"/>
      <c r="B268" s="31"/>
      <c r="C268" s="90"/>
      <c r="D268" s="90" t="s">
        <v>81</v>
      </c>
      <c r="E268" s="90"/>
      <c r="F268" s="144"/>
      <c r="G268" s="144"/>
      <c r="H268" s="144"/>
      <c r="I268" s="106"/>
      <c r="J268" s="144"/>
      <c r="K268" s="144"/>
      <c r="L268" s="144"/>
      <c r="M268" s="106"/>
      <c r="N268" s="144"/>
      <c r="O268" s="144"/>
      <c r="P268" s="144"/>
      <c r="Q268" s="348"/>
      <c r="R268" s="351"/>
      <c r="S268" s="351"/>
      <c r="T268" s="351"/>
      <c r="U268" s="348"/>
      <c r="V268" s="356">
        <v>0</v>
      </c>
      <c r="W268" s="356">
        <v>0.49999999999999978</v>
      </c>
      <c r="X268" s="356">
        <v>-0.33333333333333326</v>
      </c>
      <c r="Y268" s="445">
        <v>0</v>
      </c>
      <c r="Z268" s="356"/>
      <c r="AA268" s="356"/>
      <c r="AB268" s="532">
        <v>0.16666666666666674</v>
      </c>
      <c r="AC268" s="356">
        <v>0</v>
      </c>
      <c r="AD268" s="356">
        <v>-1</v>
      </c>
      <c r="AE268" s="356"/>
      <c r="AF268" s="356"/>
      <c r="AG268" s="356"/>
      <c r="AH268" s="356"/>
      <c r="AI268" s="356"/>
      <c r="AJ268" s="356"/>
      <c r="AK268" s="356"/>
      <c r="AL268" s="356"/>
      <c r="AM268" s="356"/>
      <c r="AN268" s="356"/>
      <c r="AO268" s="1469"/>
      <c r="AP268" s="356"/>
      <c r="AQ268" s="356"/>
      <c r="AR268" s="356"/>
      <c r="AS268" s="352"/>
      <c r="AT268" s="352"/>
      <c r="AU268" s="63"/>
      <c r="AV268" s="902"/>
      <c r="AW268" s="106"/>
      <c r="AX268" s="106"/>
      <c r="AY268" s="106"/>
      <c r="AZ268" s="106"/>
      <c r="BA268" s="106"/>
      <c r="BB268" s="117">
        <v>-0.33333333333333326</v>
      </c>
      <c r="BC268" s="117">
        <v>0</v>
      </c>
      <c r="BD268" s="959"/>
      <c r="BE268" s="356"/>
      <c r="BF268" s="356"/>
      <c r="BG268" s="959"/>
      <c r="BH268" s="356"/>
      <c r="BJ268" s="356"/>
      <c r="BK268" s="356"/>
      <c r="BL268" s="356"/>
      <c r="BN268" s="117"/>
      <c r="BO268" s="356"/>
      <c r="BP268" s="356"/>
      <c r="BQ268" s="356"/>
    </row>
    <row r="269" spans="1:69" ht="14.25" hidden="1" customHeight="1" outlineLevel="1">
      <c r="A269" s="31"/>
      <c r="B269" s="31"/>
      <c r="C269" s="90" t="s">
        <v>83</v>
      </c>
      <c r="D269" s="90"/>
      <c r="E269" s="90"/>
      <c r="F269" s="144"/>
      <c r="G269" s="144"/>
      <c r="H269" s="144"/>
      <c r="I269" s="106"/>
      <c r="J269" s="144"/>
      <c r="K269" s="144"/>
      <c r="L269" s="144"/>
      <c r="M269" s="106"/>
      <c r="N269" s="144"/>
      <c r="O269" s="144"/>
      <c r="P269" s="144"/>
      <c r="Q269" s="348"/>
      <c r="R269" s="351"/>
      <c r="S269" s="351"/>
      <c r="T269" s="351"/>
      <c r="U269" s="348"/>
      <c r="V269" s="356">
        <v>-0.14150943396226412</v>
      </c>
      <c r="W269" s="356">
        <v>-0.14285714285714279</v>
      </c>
      <c r="X269" s="356">
        <v>-0.15384615384615385</v>
      </c>
      <c r="Y269" s="445">
        <v>-0.22727272727272729</v>
      </c>
      <c r="Z269" s="356"/>
      <c r="AA269" s="356"/>
      <c r="AB269" s="532">
        <v>-0.63414634146341453</v>
      </c>
      <c r="AC269" s="356">
        <v>-0.1333333333333333</v>
      </c>
      <c r="AD269" s="356">
        <v>-7.6923076923076983E-2</v>
      </c>
      <c r="AE269" s="356"/>
      <c r="AF269" s="356"/>
      <c r="AG269" s="356"/>
      <c r="AH269" s="356"/>
      <c r="AI269" s="356"/>
      <c r="AJ269" s="356"/>
      <c r="AK269" s="356"/>
      <c r="AL269" s="356"/>
      <c r="AM269" s="356"/>
      <c r="AN269" s="356"/>
      <c r="AO269" s="1469"/>
      <c r="AP269" s="356"/>
      <c r="AQ269" s="356"/>
      <c r="AR269" s="356"/>
      <c r="AS269" s="352"/>
      <c r="AT269" s="352"/>
      <c r="AU269" s="63"/>
      <c r="AV269" s="902"/>
      <c r="AW269" s="1215"/>
      <c r="AX269" s="106"/>
      <c r="AY269" s="106"/>
      <c r="AZ269" s="106"/>
      <c r="BA269" s="106"/>
      <c r="BB269" s="117">
        <v>-0.1166666666666667</v>
      </c>
      <c r="BC269" s="117">
        <v>-0.51886792452830188</v>
      </c>
      <c r="BD269" s="959"/>
      <c r="BE269" s="356"/>
      <c r="BF269" s="356"/>
      <c r="BG269" s="959"/>
      <c r="BH269" s="356"/>
      <c r="BJ269" s="356"/>
      <c r="BK269" s="356"/>
      <c r="BL269" s="356"/>
      <c r="BN269" s="117"/>
      <c r="BO269" s="356"/>
      <c r="BP269" s="356"/>
      <c r="BQ269" s="356"/>
    </row>
    <row r="270" spans="1:69" s="24" customFormat="1" ht="14.25" hidden="1" customHeight="1" outlineLevel="1">
      <c r="A270" s="32"/>
      <c r="B270" s="6" t="s">
        <v>84</v>
      </c>
      <c r="C270" s="98"/>
      <c r="D270" s="98"/>
      <c r="E270" s="99"/>
      <c r="F270" s="145"/>
      <c r="G270" s="145"/>
      <c r="H270" s="145"/>
      <c r="I270" s="108"/>
      <c r="J270" s="145"/>
      <c r="K270" s="145"/>
      <c r="L270" s="145"/>
      <c r="M270" s="108"/>
      <c r="N270" s="145"/>
      <c r="O270" s="145"/>
      <c r="P270" s="145"/>
      <c r="Q270" s="339"/>
      <c r="R270" s="339"/>
      <c r="S270" s="339"/>
      <c r="T270" s="339"/>
      <c r="U270" s="339"/>
      <c r="V270" s="354">
        <v>-8.7834870443570523E-4</v>
      </c>
      <c r="W270" s="354">
        <v>6.549450549450575E-2</v>
      </c>
      <c r="X270" s="354">
        <v>3.8366336633663067E-2</v>
      </c>
      <c r="Y270" s="446">
        <v>0.15494636471990475</v>
      </c>
      <c r="Z270" s="354"/>
      <c r="AA270" s="354"/>
      <c r="AB270" s="685">
        <v>7.6331178824253554E-2</v>
      </c>
      <c r="AC270" s="354">
        <v>6.5770660566199624E-2</v>
      </c>
      <c r="AD270" s="354">
        <v>3.2734102495304507E-2</v>
      </c>
      <c r="AE270" s="354"/>
      <c r="AF270" s="354"/>
      <c r="AG270" s="354"/>
      <c r="AH270" s="354"/>
      <c r="AI270" s="354"/>
      <c r="AJ270" s="354"/>
      <c r="AK270" s="354"/>
      <c r="AL270" s="354"/>
      <c r="AM270" s="354"/>
      <c r="AN270" s="354"/>
      <c r="AO270" s="1473"/>
      <c r="AP270" s="354"/>
      <c r="AQ270" s="354"/>
      <c r="AR270" s="354"/>
      <c r="AS270" s="354"/>
      <c r="AT270" s="354"/>
      <c r="AU270" s="63"/>
      <c r="AV270" s="985"/>
      <c r="AW270" s="111"/>
      <c r="AX270" s="108"/>
      <c r="AY270" s="108"/>
      <c r="AZ270" s="108"/>
      <c r="BA270" s="108"/>
      <c r="BB270" s="115">
        <v>0.3626570915619387</v>
      </c>
      <c r="BC270" s="115">
        <v>0.27667984189723316</v>
      </c>
      <c r="BD270" s="970"/>
      <c r="BE270" s="354"/>
      <c r="BF270" s="354"/>
      <c r="BG270" s="970"/>
      <c r="BH270" s="354"/>
      <c r="BJ270" s="354"/>
      <c r="BK270" s="354"/>
      <c r="BL270" s="354"/>
      <c r="BN270" s="115"/>
      <c r="BO270" s="354"/>
      <c r="BP270" s="354"/>
      <c r="BQ270" s="354"/>
    </row>
    <row r="271" spans="1:69" s="24" customFormat="1" ht="14.25" hidden="1" customHeight="1" outlineLevel="1">
      <c r="A271" s="32"/>
      <c r="B271" s="7" t="s">
        <v>87</v>
      </c>
      <c r="C271" s="100"/>
      <c r="D271" s="100"/>
      <c r="E271" s="101"/>
      <c r="F271" s="145"/>
      <c r="G271" s="145"/>
      <c r="H271" s="145"/>
      <c r="I271" s="108"/>
      <c r="J271" s="145"/>
      <c r="K271" s="145"/>
      <c r="L271" s="145"/>
      <c r="M271" s="108"/>
      <c r="N271" s="145"/>
      <c r="O271" s="145"/>
      <c r="P271" s="145"/>
      <c r="Q271" s="339"/>
      <c r="R271" s="339"/>
      <c r="S271" s="339"/>
      <c r="T271" s="339"/>
      <c r="U271" s="339"/>
      <c r="V271" s="354">
        <v>1.7616408899181257E-2</v>
      </c>
      <c r="W271" s="354">
        <v>4.5188556566970295E-2</v>
      </c>
      <c r="X271" s="354">
        <v>-7.612752721617444E-2</v>
      </c>
      <c r="Y271" s="446">
        <v>-5.1342479589259193E-3</v>
      </c>
      <c r="Z271" s="354">
        <v>2.26734348561759E-2</v>
      </c>
      <c r="AA271" s="354">
        <v>-2.978160158835208E-2</v>
      </c>
      <c r="AB271" s="685">
        <v>4.9624829467940001E-2</v>
      </c>
      <c r="AC271" s="354">
        <v>1.0316815597075646E-2</v>
      </c>
      <c r="AD271" s="354">
        <v>9.0857923936640272E-3</v>
      </c>
      <c r="AE271" s="354"/>
      <c r="AF271" s="354"/>
      <c r="AG271" s="354"/>
      <c r="AH271" s="354"/>
      <c r="AI271" s="354"/>
      <c r="AJ271" s="354"/>
      <c r="AK271" s="354"/>
      <c r="AL271" s="354"/>
      <c r="AM271" s="354"/>
      <c r="AN271" s="354"/>
      <c r="AO271" s="1473"/>
      <c r="AP271" s="354"/>
      <c r="AQ271" s="354"/>
      <c r="AR271" s="354"/>
      <c r="AS271" s="354"/>
      <c r="AT271" s="354"/>
      <c r="AU271" s="63"/>
      <c r="AV271" s="986"/>
      <c r="AW271" s="111"/>
      <c r="AX271" s="108"/>
      <c r="AY271" s="108"/>
      <c r="AZ271" s="108"/>
      <c r="BA271" s="108"/>
      <c r="BB271" s="115">
        <v>-1.7949967511370901E-2</v>
      </c>
      <c r="BC271" s="115">
        <v>-2.2413365313042721E-2</v>
      </c>
      <c r="BD271" s="970"/>
      <c r="BE271" s="354"/>
      <c r="BF271" s="354"/>
      <c r="BG271" s="970"/>
      <c r="BH271" s="354"/>
      <c r="BJ271" s="354"/>
      <c r="BK271" s="354"/>
      <c r="BL271" s="354"/>
      <c r="BN271" s="115"/>
      <c r="BO271" s="354"/>
      <c r="BP271" s="354"/>
      <c r="BQ271" s="354"/>
    </row>
    <row r="272" spans="1:69" ht="14.25" hidden="1" customHeight="1" outlineLevel="1">
      <c r="A272" s="31"/>
      <c r="B272" s="31"/>
      <c r="C272" s="31"/>
      <c r="D272" s="31"/>
      <c r="E272" s="31"/>
      <c r="F272" s="62"/>
      <c r="G272" s="62"/>
      <c r="H272" s="62"/>
      <c r="I272" s="63"/>
      <c r="J272" s="62"/>
      <c r="K272" s="62"/>
      <c r="L272" s="62"/>
      <c r="M272" s="63"/>
      <c r="N272" s="62"/>
      <c r="O272" s="62"/>
      <c r="P272" s="62"/>
      <c r="Q272" s="353"/>
      <c r="R272" s="353"/>
      <c r="S272" s="353"/>
      <c r="T272" s="353"/>
      <c r="U272" s="353"/>
      <c r="V272" s="353"/>
      <c r="W272" s="353"/>
      <c r="X272" s="353"/>
      <c r="Y272" s="449"/>
      <c r="Z272" s="353"/>
      <c r="AA272" s="353"/>
      <c r="AB272" s="534"/>
      <c r="AC272" s="353"/>
      <c r="AD272" s="353"/>
      <c r="AE272" s="353"/>
      <c r="AF272" s="353"/>
      <c r="AG272" s="353"/>
      <c r="AH272" s="353"/>
      <c r="AI272" s="353"/>
      <c r="AJ272" s="353"/>
      <c r="AK272" s="353"/>
      <c r="AL272" s="353"/>
      <c r="AM272" s="353"/>
      <c r="AN272" s="353"/>
      <c r="AO272" s="606"/>
      <c r="AP272" s="353"/>
      <c r="AQ272" s="353"/>
      <c r="AR272" s="353"/>
      <c r="AS272" s="557"/>
      <c r="AT272" s="557"/>
      <c r="AU272" s="63"/>
      <c r="AV272" s="902"/>
      <c r="AW272" s="1222"/>
      <c r="AX272" s="63"/>
      <c r="AY272" s="63"/>
      <c r="AZ272" s="63"/>
      <c r="BA272" s="63"/>
      <c r="BB272" s="63"/>
      <c r="BC272" s="63"/>
      <c r="BD272" s="933"/>
      <c r="BE272" s="353"/>
      <c r="BF272" s="353"/>
      <c r="BG272" s="933"/>
      <c r="BH272" s="353"/>
      <c r="BJ272" s="353"/>
      <c r="BK272" s="353"/>
      <c r="BL272" s="353"/>
      <c r="BN272" s="63"/>
      <c r="BO272" s="353"/>
      <c r="BP272" s="353"/>
      <c r="BQ272" s="353"/>
    </row>
    <row r="273" spans="1:69" ht="14.25" hidden="1" customHeight="1" outlineLevel="1">
      <c r="A273" s="95" t="s">
        <v>295</v>
      </c>
      <c r="B273" s="31"/>
      <c r="C273" s="31"/>
      <c r="D273" s="31"/>
      <c r="E273" s="31"/>
      <c r="F273" s="62"/>
      <c r="G273" s="62"/>
      <c r="H273" s="62"/>
      <c r="I273" s="63"/>
      <c r="J273" s="62"/>
      <c r="K273" s="62"/>
      <c r="L273" s="62"/>
      <c r="M273" s="63"/>
      <c r="N273" s="62"/>
      <c r="O273" s="62"/>
      <c r="P273" s="62"/>
      <c r="Q273" s="353"/>
      <c r="R273" s="353"/>
      <c r="S273" s="353"/>
      <c r="T273" s="353"/>
      <c r="U273" s="353"/>
      <c r="V273" s="353"/>
      <c r="W273" s="353"/>
      <c r="X273" s="353"/>
      <c r="Y273" s="449"/>
      <c r="Z273" s="353"/>
      <c r="AA273" s="353"/>
      <c r="AB273" s="534"/>
      <c r="AC273" s="353"/>
      <c r="AD273" s="353"/>
      <c r="AE273" s="353"/>
      <c r="AF273" s="353"/>
      <c r="AG273" s="353"/>
      <c r="AH273" s="353"/>
      <c r="AI273" s="353"/>
      <c r="AJ273" s="353"/>
      <c r="AK273" s="353"/>
      <c r="AL273" s="353"/>
      <c r="AM273" s="353"/>
      <c r="AN273" s="353"/>
      <c r="AO273" s="606"/>
      <c r="AP273" s="353"/>
      <c r="AQ273" s="353"/>
      <c r="AR273" s="353"/>
      <c r="AS273" s="557"/>
      <c r="AT273" s="557"/>
      <c r="AU273" s="63"/>
      <c r="AV273" s="902"/>
      <c r="AW273" s="63"/>
      <c r="AX273" s="63"/>
      <c r="AY273" s="63"/>
      <c r="AZ273" s="63"/>
      <c r="BA273" s="63"/>
      <c r="BB273" s="63"/>
      <c r="BC273" s="63"/>
      <c r="BD273" s="933"/>
      <c r="BE273" s="353"/>
      <c r="BF273" s="353"/>
      <c r="BG273" s="933"/>
      <c r="BH273" s="353"/>
      <c r="BJ273" s="353"/>
      <c r="BK273" s="353"/>
      <c r="BL273" s="353"/>
      <c r="BN273" s="63"/>
      <c r="BO273" s="353"/>
      <c r="BP273" s="353"/>
      <c r="BQ273" s="353"/>
    </row>
    <row r="274" spans="1:69" ht="14.25" hidden="1" customHeight="1" outlineLevel="1">
      <c r="A274" s="89" t="s">
        <v>476</v>
      </c>
      <c r="B274" s="90"/>
      <c r="C274" s="90"/>
      <c r="D274" s="90"/>
      <c r="E274" s="90"/>
      <c r="F274" s="210"/>
      <c r="G274" s="210"/>
      <c r="H274" s="210"/>
      <c r="I274" s="107"/>
      <c r="J274" s="210"/>
      <c r="K274" s="210"/>
      <c r="L274" s="210"/>
      <c r="M274" s="107"/>
      <c r="N274" s="210"/>
      <c r="O274" s="210"/>
      <c r="P274" s="210"/>
      <c r="Q274" s="351"/>
      <c r="R274" s="351"/>
      <c r="S274" s="351"/>
      <c r="T274" s="351"/>
      <c r="U274" s="351"/>
      <c r="V274" s="351"/>
      <c r="W274" s="351"/>
      <c r="X274" s="351"/>
      <c r="Y274" s="450"/>
      <c r="Z274" s="351"/>
      <c r="AA274" s="351"/>
      <c r="AB274" s="535"/>
      <c r="AC274" s="351"/>
      <c r="AD274" s="351"/>
      <c r="AE274" s="351"/>
      <c r="AF274" s="351"/>
      <c r="AG274" s="351"/>
      <c r="AH274" s="351"/>
      <c r="AI274" s="351"/>
      <c r="AJ274" s="351"/>
      <c r="AK274" s="351"/>
      <c r="AL274" s="351"/>
      <c r="AM274" s="351"/>
      <c r="AN274" s="351"/>
      <c r="AO274" s="1489"/>
      <c r="AP274" s="351"/>
      <c r="AQ274" s="351"/>
      <c r="AR274" s="351"/>
      <c r="AS274" s="558"/>
      <c r="AT274" s="558"/>
      <c r="AU274" s="63"/>
      <c r="AV274" s="902"/>
      <c r="AW274" s="107"/>
      <c r="AX274" s="107"/>
      <c r="AY274" s="107"/>
      <c r="AZ274" s="107"/>
      <c r="BA274" s="107"/>
      <c r="BB274" s="107"/>
      <c r="BC274" s="107"/>
      <c r="BD274" s="958"/>
      <c r="BE274" s="351"/>
      <c r="BF274" s="351"/>
      <c r="BG274" s="958"/>
      <c r="BH274" s="351"/>
      <c r="BJ274" s="351"/>
      <c r="BK274" s="351"/>
      <c r="BL274" s="351"/>
      <c r="BN274" s="107"/>
      <c r="BO274" s="351"/>
      <c r="BP274" s="351"/>
      <c r="BQ274" s="351"/>
    </row>
    <row r="275" spans="1:69" ht="14.25" hidden="1" customHeight="1" outlineLevel="1">
      <c r="A275" s="31"/>
      <c r="B275" s="31"/>
      <c r="C275" s="90" t="s">
        <v>375</v>
      </c>
      <c r="D275" s="90"/>
      <c r="E275" s="90"/>
      <c r="F275" s="220"/>
      <c r="G275" s="220"/>
      <c r="H275" s="220"/>
      <c r="I275" s="117"/>
      <c r="J275" s="220"/>
      <c r="K275" s="220"/>
      <c r="L275" s="220"/>
      <c r="M275" s="117"/>
      <c r="N275" s="220"/>
      <c r="O275" s="220"/>
      <c r="P275" s="220"/>
      <c r="Q275" s="356">
        <v>5.8072916666666669E-2</v>
      </c>
      <c r="R275" s="356"/>
      <c r="S275" s="356"/>
      <c r="T275" s="356"/>
      <c r="U275" s="356">
        <v>7.3114158935054463E-2</v>
      </c>
      <c r="V275" s="356">
        <v>8.0015936087900114E-2</v>
      </c>
      <c r="W275" s="356">
        <v>7.8678457136590663E-2</v>
      </c>
      <c r="X275" s="356">
        <v>6.7266102949772047E-2</v>
      </c>
      <c r="Y275" s="445">
        <v>6.1510684842521562E-2</v>
      </c>
      <c r="Z275" s="356"/>
      <c r="AA275" s="356"/>
      <c r="AB275" s="532"/>
      <c r="AC275" s="356"/>
      <c r="AD275" s="356"/>
      <c r="AE275" s="356"/>
      <c r="AF275" s="356"/>
      <c r="AG275" s="356"/>
      <c r="AH275" s="356"/>
      <c r="AI275" s="356"/>
      <c r="AJ275" s="356"/>
      <c r="AK275" s="356"/>
      <c r="AL275" s="356"/>
      <c r="AM275" s="356"/>
      <c r="AN275" s="356"/>
      <c r="AO275" s="1469"/>
      <c r="AP275" s="356"/>
      <c r="AQ275" s="356"/>
      <c r="AR275" s="356"/>
      <c r="AS275" s="352"/>
      <c r="AT275" s="352"/>
      <c r="AU275" s="63"/>
      <c r="AV275" s="902"/>
      <c r="AW275" s="117"/>
      <c r="AX275" s="117"/>
      <c r="AY275" s="117"/>
      <c r="AZ275" s="117"/>
      <c r="BA275" s="117">
        <v>5.8072916666666669E-2</v>
      </c>
      <c r="BB275" s="117">
        <v>7.3114158935054463E-2</v>
      </c>
      <c r="BC275" s="117">
        <v>6.1510684842521562E-2</v>
      </c>
      <c r="BD275" s="959"/>
      <c r="BE275" s="356"/>
      <c r="BF275" s="356"/>
      <c r="BG275" s="959"/>
      <c r="BH275" s="356"/>
      <c r="BJ275" s="356"/>
      <c r="BK275" s="356"/>
      <c r="BL275" s="356"/>
      <c r="BN275" s="117"/>
      <c r="BO275" s="356"/>
      <c r="BP275" s="356"/>
      <c r="BQ275" s="356"/>
    </row>
    <row r="276" spans="1:69" ht="14.25" hidden="1" customHeight="1" outlineLevel="1">
      <c r="A276" s="31"/>
      <c r="B276" s="31"/>
      <c r="C276" s="90" t="s">
        <v>78</v>
      </c>
      <c r="D276" s="90"/>
      <c r="E276" s="90"/>
      <c r="F276" s="220"/>
      <c r="G276" s="220"/>
      <c r="H276" s="220"/>
      <c r="I276" s="117"/>
      <c r="J276" s="220"/>
      <c r="K276" s="220"/>
      <c r="L276" s="220"/>
      <c r="M276" s="117"/>
      <c r="N276" s="220"/>
      <c r="O276" s="220"/>
      <c r="P276" s="220"/>
      <c r="Q276" s="356">
        <v>0.10063824689045243</v>
      </c>
      <c r="R276" s="356"/>
      <c r="S276" s="356"/>
      <c r="T276" s="356"/>
      <c r="U276" s="356">
        <v>6.8980360505784225E-2</v>
      </c>
      <c r="V276" s="356">
        <v>6.6874982562843507E-2</v>
      </c>
      <c r="W276" s="356">
        <v>6.7007322341041994E-2</v>
      </c>
      <c r="X276" s="356">
        <v>6.4559321588910187E-2</v>
      </c>
      <c r="Y276" s="445">
        <v>6.674760555780386E-2</v>
      </c>
      <c r="Z276" s="356"/>
      <c r="AA276" s="356"/>
      <c r="AB276" s="532"/>
      <c r="AC276" s="356"/>
      <c r="AD276" s="356"/>
      <c r="AE276" s="356"/>
      <c r="AF276" s="356"/>
      <c r="AG276" s="356"/>
      <c r="AH276" s="356"/>
      <c r="AI276" s="356"/>
      <c r="AJ276" s="356"/>
      <c r="AK276" s="356"/>
      <c r="AL276" s="356"/>
      <c r="AM276" s="356"/>
      <c r="AN276" s="356"/>
      <c r="AO276" s="1469"/>
      <c r="AP276" s="356"/>
      <c r="AQ276" s="356"/>
      <c r="AR276" s="356"/>
      <c r="AS276" s="352"/>
      <c r="AT276" s="352"/>
      <c r="AU276" s="63"/>
      <c r="AV276" s="902"/>
      <c r="AW276" s="117"/>
      <c r="AX276" s="117"/>
      <c r="AY276" s="117"/>
      <c r="AZ276" s="117"/>
      <c r="BA276" s="117">
        <v>0.10063824689045243</v>
      </c>
      <c r="BB276" s="117">
        <v>6.8980360505784225E-2</v>
      </c>
      <c r="BC276" s="117">
        <v>6.674760555780386E-2</v>
      </c>
      <c r="BD276" s="959"/>
      <c r="BE276" s="356"/>
      <c r="BF276" s="356"/>
      <c r="BG276" s="959"/>
      <c r="BH276" s="356"/>
      <c r="BJ276" s="356"/>
      <c r="BK276" s="356"/>
      <c r="BL276" s="356"/>
      <c r="BN276" s="117"/>
      <c r="BO276" s="356"/>
      <c r="BP276" s="356"/>
      <c r="BQ276" s="356"/>
    </row>
    <row r="277" spans="1:69" ht="14.25" hidden="1" customHeight="1" outlineLevel="1">
      <c r="A277" s="31"/>
      <c r="B277" s="31"/>
      <c r="C277" s="90" t="s">
        <v>77</v>
      </c>
      <c r="D277" s="90"/>
      <c r="E277" s="90"/>
      <c r="F277" s="220"/>
      <c r="G277" s="220"/>
      <c r="H277" s="220"/>
      <c r="I277" s="117"/>
      <c r="J277" s="220"/>
      <c r="K277" s="220"/>
      <c r="L277" s="220"/>
      <c r="M277" s="117"/>
      <c r="N277" s="220"/>
      <c r="O277" s="220"/>
      <c r="P277" s="220"/>
      <c r="Q277" s="356"/>
      <c r="R277" s="356"/>
      <c r="S277" s="356"/>
      <c r="T277" s="356"/>
      <c r="U277" s="356"/>
      <c r="V277" s="356"/>
      <c r="W277" s="356"/>
      <c r="X277" s="356"/>
      <c r="Y277" s="445"/>
      <c r="Z277" s="356"/>
      <c r="AA277" s="356">
        <v>6.0246810290734157E-2</v>
      </c>
      <c r="AB277" s="532">
        <v>6.4916157545820877E-2</v>
      </c>
      <c r="AC277" s="356">
        <v>6.3846518077586498E-2</v>
      </c>
      <c r="AD277" s="356">
        <v>6.1763285024154589E-2</v>
      </c>
      <c r="AE277" s="356"/>
      <c r="AF277" s="356"/>
      <c r="AG277" s="356"/>
      <c r="AH277" s="356"/>
      <c r="AI277" s="356"/>
      <c r="AJ277" s="356"/>
      <c r="AK277" s="356"/>
      <c r="AL277" s="356"/>
      <c r="AM277" s="356"/>
      <c r="AN277" s="356"/>
      <c r="AO277" s="1469"/>
      <c r="AP277" s="356"/>
      <c r="AQ277" s="356"/>
      <c r="AR277" s="356"/>
      <c r="AS277" s="352"/>
      <c r="AT277" s="352"/>
      <c r="AU277" s="63"/>
      <c r="AV277" s="902"/>
      <c r="AW277" s="117"/>
      <c r="AX277" s="117"/>
      <c r="AY277" s="117"/>
      <c r="AZ277" s="117"/>
      <c r="BA277" s="117"/>
      <c r="BB277" s="117"/>
      <c r="BC277" s="117"/>
      <c r="BD277" s="959">
        <v>6.1763285024154589E-2</v>
      </c>
      <c r="BE277" s="356"/>
      <c r="BF277" s="356"/>
      <c r="BG277" s="959"/>
      <c r="BH277" s="356"/>
      <c r="BJ277" s="356"/>
      <c r="BK277" s="356"/>
      <c r="BL277" s="356"/>
      <c r="BN277" s="117"/>
      <c r="BO277" s="356"/>
      <c r="BP277" s="356"/>
      <c r="BQ277" s="356"/>
    </row>
    <row r="278" spans="1:69" ht="14.25" hidden="1" customHeight="1" outlineLevel="1">
      <c r="A278" s="31"/>
      <c r="B278" s="31"/>
      <c r="C278" s="90" t="s">
        <v>373</v>
      </c>
      <c r="D278" s="90"/>
      <c r="E278" s="90"/>
      <c r="F278" s="220"/>
      <c r="G278" s="220"/>
      <c r="H278" s="220"/>
      <c r="I278" s="117"/>
      <c r="J278" s="220"/>
      <c r="K278" s="220"/>
      <c r="L278" s="220"/>
      <c r="M278" s="117"/>
      <c r="N278" s="220"/>
      <c r="O278" s="220"/>
      <c r="P278" s="220"/>
      <c r="Q278" s="356"/>
      <c r="R278" s="356"/>
      <c r="S278" s="356"/>
      <c r="T278" s="356"/>
      <c r="U278" s="356"/>
      <c r="V278" s="356"/>
      <c r="W278" s="356"/>
      <c r="X278" s="356"/>
      <c r="Y278" s="445"/>
      <c r="Z278" s="356"/>
      <c r="AA278" s="356">
        <v>8.5524994980927527E-2</v>
      </c>
      <c r="AB278" s="532">
        <v>0.10552362707535121</v>
      </c>
      <c r="AC278" s="356">
        <v>9.8029264991964821E-2</v>
      </c>
      <c r="AD278" s="356">
        <v>8.3767078724788557E-2</v>
      </c>
      <c r="AE278" s="356"/>
      <c r="AF278" s="356"/>
      <c r="AG278" s="356"/>
      <c r="AH278" s="356"/>
      <c r="AI278" s="356"/>
      <c r="AJ278" s="356"/>
      <c r="AK278" s="356"/>
      <c r="AL278" s="356"/>
      <c r="AM278" s="356"/>
      <c r="AN278" s="356"/>
      <c r="AO278" s="1469"/>
      <c r="AP278" s="356"/>
      <c r="AQ278" s="356"/>
      <c r="AR278" s="356"/>
      <c r="AS278" s="352"/>
      <c r="AT278" s="352"/>
      <c r="AU278" s="63"/>
      <c r="AV278" s="902"/>
      <c r="AW278" s="117"/>
      <c r="AX278" s="117"/>
      <c r="AY278" s="117"/>
      <c r="AZ278" s="117"/>
      <c r="BA278" s="117"/>
      <c r="BB278" s="117"/>
      <c r="BC278" s="117"/>
      <c r="BD278" s="959">
        <v>8.3767078724788557E-2</v>
      </c>
      <c r="BE278" s="356"/>
      <c r="BF278" s="356"/>
      <c r="BG278" s="959"/>
      <c r="BH278" s="356"/>
      <c r="BJ278" s="356"/>
      <c r="BK278" s="356"/>
      <c r="BL278" s="356"/>
      <c r="BN278" s="117"/>
      <c r="BO278" s="356"/>
      <c r="BP278" s="356"/>
      <c r="BQ278" s="356"/>
    </row>
    <row r="279" spans="1:69" s="88" customFormat="1" ht="14.25" hidden="1" customHeight="1" outlineLevel="1">
      <c r="A279" s="94"/>
      <c r="B279" s="92" t="s">
        <v>79</v>
      </c>
      <c r="C279" s="93"/>
      <c r="D279" s="93"/>
      <c r="E279" s="92"/>
      <c r="F279" s="229"/>
      <c r="G279" s="229"/>
      <c r="H279" s="229"/>
      <c r="I279" s="115"/>
      <c r="J279" s="229"/>
      <c r="K279" s="229"/>
      <c r="L279" s="229"/>
      <c r="M279" s="115"/>
      <c r="N279" s="229"/>
      <c r="O279" s="229"/>
      <c r="P279" s="229"/>
      <c r="Q279" s="354">
        <v>7.1135860736561321E-2</v>
      </c>
      <c r="R279" s="354"/>
      <c r="S279" s="354"/>
      <c r="T279" s="354"/>
      <c r="U279" s="354">
        <v>7.1987090148903393E-2</v>
      </c>
      <c r="V279" s="354">
        <v>7.6426568310674875E-2</v>
      </c>
      <c r="W279" s="354">
        <v>7.5473881379589658E-2</v>
      </c>
      <c r="X279" s="354">
        <v>6.6533561648702222E-2</v>
      </c>
      <c r="Y279" s="446">
        <v>6.2880081272134652E-2</v>
      </c>
      <c r="Z279" s="354"/>
      <c r="AA279" s="354">
        <v>6.3055894339173635E-2</v>
      </c>
      <c r="AB279" s="685">
        <v>6.8893005948891126E-2</v>
      </c>
      <c r="AC279" s="354">
        <v>6.6953132807035076E-2</v>
      </c>
      <c r="AD279" s="354">
        <v>6.3745457742351422E-2</v>
      </c>
      <c r="AE279" s="354"/>
      <c r="AF279" s="354"/>
      <c r="AG279" s="354"/>
      <c r="AH279" s="354"/>
      <c r="AI279" s="354"/>
      <c r="AJ279" s="354"/>
      <c r="AK279" s="354"/>
      <c r="AL279" s="354"/>
      <c r="AM279" s="354"/>
      <c r="AN279" s="354"/>
      <c r="AO279" s="1473"/>
      <c r="AP279" s="354"/>
      <c r="AQ279" s="354"/>
      <c r="AR279" s="354"/>
      <c r="AS279" s="354"/>
      <c r="AT279" s="354"/>
      <c r="AU279" s="63"/>
      <c r="AV279" s="988"/>
      <c r="AW279" s="115"/>
      <c r="AX279" s="115"/>
      <c r="AY279" s="115"/>
      <c r="AZ279" s="115"/>
      <c r="BA279" s="115">
        <v>7.1135860736561321E-2</v>
      </c>
      <c r="BB279" s="115">
        <v>7.1987090148903393E-2</v>
      </c>
      <c r="BC279" s="115">
        <v>6.2880081272134652E-2</v>
      </c>
      <c r="BD279" s="970">
        <v>6.3745457742351422E-2</v>
      </c>
      <c r="BE279" s="354"/>
      <c r="BF279" s="354"/>
      <c r="BG279" s="970"/>
      <c r="BH279" s="354"/>
      <c r="BJ279" s="354"/>
      <c r="BK279" s="354"/>
      <c r="BL279" s="354"/>
      <c r="BN279" s="115"/>
      <c r="BO279" s="354"/>
      <c r="BP279" s="354"/>
      <c r="BQ279" s="354"/>
    </row>
    <row r="280" spans="1:69" ht="14.25" hidden="1" customHeight="1" outlineLevel="1">
      <c r="A280" s="31"/>
      <c r="B280" s="31"/>
      <c r="C280" s="90" t="s">
        <v>82</v>
      </c>
      <c r="D280" s="90"/>
      <c r="E280" s="90"/>
      <c r="F280" s="220"/>
      <c r="G280" s="220"/>
      <c r="H280" s="220"/>
      <c r="I280" s="117"/>
      <c r="J280" s="220"/>
      <c r="K280" s="220"/>
      <c r="L280" s="220"/>
      <c r="M280" s="117"/>
      <c r="N280" s="220"/>
      <c r="O280" s="220"/>
      <c r="P280" s="220"/>
      <c r="Q280" s="356">
        <v>4.1963516793235733E-2</v>
      </c>
      <c r="R280" s="356"/>
      <c r="S280" s="356"/>
      <c r="T280" s="356"/>
      <c r="U280" s="356">
        <v>5.3037187829437636E-2</v>
      </c>
      <c r="V280" s="356">
        <v>5.1783079635827123E-2</v>
      </c>
      <c r="W280" s="356">
        <v>5.4361967720383979E-2</v>
      </c>
      <c r="X280" s="356">
        <v>5.6241380470247904E-2</v>
      </c>
      <c r="Y280" s="445">
        <v>6.17438726258384E-2</v>
      </c>
      <c r="Z280" s="356"/>
      <c r="AA280" s="356">
        <v>6.6220215850997036E-2</v>
      </c>
      <c r="AB280" s="532">
        <v>6.6604564508616682E-2</v>
      </c>
      <c r="AC280" s="356">
        <v>6.7216754845253426E-2</v>
      </c>
      <c r="AD280" s="356">
        <v>6.598971588843297E-2</v>
      </c>
      <c r="AE280" s="356"/>
      <c r="AF280" s="356"/>
      <c r="AG280" s="356"/>
      <c r="AH280" s="356"/>
      <c r="AI280" s="356"/>
      <c r="AJ280" s="356"/>
      <c r="AK280" s="356"/>
      <c r="AL280" s="356"/>
      <c r="AM280" s="356"/>
      <c r="AN280" s="356"/>
      <c r="AO280" s="1469"/>
      <c r="AP280" s="356"/>
      <c r="AQ280" s="356"/>
      <c r="AR280" s="356"/>
      <c r="AS280" s="352"/>
      <c r="AT280" s="352"/>
      <c r="AU280" s="63"/>
      <c r="AV280" s="902"/>
      <c r="AW280" s="117"/>
      <c r="AX280" s="117"/>
      <c r="AY280" s="117"/>
      <c r="AZ280" s="117"/>
      <c r="BA280" s="117">
        <v>4.1963516793235733E-2</v>
      </c>
      <c r="BB280" s="117">
        <v>5.3037187829437636E-2</v>
      </c>
      <c r="BC280" s="117">
        <v>6.17438726258384E-2</v>
      </c>
      <c r="BD280" s="959">
        <v>6.598971588843297E-2</v>
      </c>
      <c r="BE280" s="356"/>
      <c r="BF280" s="356"/>
      <c r="BG280" s="959"/>
      <c r="BH280" s="356"/>
      <c r="BJ280" s="356"/>
      <c r="BK280" s="356"/>
      <c r="BL280" s="356"/>
      <c r="BN280" s="117"/>
      <c r="BO280" s="356"/>
      <c r="BP280" s="356"/>
      <c r="BQ280" s="356"/>
    </row>
    <row r="281" spans="1:69" ht="14.25" hidden="1" customHeight="1" outlineLevel="1">
      <c r="A281" s="31"/>
      <c r="B281" s="31"/>
      <c r="C281" s="90" t="s">
        <v>175</v>
      </c>
      <c r="D281" s="90"/>
      <c r="E281" s="90"/>
      <c r="F281" s="220"/>
      <c r="G281" s="220"/>
      <c r="H281" s="220"/>
      <c r="I281" s="117"/>
      <c r="J281" s="220"/>
      <c r="K281" s="220"/>
      <c r="L281" s="220"/>
      <c r="M281" s="118"/>
      <c r="N281" s="232"/>
      <c r="O281" s="232"/>
      <c r="P281" s="232"/>
      <c r="Q281" s="359">
        <v>2.1110621419127368E-2</v>
      </c>
      <c r="R281" s="359"/>
      <c r="S281" s="359"/>
      <c r="T281" s="359"/>
      <c r="U281" s="359">
        <v>3.2947709393799166E-2</v>
      </c>
      <c r="V281" s="359">
        <v>3.464310625435945E-2</v>
      </c>
      <c r="W281" s="359">
        <v>3.567924360003568E-2</v>
      </c>
      <c r="X281" s="359">
        <v>3.3389053191033392E-2</v>
      </c>
      <c r="Y281" s="686">
        <v>3.6842980705256156E-2</v>
      </c>
      <c r="Z281" s="359"/>
      <c r="AA281" s="359">
        <v>3.9985503744865904E-2</v>
      </c>
      <c r="AB281" s="687">
        <v>4.8774509803921569E-2</v>
      </c>
      <c r="AC281" s="359">
        <v>4.7709057916225622E-2</v>
      </c>
      <c r="AD281" s="359">
        <v>4.6851276118863423E-2</v>
      </c>
      <c r="AE281" s="359"/>
      <c r="AF281" s="359"/>
      <c r="AG281" s="359"/>
      <c r="AH281" s="359"/>
      <c r="AI281" s="359"/>
      <c r="AJ281" s="359"/>
      <c r="AK281" s="359"/>
      <c r="AL281" s="359"/>
      <c r="AM281" s="359"/>
      <c r="AN281" s="359"/>
      <c r="AO281" s="1492"/>
      <c r="AP281" s="359"/>
      <c r="AQ281" s="359"/>
      <c r="AR281" s="359"/>
      <c r="AS281" s="1436"/>
      <c r="AT281" s="1436"/>
      <c r="AU281" s="63"/>
      <c r="AV281" s="902"/>
      <c r="AW281" s="118"/>
      <c r="AX281" s="118"/>
      <c r="AY281" s="118"/>
      <c r="AZ281" s="118"/>
      <c r="BA281" s="118">
        <v>2.1110621419127368E-2</v>
      </c>
      <c r="BB281" s="118">
        <v>3.2947709393799166E-2</v>
      </c>
      <c r="BC281" s="118">
        <v>3.6842980705256156E-2</v>
      </c>
      <c r="BD281" s="971">
        <v>4.6851276118863423E-2</v>
      </c>
      <c r="BE281" s="359"/>
      <c r="BF281" s="359"/>
      <c r="BG281" s="971"/>
      <c r="BH281" s="359"/>
      <c r="BJ281" s="359"/>
      <c r="BK281" s="359"/>
      <c r="BL281" s="359"/>
      <c r="BN281" s="118"/>
      <c r="BO281" s="359"/>
      <c r="BP281" s="359"/>
      <c r="BQ281" s="359"/>
    </row>
    <row r="282" spans="1:69" ht="14.25" hidden="1" customHeight="1" outlineLevel="1">
      <c r="A282" s="31"/>
      <c r="B282" s="31"/>
      <c r="C282" s="90"/>
      <c r="D282" s="90" t="s">
        <v>80</v>
      </c>
      <c r="E282" s="90"/>
      <c r="F282" s="144"/>
      <c r="G282" s="144"/>
      <c r="H282" s="144"/>
      <c r="I282" s="106"/>
      <c r="J282" s="144"/>
      <c r="K282" s="144"/>
      <c r="L282" s="144"/>
      <c r="M282" s="117"/>
      <c r="N282" s="220"/>
      <c r="O282" s="220"/>
      <c r="P282" s="220"/>
      <c r="Q282" s="348">
        <v>2.8303008681174933E-2</v>
      </c>
      <c r="R282" s="356"/>
      <c r="S282" s="356"/>
      <c r="T282" s="356"/>
      <c r="U282" s="348">
        <v>4.5105139444762091E-2</v>
      </c>
      <c r="V282" s="356">
        <v>4.7762921059398306E-2</v>
      </c>
      <c r="W282" s="356">
        <v>4.9313203811409481E-2</v>
      </c>
      <c r="X282" s="356">
        <v>4.6602291129370844E-2</v>
      </c>
      <c r="Y282" s="445">
        <v>5.1219653514108579E-2</v>
      </c>
      <c r="Z282" s="356"/>
      <c r="AA282" s="356">
        <v>5.4464187175808407E-2</v>
      </c>
      <c r="AB282" s="532">
        <v>6.4559991297726535E-2</v>
      </c>
      <c r="AC282" s="356">
        <v>6.2775110044017604E-2</v>
      </c>
      <c r="AD282" s="356">
        <v>6.1459667093469915E-2</v>
      </c>
      <c r="AE282" s="356"/>
      <c r="AF282" s="356"/>
      <c r="AG282" s="356"/>
      <c r="AH282" s="356"/>
      <c r="AI282" s="356"/>
      <c r="AJ282" s="356"/>
      <c r="AK282" s="356"/>
      <c r="AL282" s="356"/>
      <c r="AM282" s="356"/>
      <c r="AN282" s="356"/>
      <c r="AO282" s="1469"/>
      <c r="AP282" s="356"/>
      <c r="AQ282" s="356"/>
      <c r="AR282" s="356"/>
      <c r="AS282" s="352"/>
      <c r="AT282" s="352"/>
      <c r="AU282" s="63"/>
      <c r="AV282" s="902"/>
      <c r="AW282" s="106"/>
      <c r="AX282" s="106"/>
      <c r="AY282" s="117"/>
      <c r="AZ282" s="117"/>
      <c r="BA282" s="117">
        <v>2.8303008681174933E-2</v>
      </c>
      <c r="BB282" s="117">
        <v>4.5105139444762091E-2</v>
      </c>
      <c r="BC282" s="117">
        <v>5.1219653514108579E-2</v>
      </c>
      <c r="BD282" s="959">
        <v>6.1459667093469915E-2</v>
      </c>
      <c r="BE282" s="356"/>
      <c r="BF282" s="356"/>
      <c r="BG282" s="959"/>
      <c r="BH282" s="356"/>
      <c r="BJ282" s="356"/>
      <c r="BK282" s="356"/>
      <c r="BL282" s="356"/>
      <c r="BN282" s="117"/>
      <c r="BO282" s="356"/>
      <c r="BP282" s="356"/>
      <c r="BQ282" s="356"/>
    </row>
    <row r="283" spans="1:69" ht="14.25" hidden="1" customHeight="1" outlineLevel="1">
      <c r="A283" s="31"/>
      <c r="B283" s="31"/>
      <c r="C283" s="90"/>
      <c r="D283" s="90" t="s">
        <v>81</v>
      </c>
      <c r="E283" s="90"/>
      <c r="F283" s="144"/>
      <c r="G283" s="144"/>
      <c r="H283" s="144"/>
      <c r="I283" s="106"/>
      <c r="J283" s="144"/>
      <c r="K283" s="144"/>
      <c r="L283" s="144"/>
      <c r="M283" s="117"/>
      <c r="N283" s="220"/>
      <c r="O283" s="220"/>
      <c r="P283" s="220"/>
      <c r="Q283" s="348">
        <v>5.1089918256130786E-4</v>
      </c>
      <c r="R283" s="356"/>
      <c r="S283" s="356"/>
      <c r="T283" s="356"/>
      <c r="U283" s="348">
        <v>3.4077355597205659E-4</v>
      </c>
      <c r="V283" s="356">
        <v>3.3619095646327115E-4</v>
      </c>
      <c r="W283" s="356">
        <v>4.7923322683706066E-4</v>
      </c>
      <c r="X283" s="356">
        <v>3.0039050765995801E-4</v>
      </c>
      <c r="Y283" s="445">
        <v>2.9459419649432907E-4</v>
      </c>
      <c r="Z283" s="356"/>
      <c r="AA283" s="356">
        <v>8.9392133492252677E-4</v>
      </c>
      <c r="AB283" s="532">
        <v>1.1486708237610764E-3</v>
      </c>
      <c r="AC283" s="356">
        <v>1.0835913312693497E-3</v>
      </c>
      <c r="AD283" s="356">
        <v>0</v>
      </c>
      <c r="AE283" s="356"/>
      <c r="AF283" s="356"/>
      <c r="AG283" s="356"/>
      <c r="AH283" s="356"/>
      <c r="AI283" s="356"/>
      <c r="AJ283" s="356"/>
      <c r="AK283" s="356"/>
      <c r="AL283" s="356"/>
      <c r="AM283" s="356"/>
      <c r="AN283" s="356"/>
      <c r="AO283" s="1469"/>
      <c r="AP283" s="356"/>
      <c r="AQ283" s="356"/>
      <c r="AR283" s="356"/>
      <c r="AS283" s="352"/>
      <c r="AT283" s="352"/>
      <c r="AU283" s="63"/>
      <c r="AV283" s="902"/>
      <c r="AW283" s="106"/>
      <c r="AX283" s="106"/>
      <c r="AY283" s="117"/>
      <c r="AZ283" s="117"/>
      <c r="BA283" s="117">
        <v>5.1089918256130786E-4</v>
      </c>
      <c r="BB283" s="117">
        <v>3.4077355597205659E-4</v>
      </c>
      <c r="BC283" s="117">
        <v>2.9459419649432907E-4</v>
      </c>
      <c r="BD283" s="959">
        <v>0</v>
      </c>
      <c r="BE283" s="356"/>
      <c r="BF283" s="356"/>
      <c r="BG283" s="959"/>
      <c r="BH283" s="356"/>
      <c r="BJ283" s="356"/>
      <c r="BK283" s="356"/>
      <c r="BL283" s="356"/>
      <c r="BN283" s="117"/>
      <c r="BO283" s="356"/>
      <c r="BP283" s="356"/>
      <c r="BQ283" s="356"/>
    </row>
    <row r="284" spans="1:69" ht="14.25" hidden="1" customHeight="1" outlineLevel="1">
      <c r="A284" s="31"/>
      <c r="B284" s="31"/>
      <c r="C284" s="90" t="s">
        <v>83</v>
      </c>
      <c r="D284" s="90"/>
      <c r="E284" s="90"/>
      <c r="F284" s="220"/>
      <c r="G284" s="220"/>
      <c r="H284" s="220"/>
      <c r="I284" s="117"/>
      <c r="J284" s="220"/>
      <c r="K284" s="220"/>
      <c r="L284" s="220"/>
      <c r="M284" s="117"/>
      <c r="N284" s="220"/>
      <c r="O284" s="220"/>
      <c r="P284" s="220"/>
      <c r="Q284" s="356">
        <v>8.4507042253521125E-2</v>
      </c>
      <c r="R284" s="356"/>
      <c r="S284" s="356"/>
      <c r="T284" s="356"/>
      <c r="U284" s="356">
        <v>8.8480801335559259E-2</v>
      </c>
      <c r="V284" s="356">
        <v>7.8313253012048181E-2</v>
      </c>
      <c r="W284" s="356">
        <v>6.6496163682864456E-2</v>
      </c>
      <c r="X284" s="356">
        <v>5.5979643765903302E-2</v>
      </c>
      <c r="Y284" s="445">
        <v>4.2079207920792075E-2</v>
      </c>
      <c r="Z284" s="356"/>
      <c r="AA284" s="356">
        <v>3.3579033579033579E-2</v>
      </c>
      <c r="AB284" s="532">
        <v>1.2234910277324634E-2</v>
      </c>
      <c r="AC284" s="356">
        <v>1.0620915032679739E-2</v>
      </c>
      <c r="AD284" s="356">
        <v>9.2307692307692299E-3</v>
      </c>
      <c r="AE284" s="356"/>
      <c r="AF284" s="356"/>
      <c r="AG284" s="356"/>
      <c r="AH284" s="356"/>
      <c r="AI284" s="356"/>
      <c r="AJ284" s="356"/>
      <c r="AK284" s="356"/>
      <c r="AL284" s="356"/>
      <c r="AM284" s="356"/>
      <c r="AN284" s="356"/>
      <c r="AO284" s="1469"/>
      <c r="AP284" s="356"/>
      <c r="AQ284" s="356"/>
      <c r="AR284" s="356"/>
      <c r="AS284" s="352"/>
      <c r="AT284" s="352"/>
      <c r="AU284" s="63"/>
      <c r="AV284" s="902"/>
      <c r="AW284" s="117"/>
      <c r="AX284" s="117"/>
      <c r="AY284" s="117"/>
      <c r="AZ284" s="117"/>
      <c r="BA284" s="117">
        <v>8.4507042253521125E-2</v>
      </c>
      <c r="BB284" s="117">
        <v>8.8480801335559259E-2</v>
      </c>
      <c r="BC284" s="117">
        <v>4.2079207920792075E-2</v>
      </c>
      <c r="BD284" s="959">
        <v>9.2307692307692299E-3</v>
      </c>
      <c r="BE284" s="356"/>
      <c r="BF284" s="356"/>
      <c r="BG284" s="959"/>
      <c r="BH284" s="356"/>
      <c r="BJ284" s="356"/>
      <c r="BK284" s="356"/>
      <c r="BL284" s="356"/>
      <c r="BN284" s="117"/>
      <c r="BO284" s="356"/>
      <c r="BP284" s="356"/>
      <c r="BQ284" s="356"/>
    </row>
    <row r="285" spans="1:69" s="88" customFormat="1" ht="14.25" hidden="1" customHeight="1" outlineLevel="1">
      <c r="A285" s="1219"/>
      <c r="B285" s="92" t="s">
        <v>84</v>
      </c>
      <c r="C285" s="93"/>
      <c r="D285" s="93"/>
      <c r="E285" s="92"/>
      <c r="F285" s="229"/>
      <c r="G285" s="229"/>
      <c r="H285" s="229"/>
      <c r="I285" s="115"/>
      <c r="J285" s="229"/>
      <c r="K285" s="229"/>
      <c r="L285" s="229"/>
      <c r="M285" s="115"/>
      <c r="N285" s="229"/>
      <c r="O285" s="229"/>
      <c r="P285" s="229"/>
      <c r="Q285" s="354">
        <v>3.3651522474625425E-2</v>
      </c>
      <c r="R285" s="354"/>
      <c r="S285" s="354"/>
      <c r="T285" s="354"/>
      <c r="U285" s="354">
        <v>4.5253095375320469E-2</v>
      </c>
      <c r="V285" s="354">
        <v>4.5088790233074362E-2</v>
      </c>
      <c r="W285" s="354">
        <v>4.6584925241188457E-2</v>
      </c>
      <c r="X285" s="354">
        <v>4.640572281937351E-2</v>
      </c>
      <c r="Y285" s="446">
        <v>5.0851904978483714E-2</v>
      </c>
      <c r="Z285" s="354"/>
      <c r="AA285" s="354">
        <v>5.4601371336380745E-2</v>
      </c>
      <c r="AB285" s="685">
        <v>4.0774684016603703E-2</v>
      </c>
      <c r="AC285" s="354">
        <v>5.8093679370275111E-2</v>
      </c>
      <c r="AD285" s="354">
        <v>5.7049267801031603E-2</v>
      </c>
      <c r="AE285" s="354"/>
      <c r="AF285" s="354"/>
      <c r="AG285" s="354"/>
      <c r="AH285" s="354"/>
      <c r="AI285" s="354"/>
      <c r="AJ285" s="354"/>
      <c r="AK285" s="354"/>
      <c r="AL285" s="354"/>
      <c r="AM285" s="354"/>
      <c r="AN285" s="354"/>
      <c r="AO285" s="1473"/>
      <c r="AP285" s="354"/>
      <c r="AQ285" s="354"/>
      <c r="AR285" s="354"/>
      <c r="AS285" s="354"/>
      <c r="AT285" s="354"/>
      <c r="AU285" s="63"/>
      <c r="AV285" s="988"/>
      <c r="AW285" s="115"/>
      <c r="AX285" s="115"/>
      <c r="AY285" s="115"/>
      <c r="AZ285" s="115"/>
      <c r="BA285" s="115">
        <v>3.3651522474625425E-2</v>
      </c>
      <c r="BB285" s="115">
        <v>4.5253095375320469E-2</v>
      </c>
      <c r="BC285" s="115">
        <v>5.0851904978483714E-2</v>
      </c>
      <c r="BD285" s="970">
        <v>5.7049267801031603E-2</v>
      </c>
      <c r="BE285" s="354"/>
      <c r="BF285" s="354"/>
      <c r="BG285" s="970"/>
      <c r="BH285" s="354"/>
      <c r="BJ285" s="354"/>
      <c r="BK285" s="354"/>
      <c r="BL285" s="354"/>
      <c r="BN285" s="115"/>
      <c r="BO285" s="354"/>
      <c r="BP285" s="354"/>
      <c r="BQ285" s="354"/>
    </row>
    <row r="286" spans="1:69" s="88" customFormat="1" ht="14.25" hidden="1" customHeight="1" outlineLevel="1">
      <c r="A286" s="1219"/>
      <c r="B286" s="92" t="s">
        <v>95</v>
      </c>
      <c r="C286" s="103"/>
      <c r="D286" s="103"/>
      <c r="E286" s="102"/>
      <c r="F286" s="229"/>
      <c r="G286" s="229"/>
      <c r="H286" s="229"/>
      <c r="I286" s="115"/>
      <c r="J286" s="229"/>
      <c r="K286" s="229"/>
      <c r="L286" s="229"/>
      <c r="M286" s="115"/>
      <c r="N286" s="229"/>
      <c r="O286" s="229"/>
      <c r="P286" s="229"/>
      <c r="Q286" s="354">
        <v>6.179388987316993E-2</v>
      </c>
      <c r="R286" s="354"/>
      <c r="S286" s="354">
        <v>6.2E-2</v>
      </c>
      <c r="T286" s="354">
        <v>6.2E-2</v>
      </c>
      <c r="U286" s="354">
        <v>6.4780039325571789E-2</v>
      </c>
      <c r="V286" s="354">
        <v>6.7723469837076167E-2</v>
      </c>
      <c r="W286" s="354">
        <v>6.7575023514636887E-2</v>
      </c>
      <c r="X286" s="354">
        <v>6.0934454815878537E-2</v>
      </c>
      <c r="Y286" s="446">
        <v>5.9423262548262544E-2</v>
      </c>
      <c r="Z286" s="354">
        <v>6.2554265359457781E-2</v>
      </c>
      <c r="AA286" s="354">
        <v>6.0462334769966805E-2</v>
      </c>
      <c r="AB286" s="685">
        <v>5.7607622363550437E-2</v>
      </c>
      <c r="AC286" s="354">
        <v>6.4027058472246531E-2</v>
      </c>
      <c r="AD286" s="354">
        <v>6.1530466160695019E-2</v>
      </c>
      <c r="AE286" s="354"/>
      <c r="AF286" s="354"/>
      <c r="AG286" s="354"/>
      <c r="AH286" s="354"/>
      <c r="AI286" s="354"/>
      <c r="AJ286" s="354"/>
      <c r="AK286" s="354"/>
      <c r="AL286" s="354"/>
      <c r="AM286" s="354"/>
      <c r="AN286" s="354"/>
      <c r="AO286" s="1473"/>
      <c r="AP286" s="354"/>
      <c r="AQ286" s="354"/>
      <c r="AR286" s="354"/>
      <c r="AS286" s="354"/>
      <c r="AT286" s="354"/>
      <c r="AU286" s="63"/>
      <c r="AV286" s="989"/>
      <c r="AW286" s="115"/>
      <c r="AX286" s="115"/>
      <c r="AY286" s="115"/>
      <c r="AZ286" s="115"/>
      <c r="BA286" s="115">
        <v>6.179388987316993E-2</v>
      </c>
      <c r="BB286" s="115">
        <v>6.4780039325571789E-2</v>
      </c>
      <c r="BC286" s="115">
        <v>5.9423262548262544E-2</v>
      </c>
      <c r="BD286" s="970">
        <v>6.1530466160695019E-2</v>
      </c>
      <c r="BE286" s="354"/>
      <c r="BF286" s="354"/>
      <c r="BG286" s="970"/>
      <c r="BH286" s="354"/>
      <c r="BJ286" s="354"/>
      <c r="BK286" s="354"/>
      <c r="BL286" s="354"/>
      <c r="BN286" s="115"/>
      <c r="BO286" s="354"/>
      <c r="BP286" s="354"/>
      <c r="BQ286" s="354"/>
    </row>
    <row r="287" spans="1:69" ht="14.25" hidden="1" customHeight="1" outlineLevel="1">
      <c r="A287" s="31"/>
      <c r="B287" s="31"/>
      <c r="C287" s="31"/>
      <c r="D287" s="31"/>
      <c r="E287" s="31"/>
      <c r="F287" s="32"/>
      <c r="G287" s="32"/>
      <c r="H287" s="32"/>
      <c r="I287" s="32"/>
      <c r="J287" s="32"/>
      <c r="K287" s="32"/>
      <c r="L287" s="32"/>
      <c r="M287" s="32"/>
      <c r="N287" s="32"/>
      <c r="O287" s="32"/>
      <c r="P287" s="32"/>
      <c r="Q287" s="357"/>
      <c r="R287" s="357"/>
      <c r="S287" s="357"/>
      <c r="T287" s="357"/>
      <c r="U287" s="357"/>
      <c r="V287" s="357"/>
      <c r="W287" s="357"/>
      <c r="X287" s="357"/>
      <c r="Y287" s="443"/>
      <c r="Z287" s="357"/>
      <c r="AA287" s="357"/>
      <c r="AB287" s="536"/>
      <c r="AC287" s="357"/>
      <c r="AD287" s="357"/>
      <c r="AE287" s="357"/>
      <c r="AF287" s="357"/>
      <c r="AG287" s="357"/>
      <c r="AH287" s="357"/>
      <c r="AI287" s="357"/>
      <c r="AJ287" s="357"/>
      <c r="AK287" s="357"/>
      <c r="AL287" s="357"/>
      <c r="AM287" s="357"/>
      <c r="AN287" s="357"/>
      <c r="AO287" s="1488"/>
      <c r="AP287" s="357"/>
      <c r="AQ287" s="357"/>
      <c r="AR287" s="357"/>
      <c r="AS287" s="1419"/>
      <c r="AT287" s="1419"/>
      <c r="AU287" s="63"/>
      <c r="AV287" s="900"/>
      <c r="AW287" s="32"/>
      <c r="AX287" s="32"/>
      <c r="AY287" s="32"/>
      <c r="AZ287" s="32"/>
      <c r="BA287" s="32"/>
      <c r="BB287" s="32"/>
      <c r="BC287" s="32"/>
      <c r="BD287" s="526"/>
      <c r="BE287" s="357"/>
      <c r="BF287" s="357"/>
      <c r="BG287" s="526"/>
      <c r="BH287" s="357"/>
      <c r="BJ287" s="357"/>
      <c r="BK287" s="357"/>
      <c r="BL287" s="357"/>
      <c r="BN287" s="32"/>
      <c r="BO287" s="357"/>
      <c r="BP287" s="357"/>
      <c r="BQ287" s="357"/>
    </row>
    <row r="288" spans="1:69" ht="14.25" hidden="1" customHeight="1" outlineLevel="1">
      <c r="A288" s="95" t="s">
        <v>2</v>
      </c>
      <c r="B288" s="31"/>
      <c r="C288" s="31"/>
      <c r="D288" s="31"/>
      <c r="E288" s="31"/>
      <c r="F288" s="219"/>
      <c r="G288" s="219"/>
      <c r="H288" s="219"/>
      <c r="I288" s="32"/>
      <c r="J288" s="219"/>
      <c r="K288" s="219"/>
      <c r="L288" s="219"/>
      <c r="M288" s="32"/>
      <c r="N288" s="219"/>
      <c r="O288" s="219"/>
      <c r="P288" s="219"/>
      <c r="Q288" s="357"/>
      <c r="R288" s="357"/>
      <c r="S288" s="357"/>
      <c r="T288" s="357"/>
      <c r="U288" s="357"/>
      <c r="V288" s="357"/>
      <c r="W288" s="357"/>
      <c r="X288" s="357"/>
      <c r="Y288" s="443"/>
      <c r="Z288" s="357"/>
      <c r="AA288" s="357"/>
      <c r="AB288" s="536"/>
      <c r="AC288" s="357"/>
      <c r="AD288" s="357"/>
      <c r="AE288" s="357"/>
      <c r="AF288" s="357"/>
      <c r="AG288" s="357"/>
      <c r="AH288" s="357"/>
      <c r="AI288" s="357"/>
      <c r="AJ288" s="357"/>
      <c r="AK288" s="357"/>
      <c r="AL288" s="357"/>
      <c r="AM288" s="357"/>
      <c r="AN288" s="357"/>
      <c r="AO288" s="1488"/>
      <c r="AP288" s="357"/>
      <c r="AQ288" s="357"/>
      <c r="AR288" s="357"/>
      <c r="AS288" s="1419"/>
      <c r="AT288" s="1419"/>
      <c r="AU288" s="63"/>
      <c r="AV288" s="900"/>
      <c r="AW288" s="32"/>
      <c r="AX288" s="32"/>
      <c r="AY288" s="32"/>
      <c r="AZ288" s="32"/>
      <c r="BA288" s="32"/>
      <c r="BB288" s="32"/>
      <c r="BC288" s="32"/>
      <c r="BD288" s="526"/>
      <c r="BE288" s="357"/>
      <c r="BF288" s="357"/>
      <c r="BG288" s="526"/>
      <c r="BH288" s="357"/>
      <c r="BJ288" s="357"/>
      <c r="BK288" s="357"/>
      <c r="BL288" s="357"/>
      <c r="BN288" s="32"/>
      <c r="BO288" s="357"/>
      <c r="BP288" s="357"/>
      <c r="BQ288" s="357"/>
    </row>
    <row r="289" spans="1:69" ht="14.25" hidden="1" customHeight="1" outlineLevel="1">
      <c r="A289" s="89" t="s">
        <v>477</v>
      </c>
      <c r="B289" s="90"/>
      <c r="C289" s="90"/>
      <c r="D289" s="90"/>
      <c r="E289" s="90"/>
      <c r="F289" s="223"/>
      <c r="G289" s="223"/>
      <c r="H289" s="223"/>
      <c r="I289" s="91"/>
      <c r="J289" s="223"/>
      <c r="K289" s="223"/>
      <c r="L289" s="223"/>
      <c r="M289" s="91"/>
      <c r="N289" s="223"/>
      <c r="O289" s="223"/>
      <c r="P289" s="223"/>
      <c r="Q289" s="358"/>
      <c r="R289" s="358"/>
      <c r="S289" s="358"/>
      <c r="T289" s="358"/>
      <c r="U289" s="358"/>
      <c r="V289" s="358"/>
      <c r="W289" s="358"/>
      <c r="X289" s="358"/>
      <c r="Y289" s="448"/>
      <c r="Z289" s="358"/>
      <c r="AA289" s="358"/>
      <c r="AB289" s="533"/>
      <c r="AC289" s="358"/>
      <c r="AD289" s="358"/>
      <c r="AE289" s="358"/>
      <c r="AF289" s="358"/>
      <c r="AG289" s="358"/>
      <c r="AH289" s="358"/>
      <c r="AI289" s="358"/>
      <c r="AJ289" s="358"/>
      <c r="AK289" s="358"/>
      <c r="AL289" s="358"/>
      <c r="AM289" s="358"/>
      <c r="AN289" s="358"/>
      <c r="AO289" s="1468"/>
      <c r="AP289" s="358"/>
      <c r="AQ289" s="358"/>
      <c r="AR289" s="358"/>
      <c r="AS289" s="556"/>
      <c r="AT289" s="556"/>
      <c r="AU289" s="63"/>
      <c r="AV289" s="900"/>
      <c r="AW289" s="91"/>
      <c r="AX289" s="91"/>
      <c r="AY289" s="91"/>
      <c r="AZ289" s="91"/>
      <c r="BA289" s="91"/>
      <c r="BB289" s="91"/>
      <c r="BC289" s="91"/>
      <c r="BD289" s="530"/>
      <c r="BE289" s="358"/>
      <c r="BF289" s="358"/>
      <c r="BG289" s="530"/>
      <c r="BH289" s="358"/>
      <c r="BJ289" s="358"/>
      <c r="BK289" s="358"/>
      <c r="BL289" s="358"/>
      <c r="BN289" s="91"/>
      <c r="BO289" s="358"/>
      <c r="BP289" s="358"/>
      <c r="BQ289" s="358"/>
    </row>
    <row r="290" spans="1:69" ht="14.25" hidden="1" customHeight="1" outlineLevel="1">
      <c r="A290" s="31"/>
      <c r="B290" s="31"/>
      <c r="C290" s="90" t="s">
        <v>375</v>
      </c>
      <c r="D290" s="90"/>
      <c r="E290" s="90"/>
      <c r="F290" s="144"/>
      <c r="G290" s="144"/>
      <c r="H290" s="144"/>
      <c r="I290" s="106"/>
      <c r="J290" s="144"/>
      <c r="K290" s="144"/>
      <c r="L290" s="144"/>
      <c r="M290" s="106"/>
      <c r="N290" s="144"/>
      <c r="O290" s="144"/>
      <c r="P290" s="144"/>
      <c r="Q290" s="688">
        <v>251</v>
      </c>
      <c r="R290" s="348"/>
      <c r="S290" s="351"/>
      <c r="T290" s="351"/>
      <c r="U290" s="688">
        <v>176.1</v>
      </c>
      <c r="V290" s="351">
        <v>195</v>
      </c>
      <c r="W290" s="351">
        <v>211.5</v>
      </c>
      <c r="X290" s="351">
        <v>214.7</v>
      </c>
      <c r="Y290" s="689">
        <v>206</v>
      </c>
      <c r="Z290" s="688"/>
      <c r="AA290" s="688"/>
      <c r="AB290" s="690"/>
      <c r="AC290" s="351"/>
      <c r="AD290" s="351"/>
      <c r="AE290" s="351"/>
      <c r="AF290" s="351"/>
      <c r="AG290" s="351"/>
      <c r="AH290" s="351"/>
      <c r="AI290" s="351"/>
      <c r="AJ290" s="351"/>
      <c r="AK290" s="351"/>
      <c r="AL290" s="351"/>
      <c r="AM290" s="351"/>
      <c r="AN290" s="351"/>
      <c r="AO290" s="1489"/>
      <c r="AP290" s="351"/>
      <c r="AQ290" s="351"/>
      <c r="AR290" s="351"/>
      <c r="AS290" s="558"/>
      <c r="AT290" s="768"/>
      <c r="AU290" s="63"/>
      <c r="AV290" s="902"/>
      <c r="AW290" s="1215"/>
      <c r="AX290" s="106"/>
      <c r="AY290" s="106"/>
      <c r="AZ290" s="106"/>
      <c r="BA290" s="106">
        <v>251</v>
      </c>
      <c r="BB290" s="106">
        <v>176.1</v>
      </c>
      <c r="BC290" s="106">
        <v>206</v>
      </c>
      <c r="BD290" s="953"/>
      <c r="BE290" s="351"/>
      <c r="BF290" s="351"/>
      <c r="BG290" s="953"/>
      <c r="BH290" s="351"/>
      <c r="BJ290" s="351"/>
      <c r="BK290" s="351"/>
      <c r="BL290" s="351"/>
      <c r="BN290" s="106"/>
      <c r="BO290" s="351"/>
      <c r="BP290" s="351"/>
      <c r="BQ290" s="351"/>
    </row>
    <row r="291" spans="1:69" ht="14.25" hidden="1" customHeight="1" outlineLevel="1">
      <c r="A291" s="31"/>
      <c r="B291" s="31"/>
      <c r="C291" s="90" t="s">
        <v>78</v>
      </c>
      <c r="D291" s="90"/>
      <c r="E291" s="90"/>
      <c r="F291" s="144"/>
      <c r="G291" s="144"/>
      <c r="H291" s="144"/>
      <c r="I291" s="106"/>
      <c r="J291" s="144"/>
      <c r="K291" s="144"/>
      <c r="L291" s="144"/>
      <c r="M291" s="106"/>
      <c r="N291" s="144"/>
      <c r="O291" s="144"/>
      <c r="P291" s="144"/>
      <c r="Q291" s="351">
        <v>73.2</v>
      </c>
      <c r="R291" s="348"/>
      <c r="S291" s="351"/>
      <c r="T291" s="351"/>
      <c r="U291" s="351">
        <v>63.800000000000004</v>
      </c>
      <c r="V291" s="351">
        <v>59.8</v>
      </c>
      <c r="W291" s="351">
        <v>67.5</v>
      </c>
      <c r="X291" s="351">
        <v>70.3</v>
      </c>
      <c r="Y291" s="450">
        <v>64.7</v>
      </c>
      <c r="Z291" s="351"/>
      <c r="AA291" s="351"/>
      <c r="AB291" s="535"/>
      <c r="AC291" s="351"/>
      <c r="AD291" s="351"/>
      <c r="AE291" s="351"/>
      <c r="AF291" s="351"/>
      <c r="AG291" s="351"/>
      <c r="AH291" s="351"/>
      <c r="AI291" s="351"/>
      <c r="AJ291" s="351"/>
      <c r="AK291" s="351"/>
      <c r="AL291" s="351"/>
      <c r="AM291" s="351"/>
      <c r="AN291" s="351"/>
      <c r="AO291" s="1489"/>
      <c r="AP291" s="351"/>
      <c r="AQ291" s="351"/>
      <c r="AR291" s="351"/>
      <c r="AS291" s="558"/>
      <c r="AT291" s="558"/>
      <c r="AU291" s="63"/>
      <c r="AV291" s="902"/>
      <c r="AW291" s="1215"/>
      <c r="AX291" s="106"/>
      <c r="AY291" s="106"/>
      <c r="AZ291" s="106"/>
      <c r="BA291" s="106">
        <v>73.2</v>
      </c>
      <c r="BB291" s="106">
        <v>63.800000000000004</v>
      </c>
      <c r="BC291" s="106">
        <v>64.7</v>
      </c>
      <c r="BD291" s="953"/>
      <c r="BE291" s="351"/>
      <c r="BF291" s="351"/>
      <c r="BG291" s="953"/>
      <c r="BH291" s="351"/>
      <c r="BJ291" s="351"/>
      <c r="BK291" s="351"/>
      <c r="BL291" s="351"/>
      <c r="BN291" s="106"/>
      <c r="BO291" s="351"/>
      <c r="BP291" s="351"/>
      <c r="BQ291" s="351"/>
    </row>
    <row r="292" spans="1:69" ht="14.25" hidden="1" customHeight="1" outlineLevel="1">
      <c r="A292" s="31"/>
      <c r="B292" s="31"/>
      <c r="C292" s="90" t="s">
        <v>77</v>
      </c>
      <c r="D292" s="90"/>
      <c r="E292" s="90"/>
      <c r="F292" s="144"/>
      <c r="G292" s="144"/>
      <c r="H292" s="144"/>
      <c r="I292" s="106"/>
      <c r="J292" s="144"/>
      <c r="K292" s="144"/>
      <c r="L292" s="144"/>
      <c r="M292" s="106"/>
      <c r="N292" s="144"/>
      <c r="O292" s="144"/>
      <c r="P292" s="144"/>
      <c r="Q292" s="351"/>
      <c r="R292" s="348"/>
      <c r="S292" s="351"/>
      <c r="T292" s="351"/>
      <c r="U292" s="351"/>
      <c r="V292" s="351"/>
      <c r="W292" s="351"/>
      <c r="X292" s="351"/>
      <c r="Y292" s="450"/>
      <c r="Z292" s="351"/>
      <c r="AA292" s="351">
        <v>191.5</v>
      </c>
      <c r="AB292" s="535">
        <v>218.6</v>
      </c>
      <c r="AC292" s="351">
        <v>248</v>
      </c>
      <c r="AD292" s="351">
        <v>259.7</v>
      </c>
      <c r="AE292" s="351"/>
      <c r="AF292" s="351"/>
      <c r="AG292" s="351"/>
      <c r="AH292" s="351"/>
      <c r="AI292" s="351"/>
      <c r="AJ292" s="351"/>
      <c r="AK292" s="351"/>
      <c r="AL292" s="351"/>
      <c r="AM292" s="351"/>
      <c r="AN292" s="351"/>
      <c r="AO292" s="1489"/>
      <c r="AP292" s="351"/>
      <c r="AQ292" s="351"/>
      <c r="AR292" s="351"/>
      <c r="AS292" s="558"/>
      <c r="AT292" s="558"/>
      <c r="AU292" s="63"/>
      <c r="AV292" s="902"/>
      <c r="AW292" s="1215"/>
      <c r="AX292" s="106"/>
      <c r="AY292" s="106"/>
      <c r="AZ292" s="106"/>
      <c r="BA292" s="106"/>
      <c r="BB292" s="106"/>
      <c r="BC292" s="106"/>
      <c r="BD292" s="953">
        <v>259.7</v>
      </c>
      <c r="BE292" s="351"/>
      <c r="BF292" s="351"/>
      <c r="BG292" s="953"/>
      <c r="BH292" s="351"/>
      <c r="BJ292" s="351"/>
      <c r="BK292" s="351"/>
      <c r="BL292" s="351"/>
      <c r="BN292" s="106"/>
      <c r="BO292" s="351"/>
      <c r="BP292" s="351"/>
      <c r="BQ292" s="351"/>
    </row>
    <row r="293" spans="1:69" ht="14.25" hidden="1" customHeight="1" outlineLevel="1">
      <c r="A293" s="31"/>
      <c r="B293" s="31"/>
      <c r="C293" s="90" t="s">
        <v>373</v>
      </c>
      <c r="D293" s="90"/>
      <c r="E293" s="90"/>
      <c r="F293" s="144"/>
      <c r="G293" s="144"/>
      <c r="H293" s="144"/>
      <c r="I293" s="106"/>
      <c r="J293" s="144"/>
      <c r="K293" s="144"/>
      <c r="L293" s="144"/>
      <c r="M293" s="106"/>
      <c r="N293" s="144"/>
      <c r="O293" s="144"/>
      <c r="P293" s="144"/>
      <c r="Q293" s="351"/>
      <c r="R293" s="348"/>
      <c r="S293" s="351"/>
      <c r="T293" s="351"/>
      <c r="U293" s="351"/>
      <c r="V293" s="351"/>
      <c r="W293" s="351"/>
      <c r="X293" s="351"/>
      <c r="Y293" s="450"/>
      <c r="Z293" s="351"/>
      <c r="AA293" s="351">
        <v>53.6</v>
      </c>
      <c r="AB293" s="535">
        <v>70</v>
      </c>
      <c r="AC293" s="351">
        <v>55.7</v>
      </c>
      <c r="AD293" s="351">
        <v>41.6</v>
      </c>
      <c r="AE293" s="351"/>
      <c r="AF293" s="351"/>
      <c r="AG293" s="351"/>
      <c r="AH293" s="351"/>
      <c r="AI293" s="351"/>
      <c r="AJ293" s="351"/>
      <c r="AK293" s="351"/>
      <c r="AL293" s="351"/>
      <c r="AM293" s="351"/>
      <c r="AN293" s="351"/>
      <c r="AO293" s="1489"/>
      <c r="AP293" s="351"/>
      <c r="AQ293" s="351"/>
      <c r="AR293" s="351"/>
      <c r="AS293" s="558"/>
      <c r="AT293" s="558"/>
      <c r="AU293" s="63"/>
      <c r="AV293" s="902"/>
      <c r="AW293" s="1215"/>
      <c r="AX293" s="106"/>
      <c r="AY293" s="106"/>
      <c r="AZ293" s="106"/>
      <c r="BA293" s="106"/>
      <c r="BB293" s="106"/>
      <c r="BC293" s="106"/>
      <c r="BD293" s="953">
        <v>41.6</v>
      </c>
      <c r="BE293" s="351"/>
      <c r="BF293" s="351"/>
      <c r="BG293" s="953"/>
      <c r="BH293" s="351"/>
      <c r="BJ293" s="351"/>
      <c r="BK293" s="351"/>
      <c r="BL293" s="351"/>
      <c r="BN293" s="106"/>
      <c r="BO293" s="351"/>
      <c r="BP293" s="351"/>
      <c r="BQ293" s="351"/>
    </row>
    <row r="294" spans="1:69" s="24" customFormat="1" ht="14.25" hidden="1" customHeight="1" outlineLevel="1">
      <c r="A294" s="31"/>
      <c r="B294" s="6" t="s">
        <v>79</v>
      </c>
      <c r="C294" s="98"/>
      <c r="D294" s="98"/>
      <c r="E294" s="99"/>
      <c r="F294" s="145"/>
      <c r="G294" s="145"/>
      <c r="H294" s="145"/>
      <c r="I294" s="108"/>
      <c r="J294" s="145"/>
      <c r="K294" s="145"/>
      <c r="L294" s="145"/>
      <c r="M294" s="108"/>
      <c r="N294" s="145"/>
      <c r="O294" s="145"/>
      <c r="P294" s="145"/>
      <c r="Q294" s="339">
        <v>324.2</v>
      </c>
      <c r="R294" s="339"/>
      <c r="S294" s="339"/>
      <c r="T294" s="339"/>
      <c r="U294" s="339">
        <v>239.9</v>
      </c>
      <c r="V294" s="339">
        <v>254.8</v>
      </c>
      <c r="W294" s="339">
        <v>279</v>
      </c>
      <c r="X294" s="339">
        <v>285</v>
      </c>
      <c r="Y294" s="441">
        <v>270.7</v>
      </c>
      <c r="Z294" s="339"/>
      <c r="AA294" s="339">
        <v>245.1</v>
      </c>
      <c r="AB294" s="643">
        <v>288.60000000000002</v>
      </c>
      <c r="AC294" s="339">
        <v>303.7</v>
      </c>
      <c r="AD294" s="339">
        <v>301.3</v>
      </c>
      <c r="AE294" s="339"/>
      <c r="AF294" s="339"/>
      <c r="AG294" s="339"/>
      <c r="AH294" s="339"/>
      <c r="AI294" s="339"/>
      <c r="AJ294" s="339"/>
      <c r="AK294" s="339"/>
      <c r="AL294" s="339"/>
      <c r="AM294" s="339"/>
      <c r="AN294" s="339"/>
      <c r="AO294" s="1490"/>
      <c r="AP294" s="339"/>
      <c r="AQ294" s="339"/>
      <c r="AR294" s="339"/>
      <c r="AS294" s="339"/>
      <c r="AT294" s="339"/>
      <c r="AU294" s="63"/>
      <c r="AV294" s="985"/>
      <c r="AW294" s="111"/>
      <c r="AX294" s="108"/>
      <c r="AY294" s="108"/>
      <c r="AZ294" s="108"/>
      <c r="BA294" s="108">
        <v>324.2</v>
      </c>
      <c r="BB294" s="108">
        <v>239.9</v>
      </c>
      <c r="BC294" s="108">
        <v>270.7</v>
      </c>
      <c r="BD294" s="967">
        <v>301.3</v>
      </c>
      <c r="BE294" s="339"/>
      <c r="BF294" s="339"/>
      <c r="BG294" s="967"/>
      <c r="BH294" s="339"/>
      <c r="BJ294" s="339"/>
      <c r="BK294" s="339"/>
      <c r="BL294" s="339"/>
      <c r="BN294" s="108"/>
      <c r="BO294" s="339"/>
      <c r="BP294" s="339"/>
      <c r="BQ294" s="339"/>
    </row>
    <row r="295" spans="1:69" ht="14.25" hidden="1" customHeight="1" outlineLevel="1">
      <c r="A295" s="31"/>
      <c r="B295" s="31"/>
      <c r="C295" s="90" t="s">
        <v>82</v>
      </c>
      <c r="D295" s="90"/>
      <c r="E295" s="90"/>
      <c r="F295" s="144"/>
      <c r="G295" s="144"/>
      <c r="H295" s="144"/>
      <c r="I295" s="106"/>
      <c r="J295" s="144"/>
      <c r="K295" s="144"/>
      <c r="L295" s="144"/>
      <c r="M295" s="106"/>
      <c r="N295" s="144"/>
      <c r="O295" s="144"/>
      <c r="P295" s="144"/>
      <c r="Q295" s="351">
        <v>19.299999999999997</v>
      </c>
      <c r="R295" s="348"/>
      <c r="S295" s="351"/>
      <c r="T295" s="351"/>
      <c r="U295" s="351">
        <v>21.4</v>
      </c>
      <c r="V295" s="351">
        <v>21.7</v>
      </c>
      <c r="W295" s="351">
        <v>22.9</v>
      </c>
      <c r="X295" s="351">
        <v>23</v>
      </c>
      <c r="Y295" s="450">
        <v>21</v>
      </c>
      <c r="Z295" s="351"/>
      <c r="AA295" s="351">
        <v>22.3</v>
      </c>
      <c r="AB295" s="535">
        <v>23.2</v>
      </c>
      <c r="AC295" s="351">
        <v>24.3</v>
      </c>
      <c r="AD295" s="351">
        <v>21.7</v>
      </c>
      <c r="AE295" s="351"/>
      <c r="AF295" s="351"/>
      <c r="AG295" s="351"/>
      <c r="AH295" s="351"/>
      <c r="AI295" s="351"/>
      <c r="AJ295" s="351"/>
      <c r="AK295" s="351"/>
      <c r="AL295" s="351"/>
      <c r="AM295" s="351"/>
      <c r="AN295" s="351"/>
      <c r="AO295" s="1489"/>
      <c r="AP295" s="351"/>
      <c r="AQ295" s="351"/>
      <c r="AR295" s="351"/>
      <c r="AS295" s="558"/>
      <c r="AT295" s="558"/>
      <c r="AU295" s="63"/>
      <c r="AV295" s="902"/>
      <c r="AW295" s="1215"/>
      <c r="AX295" s="106"/>
      <c r="AY295" s="106"/>
      <c r="AZ295" s="106"/>
      <c r="BA295" s="106">
        <v>19.299999999999997</v>
      </c>
      <c r="BB295" s="106">
        <v>21.4</v>
      </c>
      <c r="BC295" s="106">
        <v>21</v>
      </c>
      <c r="BD295" s="953">
        <v>21.7</v>
      </c>
      <c r="BE295" s="351"/>
      <c r="BF295" s="351"/>
      <c r="BG295" s="953"/>
      <c r="BH295" s="351"/>
      <c r="BJ295" s="351"/>
      <c r="BK295" s="351"/>
      <c r="BL295" s="351"/>
      <c r="BN295" s="106"/>
      <c r="BO295" s="351"/>
      <c r="BP295" s="351"/>
      <c r="BQ295" s="351"/>
    </row>
    <row r="296" spans="1:69" ht="14.25" hidden="1" customHeight="1" outlineLevel="1">
      <c r="A296" s="31"/>
      <c r="B296" s="31"/>
      <c r="C296" s="90" t="s">
        <v>175</v>
      </c>
      <c r="D296" s="90"/>
      <c r="E296" s="90"/>
      <c r="F296" s="146"/>
      <c r="G296" s="146"/>
      <c r="H296" s="146"/>
      <c r="I296" s="112"/>
      <c r="J296" s="146"/>
      <c r="K296" s="146"/>
      <c r="L296" s="144"/>
      <c r="M296" s="112"/>
      <c r="N296" s="146"/>
      <c r="O296" s="146"/>
      <c r="P296" s="146"/>
      <c r="Q296" s="355">
        <v>20.2</v>
      </c>
      <c r="R296" s="355"/>
      <c r="S296" s="355"/>
      <c r="T296" s="355"/>
      <c r="U296" s="355">
        <v>24.799999999999997</v>
      </c>
      <c r="V296" s="355">
        <v>29.9</v>
      </c>
      <c r="W296" s="355">
        <v>33.299999999999997</v>
      </c>
      <c r="X296" s="355">
        <v>34.1</v>
      </c>
      <c r="Y296" s="442">
        <v>35.6</v>
      </c>
      <c r="Z296" s="355"/>
      <c r="AA296" s="355">
        <v>38.6</v>
      </c>
      <c r="AB296" s="531">
        <v>37.400000000000006</v>
      </c>
      <c r="AC296" s="355">
        <v>36.900000000000006</v>
      </c>
      <c r="AD296" s="355">
        <v>35.6</v>
      </c>
      <c r="AE296" s="355"/>
      <c r="AF296" s="355"/>
      <c r="AG296" s="355"/>
      <c r="AH296" s="355"/>
      <c r="AI296" s="355"/>
      <c r="AJ296" s="355"/>
      <c r="AK296" s="355"/>
      <c r="AL296" s="355"/>
      <c r="AM296" s="355"/>
      <c r="AN296" s="355"/>
      <c r="AO296" s="1491"/>
      <c r="AP296" s="355"/>
      <c r="AQ296" s="355"/>
      <c r="AR296" s="355"/>
      <c r="AS296" s="1420"/>
      <c r="AT296" s="1420"/>
      <c r="AU296" s="63"/>
      <c r="AV296" s="902"/>
      <c r="AW296" s="1217"/>
      <c r="AX296" s="112"/>
      <c r="AY296" s="112"/>
      <c r="AZ296" s="112"/>
      <c r="BA296" s="112">
        <v>20.2</v>
      </c>
      <c r="BB296" s="112">
        <v>24.799999999999997</v>
      </c>
      <c r="BC296" s="112">
        <v>35.6</v>
      </c>
      <c r="BD296" s="968">
        <v>35.6</v>
      </c>
      <c r="BE296" s="355"/>
      <c r="BF296" s="355"/>
      <c r="BG296" s="968"/>
      <c r="BH296" s="355"/>
      <c r="BJ296" s="355"/>
      <c r="BK296" s="355"/>
      <c r="BL296" s="355"/>
      <c r="BN296" s="112"/>
      <c r="BO296" s="355"/>
      <c r="BP296" s="355"/>
      <c r="BQ296" s="355"/>
    </row>
    <row r="297" spans="1:69" ht="14.25" hidden="1" customHeight="1" outlineLevel="1">
      <c r="A297" s="31"/>
      <c r="B297" s="31"/>
      <c r="C297" s="90"/>
      <c r="D297" s="90" t="s">
        <v>80</v>
      </c>
      <c r="E297" s="90"/>
      <c r="F297" s="144"/>
      <c r="G297" s="144"/>
      <c r="H297" s="144"/>
      <c r="I297" s="106"/>
      <c r="J297" s="144"/>
      <c r="K297" s="144"/>
      <c r="L297" s="144"/>
      <c r="M297" s="106"/>
      <c r="N297" s="144"/>
      <c r="O297" s="144"/>
      <c r="P297" s="144"/>
      <c r="Q297" s="351">
        <v>19.899999999999999</v>
      </c>
      <c r="R297" s="348"/>
      <c r="S297" s="351"/>
      <c r="T297" s="351"/>
      <c r="U297" s="351">
        <v>24.599999999999998</v>
      </c>
      <c r="V297" s="351">
        <v>29.7</v>
      </c>
      <c r="W297" s="351">
        <v>33</v>
      </c>
      <c r="X297" s="351">
        <v>33.9</v>
      </c>
      <c r="Y297" s="450">
        <v>35.4</v>
      </c>
      <c r="Z297" s="351"/>
      <c r="AA297" s="351">
        <v>38</v>
      </c>
      <c r="AB297" s="535">
        <v>36.700000000000003</v>
      </c>
      <c r="AC297" s="351">
        <v>36.200000000000003</v>
      </c>
      <c r="AD297" s="351">
        <v>35.6</v>
      </c>
      <c r="AE297" s="351"/>
      <c r="AF297" s="351"/>
      <c r="AG297" s="351"/>
      <c r="AH297" s="351"/>
      <c r="AI297" s="351"/>
      <c r="AJ297" s="351"/>
      <c r="AK297" s="351"/>
      <c r="AL297" s="351"/>
      <c r="AM297" s="351"/>
      <c r="AN297" s="351"/>
      <c r="AO297" s="1489"/>
      <c r="AP297" s="351"/>
      <c r="AQ297" s="351"/>
      <c r="AR297" s="351"/>
      <c r="AS297" s="558"/>
      <c r="AT297" s="558"/>
      <c r="AU297" s="63"/>
      <c r="AV297" s="902"/>
      <c r="AW297" s="106"/>
      <c r="AX297" s="106"/>
      <c r="AY297" s="106"/>
      <c r="AZ297" s="106"/>
      <c r="BA297" s="106">
        <v>19.899999999999999</v>
      </c>
      <c r="BB297" s="106">
        <v>24.599999999999998</v>
      </c>
      <c r="BC297" s="106">
        <v>35.4</v>
      </c>
      <c r="BD297" s="953">
        <v>35.6</v>
      </c>
      <c r="BE297" s="351"/>
      <c r="BF297" s="351"/>
      <c r="BG297" s="953"/>
      <c r="BH297" s="351"/>
      <c r="BJ297" s="351"/>
      <c r="BK297" s="351"/>
      <c r="BL297" s="351"/>
      <c r="BN297" s="106"/>
      <c r="BO297" s="351"/>
      <c r="BP297" s="351"/>
      <c r="BQ297" s="351"/>
    </row>
    <row r="298" spans="1:69" ht="14.25" hidden="1" customHeight="1" outlineLevel="1">
      <c r="A298" s="31"/>
      <c r="B298" s="31"/>
      <c r="C298" s="90"/>
      <c r="D298" s="90" t="s">
        <v>81</v>
      </c>
      <c r="E298" s="90"/>
      <c r="F298" s="144"/>
      <c r="G298" s="144"/>
      <c r="H298" s="144"/>
      <c r="I298" s="106"/>
      <c r="J298" s="144"/>
      <c r="K298" s="144"/>
      <c r="L298" s="144"/>
      <c r="M298" s="106"/>
      <c r="N298" s="144"/>
      <c r="O298" s="144"/>
      <c r="P298" s="144"/>
      <c r="Q298" s="351">
        <v>0.3</v>
      </c>
      <c r="R298" s="348"/>
      <c r="S298" s="351"/>
      <c r="T298" s="351"/>
      <c r="U298" s="351">
        <v>0.2</v>
      </c>
      <c r="V298" s="351">
        <v>0.2</v>
      </c>
      <c r="W298" s="351">
        <v>0.3</v>
      </c>
      <c r="X298" s="351">
        <v>0.2</v>
      </c>
      <c r="Y298" s="450">
        <v>0.2</v>
      </c>
      <c r="Z298" s="351"/>
      <c r="AA298" s="351">
        <v>0.6</v>
      </c>
      <c r="AB298" s="535">
        <v>0.7</v>
      </c>
      <c r="AC298" s="351">
        <v>0.7</v>
      </c>
      <c r="AD298" s="351">
        <v>0</v>
      </c>
      <c r="AE298" s="351"/>
      <c r="AF298" s="351"/>
      <c r="AG298" s="351"/>
      <c r="AH298" s="351"/>
      <c r="AI298" s="351"/>
      <c r="AJ298" s="351"/>
      <c r="AK298" s="351"/>
      <c r="AL298" s="351"/>
      <c r="AM298" s="351"/>
      <c r="AN298" s="351"/>
      <c r="AO298" s="1489"/>
      <c r="AP298" s="351"/>
      <c r="AQ298" s="351"/>
      <c r="AR298" s="351"/>
      <c r="AS298" s="558"/>
      <c r="AT298" s="558"/>
      <c r="AU298" s="63"/>
      <c r="AV298" s="902"/>
      <c r="AW298" s="106"/>
      <c r="AX298" s="106"/>
      <c r="AY298" s="106"/>
      <c r="AZ298" s="106"/>
      <c r="BA298" s="106">
        <v>0.3</v>
      </c>
      <c r="BB298" s="106">
        <v>0.2</v>
      </c>
      <c r="BC298" s="106">
        <v>0.2</v>
      </c>
      <c r="BD298" s="953">
        <v>0</v>
      </c>
      <c r="BE298" s="351"/>
      <c r="BF298" s="351"/>
      <c r="BG298" s="953"/>
      <c r="BH298" s="351"/>
      <c r="BJ298" s="351"/>
      <c r="BK298" s="351"/>
      <c r="BL298" s="351"/>
      <c r="BN298" s="106"/>
      <c r="BO298" s="351"/>
      <c r="BP298" s="351"/>
      <c r="BQ298" s="351"/>
    </row>
    <row r="299" spans="1:69" ht="14.25" hidden="1" customHeight="1" outlineLevel="1">
      <c r="A299" s="31"/>
      <c r="B299" s="31"/>
      <c r="C299" s="90" t="s">
        <v>83</v>
      </c>
      <c r="D299" s="90"/>
      <c r="E299" s="90"/>
      <c r="F299" s="144"/>
      <c r="G299" s="144"/>
      <c r="H299" s="144"/>
      <c r="I299" s="106"/>
      <c r="J299" s="144"/>
      <c r="K299" s="144"/>
      <c r="L299" s="144"/>
      <c r="M299" s="106"/>
      <c r="N299" s="144"/>
      <c r="O299" s="144"/>
      <c r="P299" s="144"/>
      <c r="Q299" s="351">
        <v>4.8</v>
      </c>
      <c r="R299" s="348"/>
      <c r="S299" s="351"/>
      <c r="T299" s="351"/>
      <c r="U299" s="351">
        <v>5</v>
      </c>
      <c r="V299" s="351">
        <v>4.4000000000000004</v>
      </c>
      <c r="W299" s="351">
        <v>3.9</v>
      </c>
      <c r="X299" s="351">
        <v>3.4</v>
      </c>
      <c r="Y299" s="450">
        <v>2.8000000000000003</v>
      </c>
      <c r="Z299" s="351"/>
      <c r="AA299" s="351">
        <v>2.6</v>
      </c>
      <c r="AB299" s="535">
        <v>1.4</v>
      </c>
      <c r="AC299" s="351">
        <v>1.3</v>
      </c>
      <c r="AD299" s="351">
        <v>1.2</v>
      </c>
      <c r="AE299" s="351"/>
      <c r="AF299" s="351"/>
      <c r="AG299" s="351"/>
      <c r="AH299" s="351"/>
      <c r="AI299" s="351"/>
      <c r="AJ299" s="351"/>
      <c r="AK299" s="351"/>
      <c r="AL299" s="351"/>
      <c r="AM299" s="351"/>
      <c r="AN299" s="351"/>
      <c r="AO299" s="1489"/>
      <c r="AP299" s="351"/>
      <c r="AQ299" s="351"/>
      <c r="AR299" s="351"/>
      <c r="AS299" s="558"/>
      <c r="AT299" s="558"/>
      <c r="AU299" s="63"/>
      <c r="AV299" s="902"/>
      <c r="AW299" s="1215"/>
      <c r="AX299" s="106"/>
      <c r="AY299" s="106"/>
      <c r="AZ299" s="106"/>
      <c r="BA299" s="106">
        <v>4.8</v>
      </c>
      <c r="BB299" s="106">
        <v>5</v>
      </c>
      <c r="BC299" s="106">
        <v>2.8000000000000003</v>
      </c>
      <c r="BD299" s="953">
        <v>1.2</v>
      </c>
      <c r="BE299" s="351"/>
      <c r="BF299" s="351"/>
      <c r="BG299" s="953"/>
      <c r="BH299" s="351"/>
      <c r="BJ299" s="351"/>
      <c r="BK299" s="351"/>
      <c r="BL299" s="351"/>
      <c r="BN299" s="106"/>
      <c r="BO299" s="351"/>
      <c r="BP299" s="351"/>
      <c r="BQ299" s="351"/>
    </row>
    <row r="300" spans="1:69" s="24" customFormat="1" ht="14.25" hidden="1" customHeight="1" outlineLevel="1">
      <c r="A300" s="32"/>
      <c r="B300" s="6" t="s">
        <v>84</v>
      </c>
      <c r="C300" s="98"/>
      <c r="D300" s="98"/>
      <c r="E300" s="99"/>
      <c r="F300" s="145"/>
      <c r="G300" s="145"/>
      <c r="H300" s="145"/>
      <c r="I300" s="108"/>
      <c r="J300" s="145"/>
      <c r="K300" s="145"/>
      <c r="L300" s="145"/>
      <c r="M300" s="108"/>
      <c r="N300" s="145"/>
      <c r="O300" s="145"/>
      <c r="P300" s="145"/>
      <c r="Q300" s="339">
        <v>44.3</v>
      </c>
      <c r="R300" s="339"/>
      <c r="S300" s="339"/>
      <c r="T300" s="339"/>
      <c r="U300" s="339">
        <v>51.2</v>
      </c>
      <c r="V300" s="339">
        <v>56</v>
      </c>
      <c r="W300" s="339">
        <v>60.099999999999994</v>
      </c>
      <c r="X300" s="339">
        <v>60.5</v>
      </c>
      <c r="Y300" s="441">
        <v>59.4</v>
      </c>
      <c r="Z300" s="339"/>
      <c r="AA300" s="339">
        <v>63.5</v>
      </c>
      <c r="AB300" s="643">
        <v>62.000000000000007</v>
      </c>
      <c r="AC300" s="339">
        <v>62.5</v>
      </c>
      <c r="AD300" s="339">
        <v>58.5</v>
      </c>
      <c r="AE300" s="339"/>
      <c r="AF300" s="339"/>
      <c r="AG300" s="339"/>
      <c r="AH300" s="339"/>
      <c r="AI300" s="339"/>
      <c r="AJ300" s="339"/>
      <c r="AK300" s="339"/>
      <c r="AL300" s="339"/>
      <c r="AM300" s="339"/>
      <c r="AN300" s="339"/>
      <c r="AO300" s="1490"/>
      <c r="AP300" s="339"/>
      <c r="AQ300" s="339"/>
      <c r="AR300" s="339"/>
      <c r="AS300" s="339"/>
      <c r="AT300" s="339"/>
      <c r="AU300" s="63"/>
      <c r="AV300" s="985"/>
      <c r="AW300" s="111"/>
      <c r="AX300" s="108"/>
      <c r="AY300" s="108"/>
      <c r="AZ300" s="108"/>
      <c r="BA300" s="108">
        <v>44.3</v>
      </c>
      <c r="BB300" s="108">
        <v>51.2</v>
      </c>
      <c r="BC300" s="108">
        <v>59.4</v>
      </c>
      <c r="BD300" s="967">
        <v>58.5</v>
      </c>
      <c r="BE300" s="339"/>
      <c r="BF300" s="339"/>
      <c r="BG300" s="967"/>
      <c r="BH300" s="339"/>
      <c r="BJ300" s="339"/>
      <c r="BK300" s="339"/>
      <c r="BL300" s="339"/>
      <c r="BN300" s="108"/>
      <c r="BO300" s="339"/>
      <c r="BP300" s="339"/>
      <c r="BQ300" s="339"/>
    </row>
    <row r="301" spans="1:69" s="24" customFormat="1" ht="14.25" hidden="1" customHeight="1" outlineLevel="1">
      <c r="A301" s="32"/>
      <c r="B301" s="7" t="s">
        <v>87</v>
      </c>
      <c r="C301" s="100"/>
      <c r="D301" s="100"/>
      <c r="E301" s="101"/>
      <c r="F301" s="145"/>
      <c r="G301" s="145"/>
      <c r="H301" s="145"/>
      <c r="I301" s="108"/>
      <c r="J301" s="145"/>
      <c r="K301" s="145"/>
      <c r="L301" s="145"/>
      <c r="M301" s="108"/>
      <c r="N301" s="145"/>
      <c r="O301" s="145"/>
      <c r="P301" s="145"/>
      <c r="Q301" s="339">
        <v>368.5</v>
      </c>
      <c r="R301" s="339"/>
      <c r="S301" s="339"/>
      <c r="T301" s="361"/>
      <c r="U301" s="339">
        <v>291.10000000000002</v>
      </c>
      <c r="V301" s="361">
        <v>310.8</v>
      </c>
      <c r="W301" s="361">
        <v>339.1</v>
      </c>
      <c r="X301" s="361">
        <v>345.5</v>
      </c>
      <c r="Y301" s="441">
        <v>330.09999999999997</v>
      </c>
      <c r="Z301" s="361">
        <v>342.4</v>
      </c>
      <c r="AA301" s="361">
        <v>308.60000000000002</v>
      </c>
      <c r="AB301" s="691">
        <v>350.6</v>
      </c>
      <c r="AC301" s="361">
        <v>366.2</v>
      </c>
      <c r="AD301" s="361">
        <v>359.8</v>
      </c>
      <c r="AE301" s="361"/>
      <c r="AF301" s="361"/>
      <c r="AG301" s="361"/>
      <c r="AH301" s="361"/>
      <c r="AI301" s="361"/>
      <c r="AJ301" s="361"/>
      <c r="AK301" s="361"/>
      <c r="AL301" s="361"/>
      <c r="AM301" s="361"/>
      <c r="AN301" s="361"/>
      <c r="AO301" s="1493"/>
      <c r="AP301" s="361"/>
      <c r="AQ301" s="361"/>
      <c r="AR301" s="361"/>
      <c r="AS301" s="361"/>
      <c r="AT301" s="361"/>
      <c r="AU301" s="63"/>
      <c r="AV301" s="986"/>
      <c r="AW301" s="111"/>
      <c r="AX301" s="108"/>
      <c r="AY301" s="108"/>
      <c r="AZ301" s="108"/>
      <c r="BA301" s="108">
        <v>368.5</v>
      </c>
      <c r="BB301" s="108">
        <v>291.10000000000002</v>
      </c>
      <c r="BC301" s="108">
        <v>330.09999999999997</v>
      </c>
      <c r="BD301" s="967">
        <v>359.8</v>
      </c>
      <c r="BE301" s="361"/>
      <c r="BF301" s="361"/>
      <c r="BG301" s="967"/>
      <c r="BH301" s="361"/>
      <c r="BJ301" s="361"/>
      <c r="BK301" s="361"/>
      <c r="BL301" s="361"/>
      <c r="BN301" s="108"/>
      <c r="BO301" s="361"/>
      <c r="BP301" s="361"/>
      <c r="BQ301" s="361"/>
    </row>
    <row r="302" spans="1:69" ht="14.25" hidden="1" customHeight="1" outlineLevel="1">
      <c r="A302" s="31"/>
      <c r="B302" s="31"/>
      <c r="C302" s="31"/>
      <c r="D302" s="31"/>
      <c r="E302" s="31"/>
      <c r="F302" s="62"/>
      <c r="G302" s="62"/>
      <c r="H302" s="62"/>
      <c r="I302" s="63"/>
      <c r="J302" s="62"/>
      <c r="K302" s="62"/>
      <c r="L302" s="62"/>
      <c r="M302" s="63"/>
      <c r="N302" s="62"/>
      <c r="O302" s="62"/>
      <c r="P302" s="62"/>
      <c r="Q302" s="353"/>
      <c r="R302" s="353"/>
      <c r="S302" s="353"/>
      <c r="T302" s="353"/>
      <c r="U302" s="353"/>
      <c r="V302" s="353"/>
      <c r="W302" s="353"/>
      <c r="X302" s="353"/>
      <c r="Y302" s="449"/>
      <c r="Z302" s="383"/>
      <c r="AA302" s="383"/>
      <c r="AB302" s="537"/>
      <c r="AC302" s="353"/>
      <c r="AD302" s="353"/>
      <c r="AE302" s="353"/>
      <c r="AF302" s="353"/>
      <c r="AG302" s="353"/>
      <c r="AH302" s="353"/>
      <c r="AI302" s="353"/>
      <c r="AJ302" s="353"/>
      <c r="AK302" s="353"/>
      <c r="AL302" s="353"/>
      <c r="AM302" s="353"/>
      <c r="AN302" s="353"/>
      <c r="AO302" s="606"/>
      <c r="AP302" s="353"/>
      <c r="AQ302" s="353"/>
      <c r="AR302" s="353"/>
      <c r="AS302" s="557"/>
      <c r="AT302" s="560"/>
      <c r="AU302" s="63"/>
      <c r="AV302" s="902"/>
      <c r="AW302" s="1222"/>
      <c r="AX302" s="63"/>
      <c r="AY302" s="63"/>
      <c r="AZ302" s="63"/>
      <c r="BA302" s="63"/>
      <c r="BB302" s="63"/>
      <c r="BC302" s="63"/>
      <c r="BD302" s="933"/>
      <c r="BE302" s="353"/>
      <c r="BF302" s="353"/>
      <c r="BG302" s="933"/>
      <c r="BH302" s="353"/>
      <c r="BJ302" s="353"/>
      <c r="BK302" s="353"/>
      <c r="BL302" s="353"/>
      <c r="BN302" s="63"/>
      <c r="BO302" s="353"/>
      <c r="BP302" s="353"/>
      <c r="BQ302" s="353"/>
    </row>
    <row r="303" spans="1:69" ht="14.25" hidden="1" customHeight="1" outlineLevel="1">
      <c r="A303" s="95" t="s">
        <v>293</v>
      </c>
      <c r="B303" s="31"/>
      <c r="C303" s="31"/>
      <c r="D303" s="31"/>
      <c r="E303" s="31"/>
      <c r="F303" s="62"/>
      <c r="G303" s="62"/>
      <c r="H303" s="62"/>
      <c r="I303" s="63"/>
      <c r="J303" s="62"/>
      <c r="K303" s="62"/>
      <c r="L303" s="62"/>
      <c r="M303" s="63"/>
      <c r="N303" s="62"/>
      <c r="O303" s="62"/>
      <c r="P303" s="62"/>
      <c r="Q303" s="353"/>
      <c r="R303" s="353"/>
      <c r="S303" s="353"/>
      <c r="T303" s="353"/>
      <c r="U303" s="353"/>
      <c r="V303" s="353"/>
      <c r="W303" s="353"/>
      <c r="X303" s="353"/>
      <c r="Y303" s="449"/>
      <c r="Z303" s="353"/>
      <c r="AA303" s="353"/>
      <c r="AB303" s="534"/>
      <c r="AC303" s="353"/>
      <c r="AD303" s="353"/>
      <c r="AE303" s="353"/>
      <c r="AF303" s="353"/>
      <c r="AG303" s="353"/>
      <c r="AH303" s="353"/>
      <c r="AI303" s="353"/>
      <c r="AJ303" s="353"/>
      <c r="AK303" s="353"/>
      <c r="AL303" s="353"/>
      <c r="AM303" s="353"/>
      <c r="AN303" s="353"/>
      <c r="AO303" s="606"/>
      <c r="AP303" s="353"/>
      <c r="AQ303" s="353"/>
      <c r="AR303" s="353"/>
      <c r="AS303" s="557"/>
      <c r="AT303" s="557"/>
      <c r="AU303" s="63"/>
      <c r="AV303" s="902"/>
      <c r="AW303" s="63"/>
      <c r="AX303" s="63"/>
      <c r="AY303" s="63"/>
      <c r="AZ303" s="63"/>
      <c r="BA303" s="63"/>
      <c r="BB303" s="63"/>
      <c r="BC303" s="63"/>
      <c r="BD303" s="933"/>
      <c r="BE303" s="353"/>
      <c r="BF303" s="353"/>
      <c r="BG303" s="933"/>
      <c r="BH303" s="353"/>
      <c r="BJ303" s="353"/>
      <c r="BK303" s="353"/>
      <c r="BL303" s="353"/>
      <c r="BN303" s="63"/>
      <c r="BO303" s="353"/>
      <c r="BP303" s="353"/>
      <c r="BQ303" s="353"/>
    </row>
    <row r="304" spans="1:69" ht="14.25" hidden="1" customHeight="1" outlineLevel="1">
      <c r="A304" s="89" t="s">
        <v>477</v>
      </c>
      <c r="B304" s="90"/>
      <c r="C304" s="90"/>
      <c r="D304" s="90"/>
      <c r="E304" s="90"/>
      <c r="F304" s="210"/>
      <c r="G304" s="210"/>
      <c r="H304" s="210"/>
      <c r="I304" s="107"/>
      <c r="J304" s="210"/>
      <c r="K304" s="210"/>
      <c r="L304" s="210"/>
      <c r="M304" s="107"/>
      <c r="N304" s="210"/>
      <c r="O304" s="210"/>
      <c r="P304" s="210"/>
      <c r="Q304" s="351"/>
      <c r="R304" s="351"/>
      <c r="S304" s="351"/>
      <c r="T304" s="351"/>
      <c r="U304" s="351"/>
      <c r="V304" s="351"/>
      <c r="W304" s="351"/>
      <c r="X304" s="351"/>
      <c r="Y304" s="450"/>
      <c r="Z304" s="351"/>
      <c r="AA304" s="351"/>
      <c r="AB304" s="535"/>
      <c r="AC304" s="351"/>
      <c r="AD304" s="351"/>
      <c r="AE304" s="351"/>
      <c r="AF304" s="351"/>
      <c r="AG304" s="351"/>
      <c r="AH304" s="351"/>
      <c r="AI304" s="351"/>
      <c r="AJ304" s="351"/>
      <c r="AK304" s="351"/>
      <c r="AL304" s="351"/>
      <c r="AM304" s="351"/>
      <c r="AN304" s="351"/>
      <c r="AO304" s="1489"/>
      <c r="AP304" s="351"/>
      <c r="AQ304" s="351"/>
      <c r="AR304" s="351"/>
      <c r="AS304" s="558"/>
      <c r="AT304" s="558"/>
      <c r="AU304" s="63"/>
      <c r="AV304" s="902"/>
      <c r="AW304" s="107"/>
      <c r="AX304" s="107"/>
      <c r="AY304" s="107"/>
      <c r="AZ304" s="107"/>
      <c r="BA304" s="107"/>
      <c r="BB304" s="107"/>
      <c r="BC304" s="107"/>
      <c r="BD304" s="958"/>
      <c r="BE304" s="351"/>
      <c r="BF304" s="351"/>
      <c r="BG304" s="958"/>
      <c r="BH304" s="351"/>
      <c r="BJ304" s="351"/>
      <c r="BK304" s="351"/>
      <c r="BL304" s="351"/>
      <c r="BN304" s="107"/>
      <c r="BO304" s="351"/>
      <c r="BP304" s="351"/>
      <c r="BQ304" s="351"/>
    </row>
    <row r="305" spans="1:69" ht="14.25" hidden="1" customHeight="1" outlineLevel="1">
      <c r="A305" s="31"/>
      <c r="B305" s="31"/>
      <c r="C305" s="90" t="s">
        <v>375</v>
      </c>
      <c r="D305" s="90"/>
      <c r="E305" s="90"/>
      <c r="F305" s="220"/>
      <c r="G305" s="220"/>
      <c r="H305" s="220"/>
      <c r="I305" s="117"/>
      <c r="J305" s="220"/>
      <c r="K305" s="220"/>
      <c r="L305" s="220"/>
      <c r="M305" s="117"/>
      <c r="N305" s="220"/>
      <c r="O305" s="220"/>
      <c r="P305" s="220"/>
      <c r="Q305" s="356">
        <v>0.4168742733765155</v>
      </c>
      <c r="R305" s="356"/>
      <c r="S305" s="356"/>
      <c r="T305" s="356"/>
      <c r="U305" s="356">
        <v>0.24289655172413793</v>
      </c>
      <c r="V305" s="356">
        <v>0.25550314465408802</v>
      </c>
      <c r="W305" s="356">
        <v>0.26799290420679167</v>
      </c>
      <c r="X305" s="356">
        <v>0.3109341057204924</v>
      </c>
      <c r="Y305" s="445">
        <v>0.31992545426308433</v>
      </c>
      <c r="Z305" s="356"/>
      <c r="AA305" s="356"/>
      <c r="AB305" s="532"/>
      <c r="AC305" s="356"/>
      <c r="AD305" s="356"/>
      <c r="AE305" s="356"/>
      <c r="AF305" s="356"/>
      <c r="AG305" s="356"/>
      <c r="AH305" s="356"/>
      <c r="AI305" s="356"/>
      <c r="AJ305" s="356"/>
      <c r="AK305" s="356"/>
      <c r="AL305" s="356"/>
      <c r="AM305" s="356"/>
      <c r="AN305" s="356"/>
      <c r="AO305" s="1469"/>
      <c r="AP305" s="356"/>
      <c r="AQ305" s="356"/>
      <c r="AR305" s="356"/>
      <c r="AS305" s="352"/>
      <c r="AT305" s="352"/>
      <c r="AU305" s="63"/>
      <c r="AV305" s="902"/>
      <c r="AW305" s="117"/>
      <c r="AX305" s="117"/>
      <c r="AY305" s="117"/>
      <c r="AZ305" s="117"/>
      <c r="BA305" s="117">
        <v>0.4168742733765155</v>
      </c>
      <c r="BB305" s="117">
        <v>0.24289655172413793</v>
      </c>
      <c r="BC305" s="117">
        <v>0.31992545426308433</v>
      </c>
      <c r="BD305" s="959"/>
      <c r="BE305" s="356"/>
      <c r="BF305" s="356"/>
      <c r="BG305" s="959"/>
      <c r="BH305" s="356"/>
      <c r="BJ305" s="356"/>
      <c r="BK305" s="356"/>
      <c r="BL305" s="356"/>
      <c r="BN305" s="117"/>
      <c r="BO305" s="356"/>
      <c r="BP305" s="356"/>
      <c r="BQ305" s="356"/>
    </row>
    <row r="306" spans="1:69" ht="14.25" hidden="1" customHeight="1" outlineLevel="1">
      <c r="A306" s="31"/>
      <c r="B306" s="31"/>
      <c r="C306" s="90" t="s">
        <v>78</v>
      </c>
      <c r="D306" s="90"/>
      <c r="E306" s="90"/>
      <c r="F306" s="220"/>
      <c r="G306" s="220"/>
      <c r="H306" s="220"/>
      <c r="I306" s="117"/>
      <c r="J306" s="220"/>
      <c r="K306" s="220"/>
      <c r="L306" s="220"/>
      <c r="M306" s="117"/>
      <c r="N306" s="220"/>
      <c r="O306" s="220"/>
      <c r="P306" s="220"/>
      <c r="Q306" s="356">
        <v>0.15844155844155844</v>
      </c>
      <c r="R306" s="356"/>
      <c r="S306" s="356"/>
      <c r="T306" s="356"/>
      <c r="U306" s="356">
        <v>0.24882995319812795</v>
      </c>
      <c r="V306" s="356">
        <v>0.24947851481017938</v>
      </c>
      <c r="W306" s="356">
        <v>0.26533018867924529</v>
      </c>
      <c r="X306" s="356">
        <v>0.28588857259048389</v>
      </c>
      <c r="Y306" s="445">
        <v>0.26151980598221503</v>
      </c>
      <c r="Z306" s="356"/>
      <c r="AA306" s="356"/>
      <c r="AB306" s="532"/>
      <c r="AC306" s="356"/>
      <c r="AD306" s="356"/>
      <c r="AE306" s="356"/>
      <c r="AF306" s="356"/>
      <c r="AG306" s="356"/>
      <c r="AH306" s="356"/>
      <c r="AI306" s="356"/>
      <c r="AJ306" s="356"/>
      <c r="AK306" s="356"/>
      <c r="AL306" s="356"/>
      <c r="AM306" s="356"/>
      <c r="AN306" s="356"/>
      <c r="AO306" s="1469"/>
      <c r="AP306" s="356"/>
      <c r="AQ306" s="356"/>
      <c r="AR306" s="356"/>
      <c r="AS306" s="352"/>
      <c r="AT306" s="352"/>
      <c r="AU306" s="63"/>
      <c r="AV306" s="902"/>
      <c r="AW306" s="117"/>
      <c r="AX306" s="117"/>
      <c r="AY306" s="117"/>
      <c r="AZ306" s="117"/>
      <c r="BA306" s="117">
        <v>0.15844155844155844</v>
      </c>
      <c r="BB306" s="117">
        <v>0.24882995319812795</v>
      </c>
      <c r="BC306" s="117">
        <v>0.26151980598221503</v>
      </c>
      <c r="BD306" s="959"/>
      <c r="BE306" s="356"/>
      <c r="BF306" s="356"/>
      <c r="BG306" s="959"/>
      <c r="BH306" s="356"/>
      <c r="BJ306" s="356"/>
      <c r="BK306" s="356"/>
      <c r="BL306" s="356"/>
      <c r="BN306" s="117"/>
      <c r="BO306" s="356"/>
      <c r="BP306" s="356"/>
      <c r="BQ306" s="356"/>
    </row>
    <row r="307" spans="1:69" ht="14.25" hidden="1" customHeight="1" outlineLevel="1">
      <c r="A307" s="31"/>
      <c r="B307" s="31"/>
      <c r="C307" s="90" t="s">
        <v>77</v>
      </c>
      <c r="D307" s="90"/>
      <c r="E307" s="90"/>
      <c r="F307" s="220"/>
      <c r="G307" s="220"/>
      <c r="H307" s="220"/>
      <c r="I307" s="117"/>
      <c r="J307" s="220"/>
      <c r="K307" s="220"/>
      <c r="L307" s="220"/>
      <c r="M307" s="117"/>
      <c r="N307" s="220"/>
      <c r="O307" s="220"/>
      <c r="P307" s="220"/>
      <c r="Q307" s="356"/>
      <c r="R307" s="356"/>
      <c r="S307" s="356"/>
      <c r="T307" s="356"/>
      <c r="U307" s="356"/>
      <c r="V307" s="356"/>
      <c r="W307" s="356"/>
      <c r="X307" s="356"/>
      <c r="Y307" s="445"/>
      <c r="Z307" s="356"/>
      <c r="AA307" s="356">
        <v>0.26593528676572697</v>
      </c>
      <c r="AB307" s="532">
        <v>0.29181684688292614</v>
      </c>
      <c r="AC307" s="356">
        <v>0.32843332009005427</v>
      </c>
      <c r="AD307" s="356">
        <v>0.33854777734324076</v>
      </c>
      <c r="AE307" s="356"/>
      <c r="AF307" s="356"/>
      <c r="AG307" s="356"/>
      <c r="AH307" s="356"/>
      <c r="AI307" s="356"/>
      <c r="AJ307" s="356"/>
      <c r="AK307" s="356"/>
      <c r="AL307" s="356"/>
      <c r="AM307" s="356"/>
      <c r="AN307" s="356"/>
      <c r="AO307" s="1469"/>
      <c r="AP307" s="356"/>
      <c r="AQ307" s="356"/>
      <c r="AR307" s="356"/>
      <c r="AS307" s="352"/>
      <c r="AT307" s="352"/>
      <c r="AU307" s="63"/>
      <c r="AV307" s="902"/>
      <c r="AW307" s="117"/>
      <c r="AX307" s="117"/>
      <c r="AY307" s="117"/>
      <c r="AZ307" s="117"/>
      <c r="BA307" s="117"/>
      <c r="BB307" s="117"/>
      <c r="BC307" s="117"/>
      <c r="BD307" s="959">
        <v>0.33854777734324076</v>
      </c>
      <c r="BE307" s="356"/>
      <c r="BF307" s="356"/>
      <c r="BG307" s="959"/>
      <c r="BH307" s="356"/>
      <c r="BJ307" s="356"/>
      <c r="BK307" s="356"/>
      <c r="BL307" s="356"/>
      <c r="BN307" s="117"/>
      <c r="BO307" s="356"/>
      <c r="BP307" s="356"/>
      <c r="BQ307" s="356"/>
    </row>
    <row r="308" spans="1:69" ht="14.25" hidden="1" customHeight="1" outlineLevel="1">
      <c r="A308" s="31"/>
      <c r="B308" s="31"/>
      <c r="C308" s="90" t="s">
        <v>373</v>
      </c>
      <c r="D308" s="90"/>
      <c r="E308" s="90"/>
      <c r="F308" s="220"/>
      <c r="G308" s="220"/>
      <c r="H308" s="220"/>
      <c r="I308" s="117"/>
      <c r="J308" s="220"/>
      <c r="K308" s="220"/>
      <c r="L308" s="220"/>
      <c r="M308" s="117"/>
      <c r="N308" s="220"/>
      <c r="O308" s="220"/>
      <c r="P308" s="220"/>
      <c r="Q308" s="356"/>
      <c r="R308" s="356"/>
      <c r="S308" s="356"/>
      <c r="T308" s="356"/>
      <c r="U308" s="356"/>
      <c r="V308" s="356"/>
      <c r="W308" s="356"/>
      <c r="X308" s="356"/>
      <c r="Y308" s="445"/>
      <c r="Z308" s="356"/>
      <c r="AA308" s="356">
        <v>0.41940532081377152</v>
      </c>
      <c r="AB308" s="532">
        <v>0.52950075642965211</v>
      </c>
      <c r="AC308" s="356">
        <v>0.48058671268334774</v>
      </c>
      <c r="AD308" s="356">
        <v>0.4038834951456311</v>
      </c>
      <c r="AE308" s="356"/>
      <c r="AF308" s="356"/>
      <c r="AG308" s="356"/>
      <c r="AH308" s="356"/>
      <c r="AI308" s="356"/>
      <c r="AJ308" s="356"/>
      <c r="AK308" s="356"/>
      <c r="AL308" s="356"/>
      <c r="AM308" s="356"/>
      <c r="AN308" s="356"/>
      <c r="AO308" s="1469"/>
      <c r="AP308" s="356"/>
      <c r="AQ308" s="356"/>
      <c r="AR308" s="356"/>
      <c r="AS308" s="352"/>
      <c r="AT308" s="352"/>
      <c r="AU308" s="63"/>
      <c r="AV308" s="902"/>
      <c r="AW308" s="117"/>
      <c r="AX308" s="117"/>
      <c r="AY308" s="117"/>
      <c r="AZ308" s="117"/>
      <c r="BA308" s="117"/>
      <c r="BB308" s="117"/>
      <c r="BC308" s="117"/>
      <c r="BD308" s="959">
        <v>0.4038834951456311</v>
      </c>
      <c r="BE308" s="356"/>
      <c r="BF308" s="356"/>
      <c r="BG308" s="959"/>
      <c r="BH308" s="356"/>
      <c r="BJ308" s="356"/>
      <c r="BK308" s="356"/>
      <c r="BL308" s="356"/>
      <c r="BN308" s="117"/>
      <c r="BO308" s="356"/>
      <c r="BP308" s="356"/>
      <c r="BQ308" s="356"/>
    </row>
    <row r="309" spans="1:69" s="88" customFormat="1" ht="14.25" hidden="1" customHeight="1" outlineLevel="1">
      <c r="A309" s="94"/>
      <c r="B309" s="92" t="s">
        <v>79</v>
      </c>
      <c r="C309" s="93"/>
      <c r="D309" s="93"/>
      <c r="E309" s="92"/>
      <c r="F309" s="229"/>
      <c r="G309" s="229"/>
      <c r="H309" s="229"/>
      <c r="I309" s="115"/>
      <c r="J309" s="229"/>
      <c r="K309" s="229"/>
      <c r="L309" s="229"/>
      <c r="M309" s="115"/>
      <c r="N309" s="229"/>
      <c r="O309" s="229"/>
      <c r="P309" s="229"/>
      <c r="Q309" s="354">
        <v>0.30467061366412934</v>
      </c>
      <c r="R309" s="354"/>
      <c r="S309" s="354"/>
      <c r="T309" s="354"/>
      <c r="U309" s="354">
        <v>0.24444670878337071</v>
      </c>
      <c r="V309" s="354">
        <v>0.25406321667165221</v>
      </c>
      <c r="W309" s="354">
        <v>0.26734380988884626</v>
      </c>
      <c r="X309" s="354">
        <v>0.30435711234515167</v>
      </c>
      <c r="Y309" s="446">
        <v>0.30371367665208121</v>
      </c>
      <c r="Z309" s="354"/>
      <c r="AA309" s="354">
        <v>0.28906710697016158</v>
      </c>
      <c r="AB309" s="685">
        <v>0.32747078179961425</v>
      </c>
      <c r="AC309" s="354">
        <v>0.34867967853042481</v>
      </c>
      <c r="AD309" s="354">
        <v>0.34628203654752326</v>
      </c>
      <c r="AE309" s="354"/>
      <c r="AF309" s="354"/>
      <c r="AG309" s="354"/>
      <c r="AH309" s="354"/>
      <c r="AI309" s="354"/>
      <c r="AJ309" s="354"/>
      <c r="AK309" s="354"/>
      <c r="AL309" s="354"/>
      <c r="AM309" s="354"/>
      <c r="AN309" s="354"/>
      <c r="AO309" s="1473"/>
      <c r="AP309" s="354"/>
      <c r="AQ309" s="354"/>
      <c r="AR309" s="354"/>
      <c r="AS309" s="354"/>
      <c r="AT309" s="354"/>
      <c r="AU309" s="63"/>
      <c r="AV309" s="988"/>
      <c r="AW309" s="115"/>
      <c r="AX309" s="115"/>
      <c r="AY309" s="115"/>
      <c r="AZ309" s="115"/>
      <c r="BA309" s="115">
        <v>0.30467061366412934</v>
      </c>
      <c r="BB309" s="115">
        <v>0.24444670878337071</v>
      </c>
      <c r="BC309" s="115">
        <v>0.30371367665208121</v>
      </c>
      <c r="BD309" s="970">
        <v>0.34628203654752326</v>
      </c>
      <c r="BE309" s="354"/>
      <c r="BF309" s="354"/>
      <c r="BG309" s="970"/>
      <c r="BH309" s="354"/>
      <c r="BJ309" s="354"/>
      <c r="BK309" s="354"/>
      <c r="BL309" s="354"/>
      <c r="BN309" s="115"/>
      <c r="BO309" s="354"/>
      <c r="BP309" s="354"/>
      <c r="BQ309" s="354"/>
    </row>
    <row r="310" spans="1:69" ht="14.25" hidden="1" customHeight="1" outlineLevel="1">
      <c r="A310" s="31"/>
      <c r="B310" s="31"/>
      <c r="C310" s="90" t="s">
        <v>82</v>
      </c>
      <c r="D310" s="90"/>
      <c r="E310" s="90"/>
      <c r="F310" s="220"/>
      <c r="G310" s="220"/>
      <c r="H310" s="220"/>
      <c r="I310" s="117"/>
      <c r="J310" s="220"/>
      <c r="K310" s="220"/>
      <c r="L310" s="220"/>
      <c r="M310" s="117"/>
      <c r="N310" s="220"/>
      <c r="O310" s="220"/>
      <c r="P310" s="220"/>
      <c r="Q310" s="356">
        <v>0.1800373134328358</v>
      </c>
      <c r="R310" s="356"/>
      <c r="S310" s="356"/>
      <c r="T310" s="356"/>
      <c r="U310" s="356">
        <v>0.14667580534612748</v>
      </c>
      <c r="V310" s="356">
        <v>0.1507991660875608</v>
      </c>
      <c r="W310" s="356">
        <v>0.148124191461837</v>
      </c>
      <c r="X310" s="356">
        <v>0.13755980861244019</v>
      </c>
      <c r="Y310" s="445">
        <v>0.1065989847715736</v>
      </c>
      <c r="Z310" s="356"/>
      <c r="AA310" s="356">
        <v>0.10067720090293454</v>
      </c>
      <c r="AB310" s="532">
        <v>0.10139860139860139</v>
      </c>
      <c r="AC310" s="356">
        <v>9.9102773246329531E-2</v>
      </c>
      <c r="AD310" s="356">
        <v>8.5399449035812675E-2</v>
      </c>
      <c r="AE310" s="356"/>
      <c r="AF310" s="356"/>
      <c r="AG310" s="356"/>
      <c r="AH310" s="356"/>
      <c r="AI310" s="356"/>
      <c r="AJ310" s="356"/>
      <c r="AK310" s="356"/>
      <c r="AL310" s="356"/>
      <c r="AM310" s="356"/>
      <c r="AN310" s="356"/>
      <c r="AO310" s="1469"/>
      <c r="AP310" s="356"/>
      <c r="AQ310" s="356"/>
      <c r="AR310" s="356"/>
      <c r="AS310" s="352"/>
      <c r="AT310" s="352"/>
      <c r="AU310" s="63"/>
      <c r="AV310" s="902"/>
      <c r="AW310" s="117"/>
      <c r="AX310" s="117"/>
      <c r="AY310" s="117"/>
      <c r="AZ310" s="117"/>
      <c r="BA310" s="117">
        <v>0.1800373134328358</v>
      </c>
      <c r="BB310" s="117">
        <v>0.14667580534612748</v>
      </c>
      <c r="BC310" s="117">
        <v>0.1065989847715736</v>
      </c>
      <c r="BD310" s="959">
        <v>8.5399449035812675E-2</v>
      </c>
      <c r="BE310" s="356"/>
      <c r="BF310" s="356"/>
      <c r="BG310" s="959"/>
      <c r="BH310" s="356"/>
      <c r="BJ310" s="356"/>
      <c r="BK310" s="356"/>
      <c r="BL310" s="356"/>
      <c r="BN310" s="117"/>
      <c r="BO310" s="356"/>
      <c r="BP310" s="356"/>
      <c r="BQ310" s="356"/>
    </row>
    <row r="311" spans="1:69" ht="14.25" hidden="1" customHeight="1" outlineLevel="1">
      <c r="A311" s="31"/>
      <c r="B311" s="31"/>
      <c r="C311" s="90" t="s">
        <v>175</v>
      </c>
      <c r="D311" s="90"/>
      <c r="E311" s="90"/>
      <c r="F311" s="220"/>
      <c r="G311" s="220"/>
      <c r="H311" s="220"/>
      <c r="I311" s="117"/>
      <c r="J311" s="220"/>
      <c r="K311" s="220"/>
      <c r="L311" s="220"/>
      <c r="M311" s="118"/>
      <c r="N311" s="232"/>
      <c r="O311" s="232"/>
      <c r="P311" s="232"/>
      <c r="Q311" s="359">
        <v>0.42171189979123175</v>
      </c>
      <c r="R311" s="359"/>
      <c r="S311" s="359"/>
      <c r="T311" s="359"/>
      <c r="U311" s="359">
        <v>0.348314606741573</v>
      </c>
      <c r="V311" s="359">
        <v>0.40134228187919463</v>
      </c>
      <c r="W311" s="359">
        <v>0.41624999999999995</v>
      </c>
      <c r="X311" s="359">
        <v>0.43774069319640563</v>
      </c>
      <c r="Y311" s="686">
        <v>0.40180586907449206</v>
      </c>
      <c r="Z311" s="359"/>
      <c r="AA311" s="359">
        <v>0.38872104733131924</v>
      </c>
      <c r="AB311" s="687">
        <v>0.31323283082077052</v>
      </c>
      <c r="AC311" s="359">
        <v>0.29239302694136293</v>
      </c>
      <c r="AD311" s="359">
        <v>0.27469135802469136</v>
      </c>
      <c r="AE311" s="359"/>
      <c r="AF311" s="359"/>
      <c r="AG311" s="359"/>
      <c r="AH311" s="359"/>
      <c r="AI311" s="359"/>
      <c r="AJ311" s="359"/>
      <c r="AK311" s="359"/>
      <c r="AL311" s="359"/>
      <c r="AM311" s="359"/>
      <c r="AN311" s="359"/>
      <c r="AO311" s="1492"/>
      <c r="AP311" s="359"/>
      <c r="AQ311" s="359"/>
      <c r="AR311" s="359"/>
      <c r="AS311" s="1436"/>
      <c r="AT311" s="1436"/>
      <c r="AU311" s="63"/>
      <c r="AV311" s="902"/>
      <c r="AW311" s="118"/>
      <c r="AX311" s="118"/>
      <c r="AY311" s="118"/>
      <c r="AZ311" s="118"/>
      <c r="BA311" s="118">
        <v>0.42171189979123175</v>
      </c>
      <c r="BB311" s="118">
        <v>0.348314606741573</v>
      </c>
      <c r="BC311" s="118">
        <v>0.40180586907449206</v>
      </c>
      <c r="BD311" s="971">
        <v>0.27469135802469136</v>
      </c>
      <c r="BE311" s="359"/>
      <c r="BF311" s="359"/>
      <c r="BG311" s="971"/>
      <c r="BH311" s="359"/>
      <c r="BJ311" s="359"/>
      <c r="BK311" s="359"/>
      <c r="BL311" s="359"/>
      <c r="BN311" s="118"/>
      <c r="BO311" s="359"/>
      <c r="BP311" s="359"/>
      <c r="BQ311" s="359"/>
    </row>
    <row r="312" spans="1:69" ht="14.25" hidden="1" customHeight="1" outlineLevel="1">
      <c r="A312" s="31"/>
      <c r="B312" s="31"/>
      <c r="C312" s="90"/>
      <c r="D312" s="90" t="s">
        <v>80</v>
      </c>
      <c r="E312" s="90"/>
      <c r="F312" s="144"/>
      <c r="G312" s="144"/>
      <c r="H312" s="144"/>
      <c r="I312" s="106"/>
      <c r="J312" s="144"/>
      <c r="K312" s="144"/>
      <c r="L312" s="144"/>
      <c r="M312" s="117"/>
      <c r="N312" s="220"/>
      <c r="O312" s="220"/>
      <c r="P312" s="220"/>
      <c r="Q312" s="356">
        <v>0.41806722689075626</v>
      </c>
      <c r="R312" s="356"/>
      <c r="S312" s="356"/>
      <c r="T312" s="356"/>
      <c r="U312" s="356">
        <v>0.3464788732394366</v>
      </c>
      <c r="V312" s="356">
        <v>0.3997308209959623</v>
      </c>
      <c r="W312" s="356">
        <v>0.41405269761606023</v>
      </c>
      <c r="X312" s="356">
        <v>0.43629343629343625</v>
      </c>
      <c r="Y312" s="445">
        <v>0.40045248868778277</v>
      </c>
      <c r="Z312" s="356"/>
      <c r="AA312" s="356">
        <v>0.3850050658561297</v>
      </c>
      <c r="AB312" s="532">
        <v>0.30918281381634372</v>
      </c>
      <c r="AC312" s="356">
        <v>0.28844621513944224</v>
      </c>
      <c r="AD312" s="356">
        <v>0.27469135802469136</v>
      </c>
      <c r="AE312" s="356"/>
      <c r="AF312" s="356"/>
      <c r="AG312" s="356"/>
      <c r="AH312" s="356"/>
      <c r="AI312" s="356"/>
      <c r="AJ312" s="356"/>
      <c r="AK312" s="356"/>
      <c r="AL312" s="356"/>
      <c r="AM312" s="356"/>
      <c r="AN312" s="356"/>
      <c r="AO312" s="1469"/>
      <c r="AP312" s="356"/>
      <c r="AQ312" s="356"/>
      <c r="AR312" s="356"/>
      <c r="AS312" s="352"/>
      <c r="AT312" s="352"/>
      <c r="AU312" s="63"/>
      <c r="AV312" s="902"/>
      <c r="AW312" s="106"/>
      <c r="AX312" s="106"/>
      <c r="AY312" s="117"/>
      <c r="AZ312" s="117"/>
      <c r="BA312" s="117">
        <v>0.41806722689075626</v>
      </c>
      <c r="BB312" s="117">
        <v>0.3464788732394366</v>
      </c>
      <c r="BC312" s="117">
        <v>0.40045248868778277</v>
      </c>
      <c r="BD312" s="959">
        <v>0.27469135802469136</v>
      </c>
      <c r="BE312" s="356"/>
      <c r="BF312" s="356"/>
      <c r="BG312" s="959"/>
      <c r="BH312" s="356"/>
      <c r="BJ312" s="356"/>
      <c r="BK312" s="356"/>
      <c r="BL312" s="356"/>
      <c r="BN312" s="117"/>
      <c r="BO312" s="356"/>
      <c r="BP312" s="356"/>
      <c r="BQ312" s="356"/>
    </row>
    <row r="313" spans="1:69" ht="14.25" hidden="1" customHeight="1" outlineLevel="1">
      <c r="A313" s="31"/>
      <c r="B313" s="31"/>
      <c r="C313" s="90"/>
      <c r="D313" s="90" t="s">
        <v>81</v>
      </c>
      <c r="E313" s="90"/>
      <c r="F313" s="144"/>
      <c r="G313" s="144"/>
      <c r="H313" s="144"/>
      <c r="I313" s="106"/>
      <c r="J313" s="144"/>
      <c r="K313" s="144"/>
      <c r="L313" s="144"/>
      <c r="M313" s="117"/>
      <c r="N313" s="220"/>
      <c r="O313" s="220"/>
      <c r="P313" s="220"/>
      <c r="Q313" s="356">
        <v>1</v>
      </c>
      <c r="R313" s="356"/>
      <c r="S313" s="356"/>
      <c r="T313" s="356"/>
      <c r="U313" s="356">
        <v>1</v>
      </c>
      <c r="V313" s="356">
        <v>1</v>
      </c>
      <c r="W313" s="356">
        <v>1</v>
      </c>
      <c r="X313" s="356">
        <v>1</v>
      </c>
      <c r="Y313" s="445">
        <v>1</v>
      </c>
      <c r="Z313" s="356"/>
      <c r="AA313" s="356">
        <v>1</v>
      </c>
      <c r="AB313" s="532">
        <v>1</v>
      </c>
      <c r="AC313" s="356">
        <v>1</v>
      </c>
      <c r="AD313" s="356"/>
      <c r="AE313" s="356"/>
      <c r="AF313" s="356"/>
      <c r="AG313" s="356"/>
      <c r="AH313" s="356"/>
      <c r="AI313" s="356"/>
      <c r="AJ313" s="356"/>
      <c r="AK313" s="356"/>
      <c r="AL313" s="356"/>
      <c r="AM313" s="356"/>
      <c r="AN313" s="356"/>
      <c r="AO313" s="1469"/>
      <c r="AP313" s="356"/>
      <c r="AQ313" s="356"/>
      <c r="AR313" s="356"/>
      <c r="AS313" s="352"/>
      <c r="AT313" s="352"/>
      <c r="AU313" s="63"/>
      <c r="AV313" s="902"/>
      <c r="AW313" s="106"/>
      <c r="AX313" s="106"/>
      <c r="AY313" s="117"/>
      <c r="AZ313" s="117"/>
      <c r="BA313" s="117">
        <v>1</v>
      </c>
      <c r="BB313" s="117">
        <v>1</v>
      </c>
      <c r="BC313" s="117">
        <v>1</v>
      </c>
      <c r="BD313" s="959">
        <v>0</v>
      </c>
      <c r="BE313" s="356"/>
      <c r="BF313" s="356"/>
      <c r="BG313" s="959"/>
      <c r="BH313" s="356"/>
      <c r="BJ313" s="356"/>
      <c r="BK313" s="356"/>
      <c r="BL313" s="356"/>
      <c r="BN313" s="117"/>
      <c r="BO313" s="356"/>
      <c r="BP313" s="356"/>
      <c r="BQ313" s="356"/>
    </row>
    <row r="314" spans="1:69" ht="14.25" hidden="1" customHeight="1" outlineLevel="1">
      <c r="A314" s="31"/>
      <c r="B314" s="31"/>
      <c r="C314" s="90" t="s">
        <v>83</v>
      </c>
      <c r="D314" s="90"/>
      <c r="E314" s="90"/>
      <c r="F314" s="220"/>
      <c r="G314" s="220"/>
      <c r="H314" s="220"/>
      <c r="I314" s="117"/>
      <c r="J314" s="220"/>
      <c r="K314" s="220"/>
      <c r="L314" s="220"/>
      <c r="M314" s="117"/>
      <c r="N314" s="220"/>
      <c r="O314" s="220"/>
      <c r="P314" s="220"/>
      <c r="Q314" s="356">
        <v>0.39999999999999997</v>
      </c>
      <c r="R314" s="356"/>
      <c r="S314" s="356"/>
      <c r="T314" s="356"/>
      <c r="U314" s="356">
        <v>0.47169811320754718</v>
      </c>
      <c r="V314" s="356">
        <v>0.48351648351648358</v>
      </c>
      <c r="W314" s="356">
        <v>0.5</v>
      </c>
      <c r="X314" s="356">
        <v>0.51515151515151514</v>
      </c>
      <c r="Y314" s="445">
        <v>0.5490196078431373</v>
      </c>
      <c r="Z314" s="356"/>
      <c r="AA314" s="356">
        <v>0.63414634146341475</v>
      </c>
      <c r="AB314" s="532">
        <v>0.93333333333333324</v>
      </c>
      <c r="AC314" s="356">
        <v>1</v>
      </c>
      <c r="AD314" s="356">
        <v>1</v>
      </c>
      <c r="AE314" s="356"/>
      <c r="AF314" s="356"/>
      <c r="AG314" s="356"/>
      <c r="AH314" s="356"/>
      <c r="AI314" s="356"/>
      <c r="AJ314" s="356"/>
      <c r="AK314" s="356"/>
      <c r="AL314" s="356"/>
      <c r="AM314" s="356"/>
      <c r="AN314" s="356"/>
      <c r="AO314" s="1469"/>
      <c r="AP314" s="356"/>
      <c r="AQ314" s="356"/>
      <c r="AR314" s="356"/>
      <c r="AS314" s="352"/>
      <c r="AT314" s="352"/>
      <c r="AU314" s="63"/>
      <c r="AV314" s="902"/>
      <c r="AW314" s="117"/>
      <c r="AX314" s="117"/>
      <c r="AY314" s="117"/>
      <c r="AZ314" s="117"/>
      <c r="BA314" s="117">
        <v>0.39999999999999997</v>
      </c>
      <c r="BB314" s="117">
        <v>0.47169811320754718</v>
      </c>
      <c r="BC314" s="117">
        <v>0.5490196078431373</v>
      </c>
      <c r="BD314" s="959">
        <v>1</v>
      </c>
      <c r="BE314" s="356"/>
      <c r="BF314" s="356"/>
      <c r="BG314" s="959"/>
      <c r="BH314" s="356"/>
      <c r="BJ314" s="356"/>
      <c r="BK314" s="356"/>
      <c r="BL314" s="356"/>
      <c r="BN314" s="117"/>
      <c r="BO314" s="356"/>
      <c r="BP314" s="356"/>
      <c r="BQ314" s="356"/>
    </row>
    <row r="315" spans="1:69" s="88" customFormat="1" ht="14.25" hidden="1" customHeight="1" outlineLevel="1">
      <c r="A315" s="1219"/>
      <c r="B315" s="92" t="s">
        <v>84</v>
      </c>
      <c r="C315" s="93"/>
      <c r="D315" s="93"/>
      <c r="E315" s="92"/>
      <c r="F315" s="229"/>
      <c r="G315" s="229"/>
      <c r="H315" s="229"/>
      <c r="I315" s="115"/>
      <c r="J315" s="229"/>
      <c r="K315" s="229"/>
      <c r="L315" s="229"/>
      <c r="M315" s="115"/>
      <c r="N315" s="229"/>
      <c r="O315" s="229"/>
      <c r="P315" s="229"/>
      <c r="Q315" s="354">
        <v>0.26511071214841408</v>
      </c>
      <c r="R315" s="354"/>
      <c r="S315" s="354"/>
      <c r="T315" s="354"/>
      <c r="U315" s="354">
        <v>0.22485726833552924</v>
      </c>
      <c r="V315" s="354">
        <v>0.2461538461538462</v>
      </c>
      <c r="W315" s="354">
        <v>0.24793729372937287</v>
      </c>
      <c r="X315" s="354">
        <v>0.24036551450139057</v>
      </c>
      <c r="Y315" s="446">
        <v>0.2043343653250774</v>
      </c>
      <c r="Z315" s="354"/>
      <c r="AA315" s="354">
        <v>0.1954447522314558</v>
      </c>
      <c r="AB315" s="685">
        <v>0.17729482413497286</v>
      </c>
      <c r="AC315" s="354">
        <v>0.16769519720955192</v>
      </c>
      <c r="AD315" s="354">
        <v>0.15198752922837103</v>
      </c>
      <c r="AE315" s="354"/>
      <c r="AF315" s="354"/>
      <c r="AG315" s="354"/>
      <c r="AH315" s="354"/>
      <c r="AI315" s="354"/>
      <c r="AJ315" s="354"/>
      <c r="AK315" s="354"/>
      <c r="AL315" s="354"/>
      <c r="AM315" s="354"/>
      <c r="AN315" s="354"/>
      <c r="AO315" s="1473"/>
      <c r="AP315" s="354"/>
      <c r="AQ315" s="354"/>
      <c r="AR315" s="354"/>
      <c r="AS315" s="354"/>
      <c r="AT315" s="354"/>
      <c r="AU315" s="63"/>
      <c r="AV315" s="988"/>
      <c r="AW315" s="115"/>
      <c r="AX315" s="115"/>
      <c r="AY315" s="115"/>
      <c r="AZ315" s="115"/>
      <c r="BA315" s="115">
        <v>0.26511071214841408</v>
      </c>
      <c r="BB315" s="115">
        <v>0.22485726833552924</v>
      </c>
      <c r="BC315" s="115">
        <v>0.2043343653250774</v>
      </c>
      <c r="BD315" s="970">
        <v>0.15198752922837103</v>
      </c>
      <c r="BE315" s="354"/>
      <c r="BF315" s="354"/>
      <c r="BG315" s="970"/>
      <c r="BH315" s="354"/>
      <c r="BJ315" s="354"/>
      <c r="BK315" s="354"/>
      <c r="BL315" s="354"/>
      <c r="BN315" s="115"/>
      <c r="BO315" s="354"/>
      <c r="BP315" s="354"/>
      <c r="BQ315" s="354"/>
    </row>
    <row r="316" spans="1:69" s="88" customFormat="1" ht="14.25" hidden="1" customHeight="1" outlineLevel="1">
      <c r="A316" s="1219"/>
      <c r="B316" s="102" t="s">
        <v>87</v>
      </c>
      <c r="C316" s="103"/>
      <c r="D316" s="103"/>
      <c r="E316" s="102"/>
      <c r="F316" s="229"/>
      <c r="G316" s="229"/>
      <c r="H316" s="229"/>
      <c r="I316" s="115"/>
      <c r="J316" s="229"/>
      <c r="K316" s="229"/>
      <c r="L316" s="229"/>
      <c r="M316" s="115"/>
      <c r="N316" s="229"/>
      <c r="O316" s="229"/>
      <c r="P316" s="229"/>
      <c r="Q316" s="354">
        <v>0.29930149447693311</v>
      </c>
      <c r="R316" s="354"/>
      <c r="S316" s="354"/>
      <c r="T316" s="354"/>
      <c r="U316" s="354">
        <v>0.24075758828880989</v>
      </c>
      <c r="V316" s="354">
        <v>0.25260078023407023</v>
      </c>
      <c r="W316" s="354">
        <v>0.26368584758942454</v>
      </c>
      <c r="X316" s="354">
        <v>0.29080043767359653</v>
      </c>
      <c r="Y316" s="446">
        <v>0.27927241962774957</v>
      </c>
      <c r="Z316" s="354">
        <v>0.28325612177365983</v>
      </c>
      <c r="AA316" s="354">
        <v>0.263130968622101</v>
      </c>
      <c r="AB316" s="685">
        <v>0.28480909829406986</v>
      </c>
      <c r="AC316" s="354">
        <v>0.29444399774865321</v>
      </c>
      <c r="AD316" s="354">
        <v>0.28669322709163347</v>
      </c>
      <c r="AE316" s="354"/>
      <c r="AF316" s="354"/>
      <c r="AG316" s="354"/>
      <c r="AH316" s="354"/>
      <c r="AI316" s="354"/>
      <c r="AJ316" s="354"/>
      <c r="AK316" s="354"/>
      <c r="AL316" s="354"/>
      <c r="AM316" s="354"/>
      <c r="AN316" s="354"/>
      <c r="AO316" s="1473"/>
      <c r="AP316" s="354"/>
      <c r="AQ316" s="354"/>
      <c r="AR316" s="354"/>
      <c r="AS316" s="354"/>
      <c r="AT316" s="354"/>
      <c r="AU316" s="63"/>
      <c r="AV316" s="989"/>
      <c r="AW316" s="115"/>
      <c r="AX316" s="115"/>
      <c r="AY316" s="115"/>
      <c r="AZ316" s="115"/>
      <c r="BA316" s="115">
        <v>0.29930149447693311</v>
      </c>
      <c r="BB316" s="115">
        <v>0.24075758828880989</v>
      </c>
      <c r="BC316" s="115">
        <v>0.27927241962774957</v>
      </c>
      <c r="BD316" s="970">
        <v>0.28669322709163347</v>
      </c>
      <c r="BE316" s="354"/>
      <c r="BF316" s="354"/>
      <c r="BG316" s="970"/>
      <c r="BH316" s="354"/>
      <c r="BJ316" s="354"/>
      <c r="BK316" s="354"/>
      <c r="BL316" s="354"/>
      <c r="BN316" s="115"/>
      <c r="BO316" s="354"/>
      <c r="BP316" s="354"/>
      <c r="BQ316" s="354"/>
    </row>
    <row r="317" spans="1:69" s="24" customFormat="1" ht="14.25" hidden="1" customHeight="1" outlineLevel="1">
      <c r="A317" s="32"/>
      <c r="B317" s="1220"/>
      <c r="C317" s="1220"/>
      <c r="D317" s="1220"/>
      <c r="E317" s="31"/>
      <c r="F317" s="62"/>
      <c r="G317" s="62"/>
      <c r="H317" s="62"/>
      <c r="I317" s="63"/>
      <c r="J317" s="62"/>
      <c r="K317" s="62"/>
      <c r="L317" s="62"/>
      <c r="M317" s="63"/>
      <c r="N317" s="62"/>
      <c r="O317" s="62"/>
      <c r="P317" s="62"/>
      <c r="Q317" s="353"/>
      <c r="R317" s="353"/>
      <c r="S317" s="353"/>
      <c r="T317" s="353"/>
      <c r="U317" s="353"/>
      <c r="V317" s="353"/>
      <c r="W317" s="353"/>
      <c r="X317" s="353"/>
      <c r="Y317" s="449"/>
      <c r="Z317" s="353"/>
      <c r="AA317" s="353"/>
      <c r="AB317" s="534"/>
      <c r="AC317" s="353"/>
      <c r="AD317" s="353"/>
      <c r="AE317" s="353"/>
      <c r="AF317" s="353"/>
      <c r="AG317" s="353"/>
      <c r="AH317" s="353"/>
      <c r="AI317" s="353"/>
      <c r="AJ317" s="353"/>
      <c r="AK317" s="353"/>
      <c r="AL317" s="353"/>
      <c r="AM317" s="353"/>
      <c r="AN317" s="353"/>
      <c r="AO317" s="606"/>
      <c r="AP317" s="353"/>
      <c r="AQ317" s="353"/>
      <c r="AR317" s="353"/>
      <c r="AS317" s="557"/>
      <c r="AT317" s="557"/>
      <c r="AU317" s="63"/>
      <c r="AV317" s="902"/>
      <c r="AW317" s="1222"/>
      <c r="AX317" s="63"/>
      <c r="AY317" s="63"/>
      <c r="AZ317" s="63"/>
      <c r="BA317" s="63"/>
      <c r="BB317" s="63"/>
      <c r="BC317" s="63"/>
      <c r="BD317" s="933"/>
      <c r="BE317" s="353"/>
      <c r="BF317" s="353"/>
      <c r="BG317" s="933"/>
      <c r="BH317" s="353"/>
      <c r="BJ317" s="353"/>
      <c r="BK317" s="353"/>
      <c r="BL317" s="353"/>
      <c r="BN317" s="63"/>
      <c r="BO317" s="353"/>
      <c r="BP317" s="353"/>
      <c r="BQ317" s="353"/>
    </row>
    <row r="318" spans="1:69" s="24" customFormat="1" ht="20.25" hidden="1" customHeight="1" outlineLevel="1">
      <c r="A318" s="885" t="s">
        <v>446</v>
      </c>
      <c r="B318" s="23"/>
      <c r="C318" s="23"/>
      <c r="D318" s="23"/>
      <c r="E318" s="23"/>
      <c r="F318" s="62"/>
      <c r="G318" s="62"/>
      <c r="H318" s="62"/>
      <c r="I318" s="63"/>
      <c r="J318" s="62"/>
      <c r="K318" s="62"/>
      <c r="L318" s="62"/>
      <c r="M318" s="63"/>
      <c r="N318" s="62"/>
      <c r="O318" s="62"/>
      <c r="P318" s="62"/>
      <c r="Q318" s="353"/>
      <c r="R318" s="353"/>
      <c r="S318" s="353"/>
      <c r="T318" s="353"/>
      <c r="U318" s="353"/>
      <c r="V318" s="353"/>
      <c r="W318" s="353"/>
      <c r="X318" s="353"/>
      <c r="AB318" s="528" t="s">
        <v>398</v>
      </c>
      <c r="AO318" s="1466"/>
      <c r="AS318" s="26"/>
      <c r="AT318" s="1421"/>
      <c r="AU318" s="63"/>
      <c r="AV318" s="951" t="s">
        <v>461</v>
      </c>
      <c r="BD318" s="528" t="s">
        <v>398</v>
      </c>
      <c r="BG318" s="528"/>
    </row>
    <row r="319" spans="1:69" s="24" customFormat="1" ht="14.25" hidden="1" customHeight="1" outlineLevel="1">
      <c r="A319" s="23"/>
      <c r="B319" s="23"/>
      <c r="C319" s="23"/>
      <c r="D319" s="23"/>
      <c r="E319" s="23"/>
      <c r="F319" s="62"/>
      <c r="G319" s="62"/>
      <c r="H319" s="62"/>
      <c r="I319" s="63"/>
      <c r="J319" s="62"/>
      <c r="K319" s="62"/>
      <c r="L319" s="62"/>
      <c r="M319" s="63"/>
      <c r="N319" s="62"/>
      <c r="O319" s="62"/>
      <c r="P319" s="62"/>
      <c r="Q319" s="353"/>
      <c r="R319" s="353"/>
      <c r="S319" s="353"/>
      <c r="T319" s="353"/>
      <c r="U319" s="353"/>
      <c r="V319" s="353"/>
      <c r="W319" s="353"/>
      <c r="X319" s="353"/>
      <c r="Y319" s="436" t="s">
        <v>394</v>
      </c>
      <c r="Z319" s="435" t="s">
        <v>366</v>
      </c>
      <c r="AB319" s="529"/>
      <c r="AO319" s="1466"/>
      <c r="AS319" s="26"/>
      <c r="AT319" s="26"/>
      <c r="AU319" s="63"/>
      <c r="AV319" s="951" t="s">
        <v>462</v>
      </c>
      <c r="BC319" s="435" t="s">
        <v>394</v>
      </c>
      <c r="BD319" s="524" t="s">
        <v>366</v>
      </c>
      <c r="BG319" s="524"/>
    </row>
    <row r="320" spans="1:69" ht="14.25" hidden="1" customHeight="1" outlineLevel="1">
      <c r="A320" s="29"/>
      <c r="B320" s="29"/>
      <c r="C320" s="29"/>
      <c r="D320" s="29"/>
      <c r="E320" s="29"/>
      <c r="F320" s="28" t="s">
        <v>231</v>
      </c>
      <c r="G320" s="28" t="s">
        <v>232</v>
      </c>
      <c r="H320" s="28" t="s">
        <v>233</v>
      </c>
      <c r="I320" s="28" t="s">
        <v>234</v>
      </c>
      <c r="J320" s="28" t="s">
        <v>235</v>
      </c>
      <c r="K320" s="28" t="s">
        <v>236</v>
      </c>
      <c r="L320" s="28" t="s">
        <v>237</v>
      </c>
      <c r="M320" s="28" t="s">
        <v>238</v>
      </c>
      <c r="N320" s="28" t="s">
        <v>239</v>
      </c>
      <c r="O320" s="28" t="s">
        <v>240</v>
      </c>
      <c r="P320" s="28" t="s">
        <v>241</v>
      </c>
      <c r="Q320" s="28" t="s">
        <v>242</v>
      </c>
      <c r="R320" s="28" t="s">
        <v>243</v>
      </c>
      <c r="S320" s="28" t="s">
        <v>244</v>
      </c>
      <c r="T320" s="28" t="s">
        <v>245</v>
      </c>
      <c r="U320" s="28" t="s">
        <v>246</v>
      </c>
      <c r="V320" s="28" t="s">
        <v>307</v>
      </c>
      <c r="W320" s="28" t="s">
        <v>315</v>
      </c>
      <c r="X320" s="28" t="s">
        <v>321</v>
      </c>
      <c r="Y320" s="437" t="s">
        <v>340</v>
      </c>
      <c r="Z320" s="28" t="s">
        <v>365</v>
      </c>
      <c r="AA320" s="28" t="s">
        <v>343</v>
      </c>
      <c r="AB320" s="525" t="s">
        <v>344</v>
      </c>
      <c r="AC320" s="28" t="s">
        <v>345</v>
      </c>
      <c r="AD320" s="28" t="s">
        <v>459</v>
      </c>
      <c r="AE320" s="28"/>
      <c r="AF320" s="28"/>
      <c r="AG320" s="28"/>
      <c r="AH320" s="28"/>
      <c r="AI320" s="28"/>
      <c r="AJ320" s="28"/>
      <c r="AK320" s="28"/>
      <c r="AL320" s="28"/>
      <c r="AM320" s="28"/>
      <c r="AN320" s="28"/>
      <c r="AO320" s="490"/>
      <c r="AP320" s="28"/>
      <c r="AQ320" s="28"/>
      <c r="AR320" s="28"/>
      <c r="AS320" s="516"/>
      <c r="AT320" s="516"/>
      <c r="AU320" s="63"/>
      <c r="AV320" s="899"/>
      <c r="AW320" s="28" t="s">
        <v>266</v>
      </c>
      <c r="AX320" s="28" t="s">
        <v>267</v>
      </c>
      <c r="AY320" s="28" t="s">
        <v>251</v>
      </c>
      <c r="AZ320" s="28" t="s">
        <v>253</v>
      </c>
      <c r="BA320" s="28" t="s">
        <v>259</v>
      </c>
      <c r="BB320" s="28" t="s">
        <v>291</v>
      </c>
      <c r="BC320" s="28" t="s">
        <v>341</v>
      </c>
      <c r="BD320" s="525" t="s">
        <v>456</v>
      </c>
      <c r="BE320" s="28"/>
      <c r="BF320" s="28"/>
      <c r="BG320" s="525"/>
      <c r="BH320" s="28"/>
      <c r="BJ320" s="28"/>
      <c r="BK320" s="28"/>
      <c r="BL320" s="28"/>
      <c r="BN320" s="28"/>
      <c r="BO320" s="28"/>
      <c r="BP320" s="28"/>
      <c r="BQ320" s="28"/>
    </row>
    <row r="321" spans="1:69" s="24" customFormat="1" ht="14.25" hidden="1" customHeight="1" outlineLevel="1">
      <c r="A321" s="95" t="s">
        <v>2</v>
      </c>
      <c r="B321" s="123"/>
      <c r="C321" s="123"/>
      <c r="D321" s="123"/>
      <c r="E321" s="123"/>
      <c r="F321" s="62"/>
      <c r="G321" s="62"/>
      <c r="H321" s="62"/>
      <c r="I321" s="130"/>
      <c r="J321" s="62"/>
      <c r="K321" s="62"/>
      <c r="L321" s="62"/>
      <c r="M321" s="130"/>
      <c r="N321" s="62"/>
      <c r="O321" s="62"/>
      <c r="P321" s="62"/>
      <c r="Q321" s="350"/>
      <c r="R321" s="350"/>
      <c r="S321" s="350"/>
      <c r="T321" s="350"/>
      <c r="U321" s="350"/>
      <c r="V321" s="350"/>
      <c r="W321" s="350"/>
      <c r="X321" s="350"/>
      <c r="Y321" s="473"/>
      <c r="Z321" s="350"/>
      <c r="AA321" s="350"/>
      <c r="AB321" s="653"/>
      <c r="AC321" s="350"/>
      <c r="AD321" s="350"/>
      <c r="AE321" s="350"/>
      <c r="AF321" s="350"/>
      <c r="AG321" s="350"/>
      <c r="AH321" s="350"/>
      <c r="AI321" s="350"/>
      <c r="AJ321" s="350"/>
      <c r="AK321" s="350"/>
      <c r="AL321" s="350"/>
      <c r="AM321" s="350"/>
      <c r="AN321" s="350"/>
      <c r="AO321" s="1471"/>
      <c r="AP321" s="350"/>
      <c r="AQ321" s="350"/>
      <c r="AR321" s="350"/>
      <c r="AS321" s="875"/>
      <c r="AT321" s="875"/>
      <c r="AU321" s="63"/>
      <c r="AV321" s="909"/>
      <c r="AW321" s="1239"/>
      <c r="AX321" s="130"/>
      <c r="AY321" s="130"/>
      <c r="AZ321" s="130"/>
      <c r="BA321" s="130"/>
      <c r="BB321" s="130"/>
      <c r="BC321" s="130"/>
      <c r="BD321" s="957"/>
      <c r="BE321" s="350"/>
      <c r="BF321" s="350"/>
      <c r="BG321" s="957"/>
      <c r="BH321" s="350"/>
      <c r="BJ321" s="350"/>
      <c r="BK321" s="350"/>
      <c r="BL321" s="350"/>
      <c r="BN321" s="130"/>
      <c r="BO321" s="350"/>
      <c r="BP321" s="350"/>
      <c r="BQ321" s="350"/>
    </row>
    <row r="322" spans="1:69" s="24" customFormat="1" ht="14.25" hidden="1" customHeight="1" outlineLevel="1">
      <c r="A322" s="89" t="s">
        <v>294</v>
      </c>
      <c r="B322" s="89"/>
      <c r="C322" s="89"/>
      <c r="D322" s="89"/>
      <c r="E322" s="89"/>
      <c r="F322" s="230"/>
      <c r="G322" s="230"/>
      <c r="H322" s="230"/>
      <c r="I322" s="133"/>
      <c r="J322" s="230"/>
      <c r="K322" s="230"/>
      <c r="L322" s="230"/>
      <c r="M322" s="133"/>
      <c r="N322" s="230"/>
      <c r="O322" s="230"/>
      <c r="P322" s="230"/>
      <c r="Q322" s="655"/>
      <c r="R322" s="655"/>
      <c r="S322" s="655"/>
      <c r="T322" s="655"/>
      <c r="U322" s="655"/>
      <c r="V322" s="655"/>
      <c r="W322" s="655"/>
      <c r="X322" s="655"/>
      <c r="Y322" s="656"/>
      <c r="Z322" s="655"/>
      <c r="AA322" s="655"/>
      <c r="AB322" s="657"/>
      <c r="AC322" s="655"/>
      <c r="AD322" s="655"/>
      <c r="AE322" s="655"/>
      <c r="AF322" s="655"/>
      <c r="AG322" s="655"/>
      <c r="AH322" s="655"/>
      <c r="AI322" s="655"/>
      <c r="AJ322" s="655"/>
      <c r="AK322" s="655"/>
      <c r="AL322" s="655"/>
      <c r="AM322" s="655"/>
      <c r="AN322" s="655"/>
      <c r="AO322" s="1472"/>
      <c r="AP322" s="655"/>
      <c r="AQ322" s="655"/>
      <c r="AR322" s="655"/>
      <c r="AS322" s="1533"/>
      <c r="AT322" s="1533"/>
      <c r="AU322" s="63"/>
      <c r="AV322" s="982"/>
      <c r="AW322" s="1240"/>
      <c r="AX322" s="133"/>
      <c r="AY322" s="133"/>
      <c r="AZ322" s="133"/>
      <c r="BA322" s="133"/>
      <c r="BB322" s="133"/>
      <c r="BC322" s="133"/>
      <c r="BD322" s="961"/>
      <c r="BE322" s="655"/>
      <c r="BF322" s="655"/>
      <c r="BG322" s="961"/>
      <c r="BH322" s="655"/>
      <c r="BJ322" s="655"/>
      <c r="BK322" s="655"/>
      <c r="BL322" s="655"/>
      <c r="BN322" s="133"/>
      <c r="BO322" s="655"/>
      <c r="BP322" s="655"/>
      <c r="BQ322" s="655"/>
    </row>
    <row r="323" spans="1:69" ht="14.25" hidden="1" customHeight="1" outlineLevel="1">
      <c r="A323" s="31"/>
      <c r="B323" s="31"/>
      <c r="C323" s="90" t="s">
        <v>375</v>
      </c>
      <c r="D323" s="90"/>
      <c r="E323" s="90"/>
      <c r="F323" s="144"/>
      <c r="G323" s="144"/>
      <c r="H323" s="144"/>
      <c r="I323" s="106"/>
      <c r="J323" s="144"/>
      <c r="K323" s="144"/>
      <c r="L323" s="144"/>
      <c r="M323" s="106"/>
      <c r="N323" s="144"/>
      <c r="O323" s="144"/>
      <c r="P323" s="144"/>
      <c r="Q323" s="348">
        <v>240.4</v>
      </c>
      <c r="R323" s="348"/>
      <c r="S323" s="348"/>
      <c r="T323" s="348"/>
      <c r="U323" s="348">
        <v>326.5</v>
      </c>
      <c r="V323" s="348">
        <v>358.4</v>
      </c>
      <c r="W323" s="348">
        <v>397.6</v>
      </c>
      <c r="X323" s="348">
        <v>392</v>
      </c>
      <c r="Y323" s="440">
        <v>386.7</v>
      </c>
      <c r="Z323" s="348"/>
      <c r="AA323" s="348"/>
      <c r="AB323" s="538"/>
      <c r="AC323" s="348"/>
      <c r="AD323" s="348"/>
      <c r="AE323" s="348"/>
      <c r="AF323" s="348"/>
      <c r="AG323" s="348"/>
      <c r="AH323" s="348"/>
      <c r="AI323" s="348"/>
      <c r="AJ323" s="348"/>
      <c r="AK323" s="348"/>
      <c r="AL323" s="348"/>
      <c r="AM323" s="348"/>
      <c r="AN323" s="348"/>
      <c r="AO323" s="599"/>
      <c r="AP323" s="348"/>
      <c r="AQ323" s="348"/>
      <c r="AR323" s="348"/>
      <c r="AS323" s="561"/>
      <c r="AT323" s="561"/>
      <c r="AU323" s="63"/>
      <c r="AV323" s="902"/>
      <c r="AW323" s="1215"/>
      <c r="AX323" s="106"/>
      <c r="AY323" s="106"/>
      <c r="AZ323" s="106"/>
      <c r="BA323" s="106">
        <v>240.4</v>
      </c>
      <c r="BB323" s="106">
        <v>326.5</v>
      </c>
      <c r="BC323" s="106">
        <v>386.7</v>
      </c>
      <c r="BD323" s="953"/>
      <c r="BE323" s="348"/>
      <c r="BF323" s="348"/>
      <c r="BG323" s="953"/>
      <c r="BH323" s="348"/>
      <c r="BI323" s="24"/>
      <c r="BJ323" s="348"/>
      <c r="BK323" s="348"/>
      <c r="BL323" s="348"/>
      <c r="BM323" s="24"/>
      <c r="BN323" s="106"/>
      <c r="BO323" s="348"/>
      <c r="BP323" s="348"/>
      <c r="BQ323" s="348"/>
    </row>
    <row r="324" spans="1:69" ht="14.25" hidden="1" customHeight="1" outlineLevel="1">
      <c r="A324" s="31"/>
      <c r="B324" s="31"/>
      <c r="C324" s="90" t="s">
        <v>78</v>
      </c>
      <c r="D324" s="90"/>
      <c r="E324" s="90"/>
      <c r="F324" s="144"/>
      <c r="G324" s="144"/>
      <c r="H324" s="144"/>
      <c r="I324" s="106"/>
      <c r="J324" s="144"/>
      <c r="K324" s="144"/>
      <c r="L324" s="144"/>
      <c r="M324" s="106"/>
      <c r="N324" s="144"/>
      <c r="O324" s="144"/>
      <c r="P324" s="144"/>
      <c r="Q324" s="348">
        <v>97.2</v>
      </c>
      <c r="R324" s="348"/>
      <c r="S324" s="348"/>
      <c r="T324" s="348"/>
      <c r="U324" s="348">
        <v>134</v>
      </c>
      <c r="V324" s="348">
        <v>126.1</v>
      </c>
      <c r="W324" s="348">
        <v>137.19999999999999</v>
      </c>
      <c r="X324" s="348">
        <v>138.9</v>
      </c>
      <c r="Y324" s="440">
        <v>146</v>
      </c>
      <c r="Z324" s="348"/>
      <c r="AA324" s="348"/>
      <c r="AB324" s="538"/>
      <c r="AC324" s="348"/>
      <c r="AD324" s="348"/>
      <c r="AE324" s="348"/>
      <c r="AF324" s="348"/>
      <c r="AG324" s="348"/>
      <c r="AH324" s="348"/>
      <c r="AI324" s="348"/>
      <c r="AJ324" s="348"/>
      <c r="AK324" s="348"/>
      <c r="AL324" s="348"/>
      <c r="AM324" s="348"/>
      <c r="AN324" s="348"/>
      <c r="AO324" s="599"/>
      <c r="AP324" s="348"/>
      <c r="AQ324" s="348"/>
      <c r="AR324" s="348"/>
      <c r="AS324" s="561"/>
      <c r="AT324" s="561"/>
      <c r="AU324" s="63"/>
      <c r="AV324" s="902"/>
      <c r="AW324" s="1215"/>
      <c r="AX324" s="106"/>
      <c r="AY324" s="106"/>
      <c r="AZ324" s="106"/>
      <c r="BA324" s="106">
        <v>97.2</v>
      </c>
      <c r="BB324" s="106">
        <v>134</v>
      </c>
      <c r="BC324" s="106">
        <v>146</v>
      </c>
      <c r="BD324" s="953"/>
      <c r="BE324" s="348"/>
      <c r="BF324" s="348"/>
      <c r="BG324" s="953"/>
      <c r="BH324" s="348"/>
      <c r="BI324" s="24"/>
      <c r="BJ324" s="348"/>
      <c r="BK324" s="348"/>
      <c r="BL324" s="348"/>
      <c r="BM324" s="24"/>
      <c r="BN324" s="106"/>
      <c r="BO324" s="348"/>
      <c r="BP324" s="348"/>
      <c r="BQ324" s="348"/>
    </row>
    <row r="325" spans="1:69" ht="14.25" hidden="1" customHeight="1" outlineLevel="1">
      <c r="A325" s="31"/>
      <c r="B325" s="31"/>
      <c r="C325" s="90" t="s">
        <v>77</v>
      </c>
      <c r="D325" s="90"/>
      <c r="E325" s="90"/>
      <c r="F325" s="144"/>
      <c r="G325" s="144"/>
      <c r="H325" s="144"/>
      <c r="I325" s="106"/>
      <c r="J325" s="144"/>
      <c r="K325" s="144"/>
      <c r="L325" s="144"/>
      <c r="M325" s="106"/>
      <c r="N325" s="144"/>
      <c r="O325" s="144"/>
      <c r="P325" s="144"/>
      <c r="Q325" s="348"/>
      <c r="R325" s="348"/>
      <c r="S325" s="348"/>
      <c r="T325" s="348"/>
      <c r="U325" s="348"/>
      <c r="V325" s="348"/>
      <c r="W325" s="348"/>
      <c r="X325" s="348"/>
      <c r="Y325" s="440"/>
      <c r="Z325" s="348"/>
      <c r="AA325" s="348">
        <v>481.8</v>
      </c>
      <c r="AB325" s="538">
        <v>500.7</v>
      </c>
      <c r="AC325" s="348">
        <v>534.70000000000005</v>
      </c>
      <c r="AD325" s="348">
        <v>537.20000000000005</v>
      </c>
      <c r="AE325" s="348"/>
      <c r="AF325" s="348"/>
      <c r="AG325" s="348"/>
      <c r="AH325" s="348"/>
      <c r="AI325" s="348"/>
      <c r="AJ325" s="348"/>
      <c r="AK325" s="348"/>
      <c r="AL325" s="348"/>
      <c r="AM325" s="348"/>
      <c r="AN325" s="348"/>
      <c r="AO325" s="599"/>
      <c r="AP325" s="348"/>
      <c r="AQ325" s="348"/>
      <c r="AR325" s="348"/>
      <c r="AS325" s="561"/>
      <c r="AT325" s="561"/>
      <c r="AU325" s="63"/>
      <c r="AV325" s="902"/>
      <c r="AW325" s="1215"/>
      <c r="AX325" s="106"/>
      <c r="AY325" s="106"/>
      <c r="AZ325" s="106"/>
      <c r="BA325" s="106"/>
      <c r="BB325" s="106"/>
      <c r="BC325" s="106"/>
      <c r="BD325" s="953">
        <v>537.20000000000005</v>
      </c>
      <c r="BE325" s="348"/>
      <c r="BF325" s="348"/>
      <c r="BG325" s="953"/>
      <c r="BH325" s="348"/>
      <c r="BI325" s="24"/>
      <c r="BJ325" s="348"/>
      <c r="BK325" s="348"/>
      <c r="BL325" s="348"/>
      <c r="BM325" s="24"/>
      <c r="BN325" s="106"/>
      <c r="BO325" s="348"/>
      <c r="BP325" s="348"/>
      <c r="BQ325" s="348"/>
    </row>
    <row r="326" spans="1:69" ht="14.25" hidden="1" customHeight="1" outlineLevel="1">
      <c r="A326" s="31"/>
      <c r="B326" s="31"/>
      <c r="C326" s="90" t="s">
        <v>373</v>
      </c>
      <c r="D326" s="90"/>
      <c r="E326" s="90"/>
      <c r="F326" s="144"/>
      <c r="G326" s="144"/>
      <c r="H326" s="144"/>
      <c r="I326" s="106"/>
      <c r="J326" s="144"/>
      <c r="K326" s="144"/>
      <c r="L326" s="144"/>
      <c r="M326" s="106"/>
      <c r="N326" s="144"/>
      <c r="O326" s="144"/>
      <c r="P326" s="144"/>
      <c r="Q326" s="348"/>
      <c r="R326" s="348"/>
      <c r="S326" s="348"/>
      <c r="T326" s="348"/>
      <c r="U326" s="348"/>
      <c r="V326" s="348"/>
      <c r="W326" s="348"/>
      <c r="X326" s="348"/>
      <c r="Y326" s="440"/>
      <c r="Z326" s="348"/>
      <c r="AA326" s="348">
        <v>75.900000000000006</v>
      </c>
      <c r="AB326" s="538">
        <v>83.4</v>
      </c>
      <c r="AC326" s="348">
        <v>82.4</v>
      </c>
      <c r="AD326" s="348">
        <v>70.5</v>
      </c>
      <c r="AE326" s="348"/>
      <c r="AF326" s="348"/>
      <c r="AG326" s="348"/>
      <c r="AH326" s="348"/>
      <c r="AI326" s="348"/>
      <c r="AJ326" s="348"/>
      <c r="AK326" s="348"/>
      <c r="AL326" s="348"/>
      <c r="AM326" s="348"/>
      <c r="AN326" s="348"/>
      <c r="AO326" s="599"/>
      <c r="AP326" s="348"/>
      <c r="AQ326" s="348"/>
      <c r="AR326" s="348"/>
      <c r="AS326" s="561"/>
      <c r="AT326" s="561"/>
      <c r="AU326" s="63"/>
      <c r="AV326" s="902"/>
      <c r="AW326" s="1215"/>
      <c r="AX326" s="106"/>
      <c r="AY326" s="106"/>
      <c r="AZ326" s="106"/>
      <c r="BA326" s="106"/>
      <c r="BB326" s="106"/>
      <c r="BC326" s="106"/>
      <c r="BD326" s="953">
        <v>70.5</v>
      </c>
      <c r="BE326" s="348"/>
      <c r="BF326" s="348"/>
      <c r="BG326" s="953"/>
      <c r="BH326" s="348"/>
      <c r="BI326" s="24"/>
      <c r="BJ326" s="348"/>
      <c r="BK326" s="348"/>
      <c r="BL326" s="348"/>
      <c r="BM326" s="24"/>
      <c r="BN326" s="106"/>
      <c r="BO326" s="348"/>
      <c r="BP326" s="348"/>
      <c r="BQ326" s="348"/>
    </row>
    <row r="327" spans="1:69" s="87" customFormat="1" ht="14.25" hidden="1" customHeight="1" outlineLevel="1">
      <c r="A327" s="94"/>
      <c r="B327" s="92" t="s">
        <v>79</v>
      </c>
      <c r="C327" s="93"/>
      <c r="D327" s="93"/>
      <c r="E327" s="92"/>
      <c r="F327" s="145"/>
      <c r="G327" s="145"/>
      <c r="H327" s="145"/>
      <c r="I327" s="125"/>
      <c r="J327" s="145"/>
      <c r="K327" s="145"/>
      <c r="L327" s="145"/>
      <c r="M327" s="125"/>
      <c r="N327" s="145"/>
      <c r="O327" s="145"/>
      <c r="P327" s="145"/>
      <c r="Q327" s="339">
        <v>337.6</v>
      </c>
      <c r="R327" s="349"/>
      <c r="S327" s="339"/>
      <c r="T327" s="339"/>
      <c r="U327" s="339">
        <v>460.5</v>
      </c>
      <c r="V327" s="339">
        <v>484.5</v>
      </c>
      <c r="W327" s="339">
        <v>534.79999999999995</v>
      </c>
      <c r="X327" s="339">
        <v>530.9</v>
      </c>
      <c r="Y327" s="441">
        <v>532.70000000000005</v>
      </c>
      <c r="Z327" s="339"/>
      <c r="AA327" s="339">
        <v>557.70000000000005</v>
      </c>
      <c r="AB327" s="643">
        <v>584.1</v>
      </c>
      <c r="AC327" s="339">
        <v>617.1</v>
      </c>
      <c r="AD327" s="339">
        <v>607.70000000000005</v>
      </c>
      <c r="AE327" s="339"/>
      <c r="AF327" s="339"/>
      <c r="AG327" s="339"/>
      <c r="AH327" s="339"/>
      <c r="AI327" s="339"/>
      <c r="AJ327" s="339"/>
      <c r="AK327" s="339"/>
      <c r="AL327" s="339"/>
      <c r="AM327" s="339"/>
      <c r="AN327" s="339"/>
      <c r="AO327" s="1490"/>
      <c r="AP327" s="339"/>
      <c r="AQ327" s="339"/>
      <c r="AR327" s="339"/>
      <c r="AS327" s="339"/>
      <c r="AT327" s="339"/>
      <c r="AU327" s="63"/>
      <c r="AV327" s="981"/>
      <c r="AW327" s="127"/>
      <c r="AX327" s="125"/>
      <c r="AY327" s="125"/>
      <c r="AZ327" s="125"/>
      <c r="BA327" s="125">
        <v>337.6</v>
      </c>
      <c r="BB327" s="125">
        <v>460.5</v>
      </c>
      <c r="BC327" s="125">
        <v>532.70000000000005</v>
      </c>
      <c r="BD327" s="954">
        <v>607.70000000000005</v>
      </c>
      <c r="BE327" s="339"/>
      <c r="BF327" s="339"/>
      <c r="BG327" s="954"/>
      <c r="BH327" s="339"/>
      <c r="BI327" s="88"/>
      <c r="BJ327" s="339"/>
      <c r="BK327" s="339"/>
      <c r="BL327" s="339"/>
      <c r="BM327" s="88"/>
      <c r="BN327" s="125"/>
      <c r="BO327" s="339"/>
      <c r="BP327" s="339"/>
      <c r="BQ327" s="339"/>
    </row>
    <row r="328" spans="1:69" ht="14.25" hidden="1" customHeight="1" outlineLevel="1">
      <c r="A328" s="31"/>
      <c r="B328" s="31"/>
      <c r="C328" s="90" t="s">
        <v>82</v>
      </c>
      <c r="D328" s="90"/>
      <c r="E328" s="90"/>
      <c r="F328" s="144"/>
      <c r="G328" s="144"/>
      <c r="H328" s="144"/>
      <c r="I328" s="106"/>
      <c r="J328" s="144"/>
      <c r="K328" s="144"/>
      <c r="L328" s="144"/>
      <c r="M328" s="106"/>
      <c r="N328" s="144"/>
      <c r="O328" s="144"/>
      <c r="P328" s="144"/>
      <c r="Q328" s="348">
        <v>19.5</v>
      </c>
      <c r="R328" s="348"/>
      <c r="S328" s="348"/>
      <c r="T328" s="348"/>
      <c r="U328" s="348">
        <v>15.9</v>
      </c>
      <c r="V328" s="348">
        <v>19</v>
      </c>
      <c r="W328" s="348">
        <v>20.3</v>
      </c>
      <c r="X328" s="348">
        <v>19.100000000000001</v>
      </c>
      <c r="Y328" s="440">
        <v>17.600000000000001</v>
      </c>
      <c r="Z328" s="348"/>
      <c r="AA328" s="348">
        <v>20.6</v>
      </c>
      <c r="AB328" s="538">
        <v>25</v>
      </c>
      <c r="AC328" s="348">
        <v>26.8</v>
      </c>
      <c r="AD328" s="348">
        <v>24.4</v>
      </c>
      <c r="AE328" s="348"/>
      <c r="AF328" s="348"/>
      <c r="AG328" s="348"/>
      <c r="AH328" s="348"/>
      <c r="AI328" s="348"/>
      <c r="AJ328" s="348"/>
      <c r="AK328" s="348"/>
      <c r="AL328" s="348"/>
      <c r="AM328" s="348"/>
      <c r="AN328" s="348"/>
      <c r="AO328" s="599"/>
      <c r="AP328" s="348"/>
      <c r="AQ328" s="348"/>
      <c r="AR328" s="348"/>
      <c r="AS328" s="561"/>
      <c r="AT328" s="561"/>
      <c r="AU328" s="63"/>
      <c r="AV328" s="902"/>
      <c r="AW328" s="1215"/>
      <c r="AX328" s="106"/>
      <c r="AY328" s="106"/>
      <c r="AZ328" s="106"/>
      <c r="BA328" s="106">
        <v>19.5</v>
      </c>
      <c r="BB328" s="106">
        <v>15.9</v>
      </c>
      <c r="BC328" s="106">
        <v>17.600000000000001</v>
      </c>
      <c r="BD328" s="953">
        <v>24.4</v>
      </c>
      <c r="BE328" s="348"/>
      <c r="BF328" s="348"/>
      <c r="BG328" s="953"/>
      <c r="BH328" s="348"/>
      <c r="BJ328" s="348"/>
      <c r="BK328" s="348"/>
      <c r="BL328" s="348"/>
      <c r="BN328" s="106"/>
      <c r="BO328" s="348"/>
      <c r="BP328" s="348"/>
      <c r="BQ328" s="348"/>
    </row>
    <row r="329" spans="1:69" ht="14.25" hidden="1" customHeight="1" outlineLevel="1">
      <c r="A329" s="31"/>
      <c r="B329" s="31"/>
      <c r="C329" s="90" t="s">
        <v>175</v>
      </c>
      <c r="D329" s="90"/>
      <c r="E329" s="90"/>
      <c r="F329" s="146"/>
      <c r="G329" s="146"/>
      <c r="H329" s="146"/>
      <c r="I329" s="128"/>
      <c r="J329" s="146"/>
      <c r="K329" s="146"/>
      <c r="L329" s="146"/>
      <c r="M329" s="128"/>
      <c r="N329" s="146"/>
      <c r="O329" s="146"/>
      <c r="P329" s="146"/>
      <c r="Q329" s="355">
        <v>18.8</v>
      </c>
      <c r="R329" s="648"/>
      <c r="S329" s="355"/>
      <c r="T329" s="355"/>
      <c r="U329" s="355">
        <v>25.5</v>
      </c>
      <c r="V329" s="355">
        <v>23.099999999999998</v>
      </c>
      <c r="W329" s="355">
        <v>26.1</v>
      </c>
      <c r="X329" s="355">
        <v>26.4</v>
      </c>
      <c r="Y329" s="442">
        <v>27.7</v>
      </c>
      <c r="Z329" s="355"/>
      <c r="AA329" s="355">
        <v>32.1</v>
      </c>
      <c r="AB329" s="531">
        <v>27.7</v>
      </c>
      <c r="AC329" s="355">
        <v>27.599999999999998</v>
      </c>
      <c r="AD329" s="355">
        <v>26.4</v>
      </c>
      <c r="AE329" s="355"/>
      <c r="AF329" s="355"/>
      <c r="AG329" s="355"/>
      <c r="AH329" s="355"/>
      <c r="AI329" s="355"/>
      <c r="AJ329" s="355"/>
      <c r="AK329" s="355"/>
      <c r="AL329" s="355"/>
      <c r="AM329" s="355"/>
      <c r="AN329" s="355"/>
      <c r="AO329" s="1491"/>
      <c r="AP329" s="355"/>
      <c r="AQ329" s="355"/>
      <c r="AR329" s="355"/>
      <c r="AS329" s="1420"/>
      <c r="AT329" s="1420"/>
      <c r="AU329" s="63"/>
      <c r="AV329" s="902"/>
      <c r="AW329" s="1229"/>
      <c r="AX329" s="128"/>
      <c r="AY329" s="128"/>
      <c r="AZ329" s="128"/>
      <c r="BA329" s="128">
        <v>18.8</v>
      </c>
      <c r="BB329" s="128">
        <v>25.5</v>
      </c>
      <c r="BC329" s="128">
        <v>27.7</v>
      </c>
      <c r="BD329" s="955">
        <v>26.4</v>
      </c>
      <c r="BE329" s="355"/>
      <c r="BF329" s="355"/>
      <c r="BG329" s="955"/>
      <c r="BH329" s="355"/>
      <c r="BJ329" s="355"/>
      <c r="BK329" s="355"/>
      <c r="BL329" s="355"/>
      <c r="BN329" s="128"/>
      <c r="BO329" s="355"/>
      <c r="BP329" s="355"/>
      <c r="BQ329" s="355"/>
    </row>
    <row r="330" spans="1:69" ht="14.25" hidden="1" customHeight="1" outlineLevel="1">
      <c r="A330" s="31"/>
      <c r="B330" s="31"/>
      <c r="C330" s="90"/>
      <c r="D330" s="90" t="s">
        <v>80</v>
      </c>
      <c r="E330" s="90"/>
      <c r="F330" s="144"/>
      <c r="G330" s="144"/>
      <c r="H330" s="144"/>
      <c r="I330" s="106"/>
      <c r="J330" s="144"/>
      <c r="K330" s="144"/>
      <c r="L330" s="144"/>
      <c r="M330" s="106"/>
      <c r="N330" s="144"/>
      <c r="O330" s="144"/>
      <c r="P330" s="144"/>
      <c r="Q330" s="348">
        <v>18.5</v>
      </c>
      <c r="R330" s="348"/>
      <c r="S330" s="348"/>
      <c r="T330" s="348"/>
      <c r="U330" s="348">
        <v>25.3</v>
      </c>
      <c r="V330" s="348">
        <v>22.9</v>
      </c>
      <c r="W330" s="348">
        <v>25.8</v>
      </c>
      <c r="X330" s="348">
        <v>26.2</v>
      </c>
      <c r="Y330" s="440">
        <v>27.5</v>
      </c>
      <c r="Z330" s="348"/>
      <c r="AA330" s="348">
        <v>31.5</v>
      </c>
      <c r="AB330" s="538">
        <v>27</v>
      </c>
      <c r="AC330" s="348">
        <v>26.9</v>
      </c>
      <c r="AD330" s="348">
        <v>26.4</v>
      </c>
      <c r="AE330" s="348"/>
      <c r="AF330" s="348"/>
      <c r="AG330" s="348"/>
      <c r="AH330" s="348"/>
      <c r="AI330" s="348"/>
      <c r="AJ330" s="348"/>
      <c r="AK330" s="348"/>
      <c r="AL330" s="348"/>
      <c r="AM330" s="348"/>
      <c r="AN330" s="348"/>
      <c r="AO330" s="599"/>
      <c r="AP330" s="348"/>
      <c r="AQ330" s="348"/>
      <c r="AR330" s="348"/>
      <c r="AS330" s="561"/>
      <c r="AT330" s="561"/>
      <c r="AU330" s="63"/>
      <c r="AV330" s="902"/>
      <c r="AW330" s="1215"/>
      <c r="AX330" s="106"/>
      <c r="AY330" s="106"/>
      <c r="AZ330" s="106"/>
      <c r="BA330" s="106">
        <v>18.5</v>
      </c>
      <c r="BB330" s="106">
        <v>25.3</v>
      </c>
      <c r="BC330" s="106">
        <v>27.5</v>
      </c>
      <c r="BD330" s="953">
        <v>26.4</v>
      </c>
      <c r="BE330" s="348"/>
      <c r="BF330" s="348"/>
      <c r="BG330" s="953"/>
      <c r="BH330" s="348"/>
      <c r="BJ330" s="348"/>
      <c r="BK330" s="348"/>
      <c r="BL330" s="348"/>
      <c r="BN330" s="106"/>
      <c r="BO330" s="348"/>
      <c r="BP330" s="348"/>
      <c r="BQ330" s="348"/>
    </row>
    <row r="331" spans="1:69" ht="14.25" hidden="1" customHeight="1" outlineLevel="1">
      <c r="A331" s="31"/>
      <c r="B331" s="31"/>
      <c r="C331" s="90"/>
      <c r="D331" s="90" t="s">
        <v>81</v>
      </c>
      <c r="E331" s="90"/>
      <c r="F331" s="144"/>
      <c r="G331" s="144"/>
      <c r="H331" s="144"/>
      <c r="I331" s="106"/>
      <c r="J331" s="144"/>
      <c r="K331" s="144"/>
      <c r="L331" s="144"/>
      <c r="M331" s="106"/>
      <c r="N331" s="144"/>
      <c r="O331" s="144"/>
      <c r="P331" s="144"/>
      <c r="Q331" s="348">
        <v>0.3</v>
      </c>
      <c r="R331" s="348"/>
      <c r="S331" s="348"/>
      <c r="T331" s="348"/>
      <c r="U331" s="348">
        <v>0.2</v>
      </c>
      <c r="V331" s="348">
        <v>0.2</v>
      </c>
      <c r="W331" s="348">
        <v>0.3</v>
      </c>
      <c r="X331" s="348">
        <v>0.2</v>
      </c>
      <c r="Y331" s="440">
        <v>0.2</v>
      </c>
      <c r="Z331" s="348"/>
      <c r="AA331" s="348">
        <v>0.6</v>
      </c>
      <c r="AB331" s="538">
        <v>0.7</v>
      </c>
      <c r="AC331" s="348">
        <v>0.7</v>
      </c>
      <c r="AD331" s="348">
        <v>0</v>
      </c>
      <c r="AE331" s="348"/>
      <c r="AF331" s="348"/>
      <c r="AG331" s="348"/>
      <c r="AH331" s="348"/>
      <c r="AI331" s="348"/>
      <c r="AJ331" s="348"/>
      <c r="AK331" s="348"/>
      <c r="AL331" s="348"/>
      <c r="AM331" s="348"/>
      <c r="AN331" s="348"/>
      <c r="AO331" s="599"/>
      <c r="AP331" s="348"/>
      <c r="AQ331" s="348"/>
      <c r="AR331" s="348"/>
      <c r="AS331" s="561"/>
      <c r="AT331" s="561"/>
      <c r="AU331" s="63"/>
      <c r="AV331" s="902"/>
      <c r="AW331" s="1215"/>
      <c r="AX331" s="106"/>
      <c r="AY331" s="106"/>
      <c r="AZ331" s="106"/>
      <c r="BA331" s="106">
        <v>0.3</v>
      </c>
      <c r="BB331" s="106">
        <v>0.2</v>
      </c>
      <c r="BC331" s="106">
        <v>0.2</v>
      </c>
      <c r="BD331" s="953">
        <v>0</v>
      </c>
      <c r="BE331" s="348"/>
      <c r="BF331" s="348"/>
      <c r="BG331" s="953"/>
      <c r="BH331" s="348"/>
      <c r="BJ331" s="348"/>
      <c r="BK331" s="348"/>
      <c r="BL331" s="348"/>
      <c r="BN331" s="106"/>
      <c r="BO331" s="348"/>
      <c r="BP331" s="348"/>
      <c r="BQ331" s="348"/>
    </row>
    <row r="332" spans="1:69" s="24" customFormat="1" ht="14.25" hidden="1" customHeight="1" outlineLevel="1">
      <c r="A332" s="31"/>
      <c r="B332" s="31"/>
      <c r="C332" s="90" t="s">
        <v>83</v>
      </c>
      <c r="D332" s="90"/>
      <c r="E332" s="90"/>
      <c r="F332" s="144"/>
      <c r="G332" s="144"/>
      <c r="H332" s="144"/>
      <c r="I332" s="106"/>
      <c r="J332" s="144"/>
      <c r="K332" s="144"/>
      <c r="L332" s="144"/>
      <c r="M332" s="106"/>
      <c r="N332" s="144"/>
      <c r="O332" s="144"/>
      <c r="P332" s="144"/>
      <c r="Q332" s="348">
        <v>5.0999999999999996</v>
      </c>
      <c r="R332" s="348"/>
      <c r="S332" s="348"/>
      <c r="T332" s="348"/>
      <c r="U332" s="348">
        <v>4.2</v>
      </c>
      <c r="V332" s="348">
        <v>3.7</v>
      </c>
      <c r="W332" s="348">
        <v>3.4</v>
      </c>
      <c r="X332" s="348">
        <v>2.8</v>
      </c>
      <c r="Y332" s="440">
        <v>2.2999999999999998</v>
      </c>
      <c r="Z332" s="348"/>
      <c r="AA332" s="348">
        <v>2.4</v>
      </c>
      <c r="AB332" s="538">
        <v>1.3</v>
      </c>
      <c r="AC332" s="348">
        <v>1.2</v>
      </c>
      <c r="AD332" s="348">
        <v>1.2</v>
      </c>
      <c r="AE332" s="348"/>
      <c r="AF332" s="348"/>
      <c r="AG332" s="348"/>
      <c r="AH332" s="348"/>
      <c r="AI332" s="348"/>
      <c r="AJ332" s="348"/>
      <c r="AK332" s="348"/>
      <c r="AL332" s="348"/>
      <c r="AM332" s="348"/>
      <c r="AN332" s="348"/>
      <c r="AO332" s="599"/>
      <c r="AP332" s="348"/>
      <c r="AQ332" s="348"/>
      <c r="AR332" s="348"/>
      <c r="AS332" s="561"/>
      <c r="AT332" s="561"/>
      <c r="AU332" s="63"/>
      <c r="AV332" s="902"/>
      <c r="AW332" s="1215"/>
      <c r="AX332" s="106"/>
      <c r="AY332" s="106"/>
      <c r="AZ332" s="106"/>
      <c r="BA332" s="106">
        <v>5.0999999999999996</v>
      </c>
      <c r="BB332" s="106">
        <v>4.2</v>
      </c>
      <c r="BC332" s="106">
        <v>2.2999999999999998</v>
      </c>
      <c r="BD332" s="953">
        <v>1.2</v>
      </c>
      <c r="BE332" s="348"/>
      <c r="BF332" s="348"/>
      <c r="BG332" s="953"/>
      <c r="BH332" s="348"/>
      <c r="BJ332" s="348"/>
      <c r="BK332" s="348"/>
      <c r="BL332" s="348"/>
      <c r="BN332" s="106"/>
      <c r="BO332" s="348"/>
      <c r="BP332" s="348"/>
      <c r="BQ332" s="348"/>
    </row>
    <row r="333" spans="1:69" s="88" customFormat="1" ht="14.25" hidden="1" customHeight="1" outlineLevel="1">
      <c r="A333" s="94"/>
      <c r="B333" s="92" t="s">
        <v>84</v>
      </c>
      <c r="C333" s="93"/>
      <c r="D333" s="93"/>
      <c r="E333" s="92"/>
      <c r="F333" s="145"/>
      <c r="G333" s="145"/>
      <c r="H333" s="145"/>
      <c r="I333" s="125"/>
      <c r="J333" s="145"/>
      <c r="K333" s="145"/>
      <c r="L333" s="145"/>
      <c r="M333" s="125"/>
      <c r="N333" s="145"/>
      <c r="O333" s="145"/>
      <c r="P333" s="145"/>
      <c r="Q333" s="349">
        <v>43.4</v>
      </c>
      <c r="R333" s="349"/>
      <c r="S333" s="349"/>
      <c r="T333" s="349"/>
      <c r="U333" s="349">
        <v>45.6</v>
      </c>
      <c r="V333" s="349">
        <v>45.8</v>
      </c>
      <c r="W333" s="349">
        <v>49.8</v>
      </c>
      <c r="X333" s="349">
        <v>48.3</v>
      </c>
      <c r="Y333" s="472">
        <v>47.6</v>
      </c>
      <c r="Z333" s="349"/>
      <c r="AA333" s="349">
        <v>55.1</v>
      </c>
      <c r="AB333" s="647">
        <v>54</v>
      </c>
      <c r="AC333" s="349">
        <v>55.599999999999994</v>
      </c>
      <c r="AD333" s="349">
        <v>52</v>
      </c>
      <c r="AE333" s="349"/>
      <c r="AF333" s="349"/>
      <c r="AG333" s="349"/>
      <c r="AH333" s="349"/>
      <c r="AI333" s="349"/>
      <c r="AJ333" s="349"/>
      <c r="AK333" s="349"/>
      <c r="AL333" s="349"/>
      <c r="AM333" s="349"/>
      <c r="AN333" s="349"/>
      <c r="AO333" s="1494"/>
      <c r="AP333" s="349"/>
      <c r="AQ333" s="349"/>
      <c r="AR333" s="349"/>
      <c r="AS333" s="349"/>
      <c r="AT333" s="349"/>
      <c r="AU333" s="63"/>
      <c r="AV333" s="981"/>
      <c r="AW333" s="127"/>
      <c r="AX333" s="125"/>
      <c r="AY333" s="125"/>
      <c r="AZ333" s="125"/>
      <c r="BA333" s="125">
        <v>43.4</v>
      </c>
      <c r="BB333" s="125">
        <v>45.6</v>
      </c>
      <c r="BC333" s="125">
        <v>47.6</v>
      </c>
      <c r="BD333" s="954">
        <v>52</v>
      </c>
      <c r="BE333" s="349"/>
      <c r="BF333" s="349"/>
      <c r="BG333" s="954"/>
      <c r="BH333" s="349"/>
      <c r="BJ333" s="349"/>
      <c r="BK333" s="349"/>
      <c r="BL333" s="349"/>
      <c r="BN333" s="125"/>
      <c r="BO333" s="349"/>
      <c r="BP333" s="349"/>
      <c r="BQ333" s="349"/>
    </row>
    <row r="334" spans="1:69" s="24" customFormat="1" ht="14.25" hidden="1" customHeight="1" outlineLevel="1">
      <c r="A334" s="31"/>
      <c r="B334" s="92" t="s">
        <v>87</v>
      </c>
      <c r="C334" s="93"/>
      <c r="D334" s="93"/>
      <c r="E334" s="92"/>
      <c r="F334" s="145"/>
      <c r="G334" s="145"/>
      <c r="H334" s="145"/>
      <c r="I334" s="125"/>
      <c r="J334" s="145"/>
      <c r="K334" s="145"/>
      <c r="L334" s="145"/>
      <c r="M334" s="125"/>
      <c r="N334" s="145"/>
      <c r="O334" s="145"/>
      <c r="P334" s="145"/>
      <c r="Q334" s="349">
        <v>381.00000000000006</v>
      </c>
      <c r="R334" s="349"/>
      <c r="S334" s="349"/>
      <c r="T334" s="349"/>
      <c r="U334" s="349">
        <v>506.09999999999997</v>
      </c>
      <c r="V334" s="349">
        <v>530.30000000000007</v>
      </c>
      <c r="W334" s="349">
        <v>584.59999999999991</v>
      </c>
      <c r="X334" s="349">
        <v>579.19999999999993</v>
      </c>
      <c r="Y334" s="472">
        <v>580.30000000000007</v>
      </c>
      <c r="Z334" s="349">
        <v>643.80000000000007</v>
      </c>
      <c r="AA334" s="349">
        <v>612.80000000000007</v>
      </c>
      <c r="AB334" s="647">
        <v>638.1</v>
      </c>
      <c r="AC334" s="349">
        <v>672.7</v>
      </c>
      <c r="AD334" s="349">
        <v>659.7</v>
      </c>
      <c r="AE334" s="349"/>
      <c r="AF334" s="349"/>
      <c r="AG334" s="349"/>
      <c r="AH334" s="349"/>
      <c r="AI334" s="349"/>
      <c r="AJ334" s="349"/>
      <c r="AK334" s="349"/>
      <c r="AL334" s="349"/>
      <c r="AM334" s="349"/>
      <c r="AN334" s="349"/>
      <c r="AO334" s="1494"/>
      <c r="AP334" s="349"/>
      <c r="AQ334" s="349"/>
      <c r="AR334" s="349"/>
      <c r="AS334" s="349"/>
      <c r="AT334" s="349"/>
      <c r="AU334" s="63"/>
      <c r="AV334" s="981"/>
      <c r="AW334" s="127"/>
      <c r="AX334" s="125"/>
      <c r="AY334" s="125"/>
      <c r="AZ334" s="125"/>
      <c r="BA334" s="125">
        <v>381.00000000000006</v>
      </c>
      <c r="BB334" s="125">
        <v>506.09999999999997</v>
      </c>
      <c r="BC334" s="125">
        <v>580.30000000000007</v>
      </c>
      <c r="BD334" s="954">
        <v>659.7</v>
      </c>
      <c r="BE334" s="349"/>
      <c r="BF334" s="349"/>
      <c r="BG334" s="954"/>
      <c r="BH334" s="349"/>
      <c r="BJ334" s="349"/>
      <c r="BK334" s="349"/>
      <c r="BL334" s="349"/>
      <c r="BN334" s="125"/>
      <c r="BO334" s="349"/>
      <c r="BP334" s="349"/>
      <c r="BQ334" s="349"/>
    </row>
    <row r="335" spans="1:69" s="24" customFormat="1" ht="14.25" hidden="1" customHeight="1" outlineLevel="1">
      <c r="A335" s="32"/>
      <c r="B335" s="1220"/>
      <c r="C335" s="1220"/>
      <c r="D335" s="1220"/>
      <c r="E335" s="31"/>
      <c r="F335" s="62"/>
      <c r="G335" s="62"/>
      <c r="H335" s="62"/>
      <c r="I335" s="63"/>
      <c r="J335" s="62"/>
      <c r="K335" s="62"/>
      <c r="L335" s="62"/>
      <c r="M335" s="63"/>
      <c r="N335" s="62"/>
      <c r="O335" s="62"/>
      <c r="P335" s="62"/>
      <c r="Q335" s="353"/>
      <c r="R335" s="353"/>
      <c r="S335" s="353"/>
      <c r="T335" s="353"/>
      <c r="U335" s="353"/>
      <c r="V335" s="353"/>
      <c r="W335" s="353"/>
      <c r="X335" s="353"/>
      <c r="Y335" s="449"/>
      <c r="Z335" s="353"/>
      <c r="AA335" s="353"/>
      <c r="AB335" s="534"/>
      <c r="AC335" s="353"/>
      <c r="AD335" s="353"/>
      <c r="AE335" s="353"/>
      <c r="AF335" s="353"/>
      <c r="AG335" s="353"/>
      <c r="AH335" s="353"/>
      <c r="AI335" s="353"/>
      <c r="AJ335" s="353"/>
      <c r="AK335" s="353"/>
      <c r="AL335" s="353"/>
      <c r="AM335" s="353"/>
      <c r="AN335" s="353"/>
      <c r="AO335" s="606"/>
      <c r="AP335" s="353"/>
      <c r="AQ335" s="353"/>
      <c r="AR335" s="353"/>
      <c r="AS335" s="557"/>
      <c r="AT335" s="557"/>
      <c r="AU335" s="63"/>
      <c r="AV335" s="902"/>
      <c r="AW335" s="1222"/>
      <c r="AX335" s="63"/>
      <c r="AY335" s="63"/>
      <c r="AZ335" s="63"/>
      <c r="BA335" s="63"/>
      <c r="BB335" s="63"/>
      <c r="BC335" s="63"/>
      <c r="BD335" s="933"/>
      <c r="BE335" s="353"/>
      <c r="BF335" s="353"/>
      <c r="BG335" s="933"/>
      <c r="BH335" s="353"/>
      <c r="BJ335" s="353"/>
      <c r="BK335" s="353"/>
      <c r="BL335" s="353"/>
      <c r="BN335" s="63"/>
      <c r="BO335" s="353"/>
      <c r="BP335" s="353"/>
      <c r="BQ335" s="353"/>
    </row>
    <row r="336" spans="1:69" s="24" customFormat="1" ht="14.25" hidden="1" customHeight="1" outlineLevel="1">
      <c r="A336" s="95" t="s">
        <v>293</v>
      </c>
      <c r="B336" s="123"/>
      <c r="C336" s="123"/>
      <c r="D336" s="123"/>
      <c r="E336" s="123"/>
      <c r="F336" s="62"/>
      <c r="G336" s="62"/>
      <c r="H336" s="62"/>
      <c r="I336" s="130"/>
      <c r="J336" s="62"/>
      <c r="K336" s="62"/>
      <c r="L336" s="62"/>
      <c r="M336" s="130"/>
      <c r="N336" s="62"/>
      <c r="O336" s="62"/>
      <c r="P336" s="62"/>
      <c r="Q336" s="350"/>
      <c r="R336" s="350"/>
      <c r="S336" s="350"/>
      <c r="T336" s="350"/>
      <c r="U336" s="350"/>
      <c r="V336" s="350"/>
      <c r="W336" s="350"/>
      <c r="X336" s="350"/>
      <c r="Y336" s="473"/>
      <c r="Z336" s="350"/>
      <c r="AA336" s="350"/>
      <c r="AB336" s="653"/>
      <c r="AC336" s="350"/>
      <c r="AD336" s="350"/>
      <c r="AE336" s="350"/>
      <c r="AF336" s="350"/>
      <c r="AG336" s="350"/>
      <c r="AH336" s="350"/>
      <c r="AI336" s="350"/>
      <c r="AJ336" s="350"/>
      <c r="AK336" s="350"/>
      <c r="AL336" s="350"/>
      <c r="AM336" s="350"/>
      <c r="AN336" s="350"/>
      <c r="AO336" s="1471"/>
      <c r="AP336" s="350"/>
      <c r="AQ336" s="350"/>
      <c r="AR336" s="350"/>
      <c r="AS336" s="875"/>
      <c r="AT336" s="875"/>
      <c r="AU336" s="63"/>
      <c r="AV336" s="909"/>
      <c r="AW336" s="1239"/>
      <c r="AX336" s="130"/>
      <c r="AY336" s="130"/>
      <c r="AZ336" s="130"/>
      <c r="BA336" s="130"/>
      <c r="BB336" s="130"/>
      <c r="BC336" s="130"/>
      <c r="BD336" s="957"/>
      <c r="BE336" s="350"/>
      <c r="BF336" s="350"/>
      <c r="BG336" s="957"/>
      <c r="BH336" s="350"/>
      <c r="BJ336" s="350"/>
      <c r="BK336" s="350"/>
      <c r="BL336" s="350"/>
      <c r="BN336" s="130"/>
      <c r="BO336" s="350"/>
      <c r="BP336" s="350"/>
      <c r="BQ336" s="350"/>
    </row>
    <row r="337" spans="1:69" s="24" customFormat="1" ht="14.25" hidden="1" customHeight="1" outlineLevel="1">
      <c r="A337" s="89" t="s">
        <v>478</v>
      </c>
      <c r="B337" s="89"/>
      <c r="C337" s="89"/>
      <c r="D337" s="89"/>
      <c r="E337" s="89"/>
      <c r="F337" s="230"/>
      <c r="G337" s="230"/>
      <c r="H337" s="230"/>
      <c r="I337" s="133"/>
      <c r="J337" s="230"/>
      <c r="K337" s="230"/>
      <c r="L337" s="230"/>
      <c r="M337" s="133"/>
      <c r="N337" s="230"/>
      <c r="O337" s="230"/>
      <c r="P337" s="230"/>
      <c r="Q337" s="655"/>
      <c r="R337" s="655"/>
      <c r="S337" s="655"/>
      <c r="T337" s="655"/>
      <c r="U337" s="655"/>
      <c r="V337" s="655"/>
      <c r="W337" s="655"/>
      <c r="X337" s="655"/>
      <c r="Y337" s="656"/>
      <c r="Z337" s="655"/>
      <c r="AA337" s="655"/>
      <c r="AB337" s="657"/>
      <c r="AC337" s="655"/>
      <c r="AD337" s="655"/>
      <c r="AE337" s="655"/>
      <c r="AF337" s="655"/>
      <c r="AG337" s="655"/>
      <c r="AH337" s="655"/>
      <c r="AI337" s="655"/>
      <c r="AJ337" s="655"/>
      <c r="AK337" s="655"/>
      <c r="AL337" s="655"/>
      <c r="AM337" s="655"/>
      <c r="AN337" s="655"/>
      <c r="AO337" s="1472"/>
      <c r="AP337" s="655"/>
      <c r="AQ337" s="655"/>
      <c r="AR337" s="655"/>
      <c r="AS337" s="1533"/>
      <c r="AT337" s="1533"/>
      <c r="AU337" s="63"/>
      <c r="AV337" s="982"/>
      <c r="AW337" s="1240"/>
      <c r="AX337" s="133"/>
      <c r="AY337" s="133"/>
      <c r="AZ337" s="133"/>
      <c r="BA337" s="133"/>
      <c r="BB337" s="133"/>
      <c r="BC337" s="133"/>
      <c r="BD337" s="961"/>
      <c r="BE337" s="655"/>
      <c r="BF337" s="655"/>
      <c r="BG337" s="961"/>
      <c r="BH337" s="655"/>
      <c r="BJ337" s="655"/>
      <c r="BK337" s="655"/>
      <c r="BL337" s="655"/>
      <c r="BN337" s="133"/>
      <c r="BO337" s="655"/>
      <c r="BP337" s="655"/>
      <c r="BQ337" s="655"/>
    </row>
    <row r="338" spans="1:69" ht="14.25" hidden="1" customHeight="1" outlineLevel="1">
      <c r="A338" s="31"/>
      <c r="B338" s="31"/>
      <c r="C338" s="90" t="s">
        <v>375</v>
      </c>
      <c r="D338" s="90"/>
      <c r="E338" s="90"/>
      <c r="F338" s="144"/>
      <c r="G338" s="144"/>
      <c r="H338" s="144"/>
      <c r="I338" s="106"/>
      <c r="J338" s="144"/>
      <c r="K338" s="144"/>
      <c r="L338" s="144"/>
      <c r="M338" s="106"/>
      <c r="N338" s="144"/>
      <c r="O338" s="144"/>
      <c r="P338" s="144"/>
      <c r="Q338" s="356">
        <v>0.399269224381332</v>
      </c>
      <c r="R338" s="356"/>
      <c r="S338" s="356"/>
      <c r="T338" s="356"/>
      <c r="U338" s="356">
        <v>0.45034482758620692</v>
      </c>
      <c r="V338" s="356">
        <v>0.46960167714884693</v>
      </c>
      <c r="W338" s="356">
        <v>0.50380131779016724</v>
      </c>
      <c r="X338" s="356">
        <v>0.56770456191165819</v>
      </c>
      <c r="Y338" s="445">
        <v>0.6005590930268675</v>
      </c>
      <c r="Z338" s="356"/>
      <c r="AA338" s="356"/>
      <c r="AB338" s="532"/>
      <c r="AC338" s="356"/>
      <c r="AD338" s="356"/>
      <c r="AE338" s="356"/>
      <c r="AF338" s="356"/>
      <c r="AG338" s="356"/>
      <c r="AH338" s="356"/>
      <c r="AI338" s="356"/>
      <c r="AJ338" s="356"/>
      <c r="AK338" s="356"/>
      <c r="AL338" s="356"/>
      <c r="AM338" s="356"/>
      <c r="AN338" s="356"/>
      <c r="AO338" s="1469"/>
      <c r="AP338" s="356"/>
      <c r="AQ338" s="356"/>
      <c r="AR338" s="356"/>
      <c r="AS338" s="352"/>
      <c r="AT338" s="352"/>
      <c r="AU338" s="63"/>
      <c r="AV338" s="902"/>
      <c r="AW338" s="1215"/>
      <c r="AX338" s="106"/>
      <c r="AY338" s="106"/>
      <c r="AZ338" s="106"/>
      <c r="BA338" s="117">
        <v>0.399269224381332</v>
      </c>
      <c r="BB338" s="117">
        <v>0.45034482758620692</v>
      </c>
      <c r="BC338" s="117">
        <v>0.6005590930268675</v>
      </c>
      <c r="BD338" s="959"/>
      <c r="BE338" s="356"/>
      <c r="BF338" s="356"/>
      <c r="BG338" s="959"/>
      <c r="BH338" s="356"/>
      <c r="BI338" s="24"/>
      <c r="BJ338" s="356"/>
      <c r="BK338" s="356"/>
      <c r="BL338" s="356"/>
      <c r="BM338" s="24"/>
      <c r="BN338" s="117"/>
      <c r="BO338" s="356"/>
      <c r="BP338" s="356"/>
      <c r="BQ338" s="356"/>
    </row>
    <row r="339" spans="1:69" ht="14.25" hidden="1" customHeight="1" outlineLevel="1">
      <c r="A339" s="31"/>
      <c r="B339" s="31"/>
      <c r="C339" s="90" t="s">
        <v>78</v>
      </c>
      <c r="D339" s="90"/>
      <c r="E339" s="90"/>
      <c r="F339" s="144"/>
      <c r="G339" s="144"/>
      <c r="H339" s="144"/>
      <c r="I339" s="106"/>
      <c r="J339" s="144"/>
      <c r="K339" s="144"/>
      <c r="L339" s="144"/>
      <c r="M339" s="106"/>
      <c r="N339" s="144"/>
      <c r="O339" s="144"/>
      <c r="P339" s="144"/>
      <c r="Q339" s="356">
        <v>0.2103896103896104</v>
      </c>
      <c r="R339" s="356"/>
      <c r="S339" s="356"/>
      <c r="T339" s="356"/>
      <c r="U339" s="356">
        <v>0.5226209048361935</v>
      </c>
      <c r="V339" s="356">
        <v>0.52607425949103048</v>
      </c>
      <c r="W339" s="356">
        <v>0.53930817610062887</v>
      </c>
      <c r="X339" s="356">
        <v>0.56486376575843844</v>
      </c>
      <c r="Y339" s="445">
        <v>0.5901374292643492</v>
      </c>
      <c r="Z339" s="356"/>
      <c r="AA339" s="356"/>
      <c r="AB339" s="532"/>
      <c r="AC339" s="356"/>
      <c r="AD339" s="356"/>
      <c r="AE339" s="356"/>
      <c r="AF339" s="356"/>
      <c r="AG339" s="356"/>
      <c r="AH339" s="356"/>
      <c r="AI339" s="356"/>
      <c r="AJ339" s="356"/>
      <c r="AK339" s="356"/>
      <c r="AL339" s="356"/>
      <c r="AM339" s="356"/>
      <c r="AN339" s="356"/>
      <c r="AO339" s="1469"/>
      <c r="AP339" s="356"/>
      <c r="AQ339" s="356"/>
      <c r="AR339" s="356"/>
      <c r="AS339" s="352"/>
      <c r="AT339" s="352"/>
      <c r="AU339" s="63"/>
      <c r="AV339" s="902"/>
      <c r="AW339" s="1215"/>
      <c r="AX339" s="106"/>
      <c r="AY339" s="106"/>
      <c r="AZ339" s="106"/>
      <c r="BA339" s="117">
        <v>0.2103896103896104</v>
      </c>
      <c r="BB339" s="117">
        <v>0.5226209048361935</v>
      </c>
      <c r="BC339" s="117">
        <v>0.5901374292643492</v>
      </c>
      <c r="BD339" s="959"/>
      <c r="BE339" s="356"/>
      <c r="BF339" s="356"/>
      <c r="BG339" s="959"/>
      <c r="BH339" s="356"/>
      <c r="BI339" s="24"/>
      <c r="BJ339" s="356"/>
      <c r="BK339" s="356"/>
      <c r="BL339" s="356"/>
      <c r="BM339" s="24"/>
      <c r="BN339" s="117"/>
      <c r="BO339" s="356"/>
      <c r="BP339" s="356"/>
      <c r="BQ339" s="356"/>
    </row>
    <row r="340" spans="1:69" ht="14.25" hidden="1" customHeight="1" outlineLevel="1">
      <c r="A340" s="31"/>
      <c r="B340" s="31"/>
      <c r="C340" s="90" t="s">
        <v>77</v>
      </c>
      <c r="D340" s="90"/>
      <c r="E340" s="90"/>
      <c r="F340" s="144"/>
      <c r="G340" s="144"/>
      <c r="H340" s="144"/>
      <c r="I340" s="106"/>
      <c r="J340" s="144"/>
      <c r="K340" s="144"/>
      <c r="L340" s="144"/>
      <c r="M340" s="106"/>
      <c r="N340" s="144"/>
      <c r="O340" s="144"/>
      <c r="P340" s="144"/>
      <c r="Q340" s="356"/>
      <c r="R340" s="356"/>
      <c r="S340" s="356"/>
      <c r="T340" s="356"/>
      <c r="U340" s="356"/>
      <c r="V340" s="356"/>
      <c r="W340" s="356"/>
      <c r="X340" s="356"/>
      <c r="Y340" s="445"/>
      <c r="Z340" s="356"/>
      <c r="AA340" s="356">
        <v>0.66907373975836693</v>
      </c>
      <c r="AB340" s="532">
        <v>0.6684020824989988</v>
      </c>
      <c r="AC340" s="356">
        <v>0.70811813004900015</v>
      </c>
      <c r="AD340" s="356">
        <v>0.70029983053056977</v>
      </c>
      <c r="AE340" s="356"/>
      <c r="AF340" s="356"/>
      <c r="AG340" s="356"/>
      <c r="AH340" s="356"/>
      <c r="AI340" s="356"/>
      <c r="AJ340" s="356"/>
      <c r="AK340" s="356"/>
      <c r="AL340" s="356"/>
      <c r="AM340" s="356"/>
      <c r="AN340" s="356"/>
      <c r="AO340" s="1469"/>
      <c r="AP340" s="356"/>
      <c r="AQ340" s="356"/>
      <c r="AR340" s="356"/>
      <c r="AS340" s="352"/>
      <c r="AT340" s="352"/>
      <c r="AU340" s="63"/>
      <c r="AV340" s="902"/>
      <c r="AW340" s="1215"/>
      <c r="AX340" s="106"/>
      <c r="AY340" s="106"/>
      <c r="AZ340" s="106"/>
      <c r="BA340" s="117"/>
      <c r="BB340" s="117"/>
      <c r="BC340" s="117"/>
      <c r="BD340" s="959">
        <v>0.70029983053056977</v>
      </c>
      <c r="BE340" s="356"/>
      <c r="BF340" s="356"/>
      <c r="BG340" s="959"/>
      <c r="BH340" s="356"/>
      <c r="BI340" s="24"/>
      <c r="BJ340" s="356"/>
      <c r="BK340" s="356"/>
      <c r="BL340" s="356"/>
      <c r="BM340" s="24"/>
      <c r="BN340" s="117"/>
      <c r="BO340" s="356"/>
      <c r="BP340" s="356"/>
      <c r="BQ340" s="356"/>
    </row>
    <row r="341" spans="1:69" ht="14.25" hidden="1" customHeight="1" outlineLevel="1">
      <c r="A341" s="31"/>
      <c r="B341" s="31"/>
      <c r="C341" s="90" t="s">
        <v>373</v>
      </c>
      <c r="D341" s="90"/>
      <c r="E341" s="90"/>
      <c r="F341" s="144"/>
      <c r="G341" s="144"/>
      <c r="H341" s="144"/>
      <c r="I341" s="106"/>
      <c r="J341" s="144"/>
      <c r="K341" s="144"/>
      <c r="L341" s="144"/>
      <c r="M341" s="106"/>
      <c r="N341" s="144"/>
      <c r="O341" s="144"/>
      <c r="P341" s="144"/>
      <c r="Q341" s="356"/>
      <c r="R341" s="356"/>
      <c r="S341" s="356"/>
      <c r="T341" s="356"/>
      <c r="U341" s="356"/>
      <c r="V341" s="356"/>
      <c r="W341" s="356"/>
      <c r="X341" s="356"/>
      <c r="Y341" s="445"/>
      <c r="Z341" s="356"/>
      <c r="AA341" s="356">
        <v>0.5938967136150235</v>
      </c>
      <c r="AB341" s="532">
        <v>0.63086232980332835</v>
      </c>
      <c r="AC341" s="356">
        <v>0.71095772217428821</v>
      </c>
      <c r="AD341" s="356">
        <v>0.68446601941747576</v>
      </c>
      <c r="AE341" s="356"/>
      <c r="AF341" s="356"/>
      <c r="AG341" s="356"/>
      <c r="AH341" s="356"/>
      <c r="AI341" s="356"/>
      <c r="AJ341" s="356"/>
      <c r="AK341" s="356"/>
      <c r="AL341" s="356"/>
      <c r="AM341" s="356"/>
      <c r="AN341" s="356"/>
      <c r="AO341" s="1469"/>
      <c r="AP341" s="356"/>
      <c r="AQ341" s="356"/>
      <c r="AR341" s="356"/>
      <c r="AS341" s="352"/>
      <c r="AT341" s="352"/>
      <c r="AU341" s="63"/>
      <c r="AV341" s="902"/>
      <c r="AW341" s="1215"/>
      <c r="AX341" s="106"/>
      <c r="AY341" s="106"/>
      <c r="AZ341" s="106"/>
      <c r="BA341" s="117"/>
      <c r="BB341" s="117"/>
      <c r="BC341" s="117"/>
      <c r="BD341" s="959">
        <v>0.68446601941747576</v>
      </c>
      <c r="BE341" s="356"/>
      <c r="BF341" s="356"/>
      <c r="BG341" s="959"/>
      <c r="BH341" s="356"/>
      <c r="BI341" s="24"/>
      <c r="BJ341" s="356"/>
      <c r="BK341" s="356"/>
      <c r="BL341" s="356"/>
      <c r="BM341" s="24"/>
      <c r="BN341" s="117"/>
      <c r="BO341" s="356"/>
      <c r="BP341" s="356"/>
      <c r="BQ341" s="356"/>
    </row>
    <row r="342" spans="1:69" s="87" customFormat="1" ht="14.25" hidden="1" customHeight="1" outlineLevel="1">
      <c r="A342" s="94"/>
      <c r="B342" s="92" t="s">
        <v>79</v>
      </c>
      <c r="C342" s="93"/>
      <c r="D342" s="93"/>
      <c r="E342" s="92"/>
      <c r="F342" s="145"/>
      <c r="G342" s="145"/>
      <c r="H342" s="145"/>
      <c r="I342" s="125"/>
      <c r="J342" s="145"/>
      <c r="K342" s="145"/>
      <c r="L342" s="145"/>
      <c r="M342" s="125"/>
      <c r="N342" s="145"/>
      <c r="O342" s="145"/>
      <c r="P342" s="145"/>
      <c r="Q342" s="354">
        <v>0.31726341509256656</v>
      </c>
      <c r="R342" s="354"/>
      <c r="S342" s="354"/>
      <c r="T342" s="354"/>
      <c r="U342" s="354">
        <v>0.46922763399225598</v>
      </c>
      <c r="V342" s="354">
        <v>0.48309901286269813</v>
      </c>
      <c r="W342" s="354">
        <v>0.51245688003066303</v>
      </c>
      <c r="X342" s="354">
        <v>0.56695856471593331</v>
      </c>
      <c r="Y342" s="446">
        <v>0.59766633007965897</v>
      </c>
      <c r="Z342" s="354"/>
      <c r="AA342" s="354">
        <v>0.65774265833235057</v>
      </c>
      <c r="AB342" s="685">
        <v>0.66277090661522753</v>
      </c>
      <c r="AC342" s="354">
        <v>0.70849598163031002</v>
      </c>
      <c r="AD342" s="354">
        <v>0.69842546833697283</v>
      </c>
      <c r="AE342" s="354"/>
      <c r="AF342" s="354"/>
      <c r="AG342" s="354"/>
      <c r="AH342" s="354"/>
      <c r="AI342" s="354"/>
      <c r="AJ342" s="354"/>
      <c r="AK342" s="354"/>
      <c r="AL342" s="354"/>
      <c r="AM342" s="354"/>
      <c r="AN342" s="354"/>
      <c r="AO342" s="1473"/>
      <c r="AP342" s="354"/>
      <c r="AQ342" s="354"/>
      <c r="AR342" s="354"/>
      <c r="AS342" s="354"/>
      <c r="AT342" s="354"/>
      <c r="AU342" s="63"/>
      <c r="AV342" s="981"/>
      <c r="AW342" s="127"/>
      <c r="AX342" s="125"/>
      <c r="AY342" s="125"/>
      <c r="AZ342" s="125"/>
      <c r="BA342" s="131">
        <v>0.31726341509256656</v>
      </c>
      <c r="BB342" s="131">
        <v>0.46922763399225598</v>
      </c>
      <c r="BC342" s="131">
        <v>0.59766633007965897</v>
      </c>
      <c r="BD342" s="960">
        <v>0.69842546833697283</v>
      </c>
      <c r="BE342" s="354"/>
      <c r="BF342" s="354"/>
      <c r="BG342" s="960"/>
      <c r="BH342" s="354"/>
      <c r="BI342" s="88"/>
      <c r="BJ342" s="354"/>
      <c r="BK342" s="354"/>
      <c r="BL342" s="354"/>
      <c r="BM342" s="88"/>
      <c r="BN342" s="131"/>
      <c r="BO342" s="354"/>
      <c r="BP342" s="354"/>
      <c r="BQ342" s="354"/>
    </row>
    <row r="343" spans="1:69" ht="14.25" hidden="1" customHeight="1" outlineLevel="1">
      <c r="A343" s="31"/>
      <c r="B343" s="31"/>
      <c r="C343" s="90" t="s">
        <v>82</v>
      </c>
      <c r="D343" s="90"/>
      <c r="E343" s="90"/>
      <c r="F343" s="144"/>
      <c r="G343" s="144"/>
      <c r="H343" s="144"/>
      <c r="I343" s="106"/>
      <c r="J343" s="144"/>
      <c r="K343" s="144"/>
      <c r="L343" s="144"/>
      <c r="M343" s="106"/>
      <c r="N343" s="144"/>
      <c r="O343" s="144"/>
      <c r="P343" s="144"/>
      <c r="Q343" s="356">
        <v>0.18190298507462685</v>
      </c>
      <c r="R343" s="356"/>
      <c r="S343" s="356"/>
      <c r="T343" s="356"/>
      <c r="U343" s="356">
        <v>0.10897875257025359</v>
      </c>
      <c r="V343" s="356">
        <v>0.1320361362056984</v>
      </c>
      <c r="W343" s="356">
        <v>0.13130659767141009</v>
      </c>
      <c r="X343" s="356">
        <v>0.11423444976076556</v>
      </c>
      <c r="Y343" s="445">
        <v>8.9340101522842649E-2</v>
      </c>
      <c r="Z343" s="356"/>
      <c r="AA343" s="356">
        <v>9.3002257336343125E-2</v>
      </c>
      <c r="AB343" s="532">
        <v>0.10926573426573426</v>
      </c>
      <c r="AC343" s="356">
        <v>0.10929853181076674</v>
      </c>
      <c r="AD343" s="356">
        <v>9.6025186934277834E-2</v>
      </c>
      <c r="AE343" s="356"/>
      <c r="AF343" s="356"/>
      <c r="AG343" s="356"/>
      <c r="AH343" s="356"/>
      <c r="AI343" s="356"/>
      <c r="AJ343" s="356"/>
      <c r="AK343" s="356"/>
      <c r="AL343" s="356"/>
      <c r="AM343" s="356"/>
      <c r="AN343" s="356"/>
      <c r="AO343" s="1469"/>
      <c r="AP343" s="356"/>
      <c r="AQ343" s="356"/>
      <c r="AR343" s="356"/>
      <c r="AS343" s="352"/>
      <c r="AT343" s="352"/>
      <c r="AU343" s="63"/>
      <c r="AV343" s="902"/>
      <c r="AW343" s="1215"/>
      <c r="AX343" s="106"/>
      <c r="AY343" s="106"/>
      <c r="AZ343" s="106"/>
      <c r="BA343" s="117">
        <v>0.18190298507462685</v>
      </c>
      <c r="BB343" s="117">
        <v>0.10897875257025359</v>
      </c>
      <c r="BC343" s="117">
        <v>8.9340101522842649E-2</v>
      </c>
      <c r="BD343" s="959">
        <v>9.6025186934277834E-2</v>
      </c>
      <c r="BE343" s="356"/>
      <c r="BF343" s="356"/>
      <c r="BG343" s="959"/>
      <c r="BH343" s="356"/>
      <c r="BJ343" s="356"/>
      <c r="BK343" s="356"/>
      <c r="BL343" s="356"/>
      <c r="BN343" s="117"/>
      <c r="BO343" s="356"/>
      <c r="BP343" s="356"/>
      <c r="BQ343" s="356"/>
    </row>
    <row r="344" spans="1:69" ht="14.25" hidden="1" customHeight="1" outlineLevel="1">
      <c r="A344" s="31"/>
      <c r="B344" s="31"/>
      <c r="C344" s="90" t="s">
        <v>175</v>
      </c>
      <c r="D344" s="90"/>
      <c r="E344" s="90"/>
      <c r="F344" s="146"/>
      <c r="G344" s="146"/>
      <c r="H344" s="146"/>
      <c r="I344" s="128"/>
      <c r="J344" s="146"/>
      <c r="K344" s="146"/>
      <c r="L344" s="146"/>
      <c r="M344" s="128"/>
      <c r="N344" s="146"/>
      <c r="O344" s="146"/>
      <c r="P344" s="146"/>
      <c r="Q344" s="359">
        <v>0.39248434237995827</v>
      </c>
      <c r="R344" s="359"/>
      <c r="S344" s="359"/>
      <c r="T344" s="359"/>
      <c r="U344" s="359">
        <v>0.3581460674157303</v>
      </c>
      <c r="V344" s="359">
        <v>0.31006711409395971</v>
      </c>
      <c r="W344" s="359">
        <v>0.32625000000000004</v>
      </c>
      <c r="X344" s="359">
        <v>0.33889602053915274</v>
      </c>
      <c r="Y344" s="686">
        <v>0.31264108352144465</v>
      </c>
      <c r="Z344" s="359"/>
      <c r="AA344" s="359">
        <v>0.32326283987915411</v>
      </c>
      <c r="AB344" s="687">
        <v>0.23199329983249581</v>
      </c>
      <c r="AC344" s="359">
        <v>0.21870047543581614</v>
      </c>
      <c r="AD344" s="359">
        <v>0.20370370370370369</v>
      </c>
      <c r="AE344" s="359"/>
      <c r="AF344" s="359"/>
      <c r="AG344" s="359"/>
      <c r="AH344" s="359"/>
      <c r="AI344" s="359"/>
      <c r="AJ344" s="359"/>
      <c r="AK344" s="359"/>
      <c r="AL344" s="359"/>
      <c r="AM344" s="359"/>
      <c r="AN344" s="359"/>
      <c r="AO344" s="1492"/>
      <c r="AP344" s="359"/>
      <c r="AQ344" s="359"/>
      <c r="AR344" s="359"/>
      <c r="AS344" s="1436"/>
      <c r="AT344" s="1436"/>
      <c r="AU344" s="63"/>
      <c r="AV344" s="902"/>
      <c r="AW344" s="1229"/>
      <c r="AX344" s="128"/>
      <c r="AY344" s="128"/>
      <c r="AZ344" s="128"/>
      <c r="BA344" s="137">
        <v>0.39248434237995827</v>
      </c>
      <c r="BB344" s="137">
        <v>0.3581460674157303</v>
      </c>
      <c r="BC344" s="137">
        <v>0.31264108352144465</v>
      </c>
      <c r="BD344" s="962">
        <v>0.20370370370370369</v>
      </c>
      <c r="BE344" s="359"/>
      <c r="BF344" s="359"/>
      <c r="BG344" s="962"/>
      <c r="BH344" s="359"/>
      <c r="BJ344" s="359"/>
      <c r="BK344" s="359"/>
      <c r="BL344" s="359"/>
      <c r="BN344" s="137"/>
      <c r="BO344" s="359"/>
      <c r="BP344" s="359"/>
      <c r="BQ344" s="359"/>
    </row>
    <row r="345" spans="1:69" ht="14.25" hidden="1" customHeight="1" outlineLevel="1">
      <c r="A345" s="31"/>
      <c r="B345" s="31"/>
      <c r="C345" s="90"/>
      <c r="D345" s="90" t="s">
        <v>80</v>
      </c>
      <c r="E345" s="90"/>
      <c r="F345" s="144"/>
      <c r="G345" s="144"/>
      <c r="H345" s="144"/>
      <c r="I345" s="106"/>
      <c r="J345" s="144"/>
      <c r="K345" s="144"/>
      <c r="L345" s="144"/>
      <c r="M345" s="106"/>
      <c r="N345" s="144"/>
      <c r="O345" s="144"/>
      <c r="P345" s="144"/>
      <c r="Q345" s="356">
        <v>0.38865546218487396</v>
      </c>
      <c r="R345" s="356"/>
      <c r="S345" s="356"/>
      <c r="T345" s="356"/>
      <c r="U345" s="356">
        <v>0.35633802816901411</v>
      </c>
      <c r="V345" s="356">
        <v>0.3082099596231494</v>
      </c>
      <c r="W345" s="356">
        <v>0.32371392722710163</v>
      </c>
      <c r="X345" s="356">
        <v>0.33719433719433717</v>
      </c>
      <c r="Y345" s="445">
        <v>0.31108597285067874</v>
      </c>
      <c r="Z345" s="356"/>
      <c r="AA345" s="356">
        <v>0.31914893617021278</v>
      </c>
      <c r="AB345" s="532">
        <v>0.22746419545071608</v>
      </c>
      <c r="AC345" s="356">
        <v>0.21434262948207169</v>
      </c>
      <c r="AD345" s="356">
        <v>0.20370370370370369</v>
      </c>
      <c r="AE345" s="356"/>
      <c r="AF345" s="356"/>
      <c r="AG345" s="356"/>
      <c r="AH345" s="356"/>
      <c r="AI345" s="356"/>
      <c r="AJ345" s="356"/>
      <c r="AK345" s="356"/>
      <c r="AL345" s="356"/>
      <c r="AM345" s="356"/>
      <c r="AN345" s="356"/>
      <c r="AO345" s="1469"/>
      <c r="AP345" s="356"/>
      <c r="AQ345" s="356"/>
      <c r="AR345" s="356"/>
      <c r="AS345" s="352"/>
      <c r="AT345" s="352"/>
      <c r="AU345" s="63"/>
      <c r="AV345" s="902"/>
      <c r="AW345" s="1215"/>
      <c r="AX345" s="106"/>
      <c r="AY345" s="106"/>
      <c r="AZ345" s="106"/>
      <c r="BA345" s="117">
        <v>0.38865546218487396</v>
      </c>
      <c r="BB345" s="117">
        <v>0.35633802816901411</v>
      </c>
      <c r="BC345" s="117">
        <v>0.31108597285067874</v>
      </c>
      <c r="BD345" s="959">
        <v>0.20370370370370369</v>
      </c>
      <c r="BE345" s="356"/>
      <c r="BF345" s="356"/>
      <c r="BG345" s="959"/>
      <c r="BH345" s="356"/>
      <c r="BJ345" s="356"/>
      <c r="BK345" s="356"/>
      <c r="BL345" s="356"/>
      <c r="BN345" s="117"/>
      <c r="BO345" s="356"/>
      <c r="BP345" s="356"/>
      <c r="BQ345" s="356"/>
    </row>
    <row r="346" spans="1:69" ht="14.25" hidden="1" customHeight="1" outlineLevel="1">
      <c r="A346" s="31"/>
      <c r="B346" s="31"/>
      <c r="C346" s="90"/>
      <c r="D346" s="90" t="s">
        <v>81</v>
      </c>
      <c r="E346" s="90"/>
      <c r="F346" s="144"/>
      <c r="G346" s="144"/>
      <c r="H346" s="144"/>
      <c r="I346" s="106"/>
      <c r="J346" s="144"/>
      <c r="K346" s="144"/>
      <c r="L346" s="144"/>
      <c r="M346" s="106"/>
      <c r="N346" s="144"/>
      <c r="O346" s="144"/>
      <c r="P346" s="144"/>
      <c r="Q346" s="356">
        <v>1</v>
      </c>
      <c r="R346" s="356"/>
      <c r="S346" s="356"/>
      <c r="T346" s="356"/>
      <c r="U346" s="356">
        <v>1</v>
      </c>
      <c r="V346" s="356">
        <v>1</v>
      </c>
      <c r="W346" s="356">
        <v>1</v>
      </c>
      <c r="X346" s="356">
        <v>1</v>
      </c>
      <c r="Y346" s="445">
        <v>1</v>
      </c>
      <c r="Z346" s="356"/>
      <c r="AA346" s="356">
        <v>1</v>
      </c>
      <c r="AB346" s="532">
        <v>1</v>
      </c>
      <c r="AC346" s="356">
        <v>1</v>
      </c>
      <c r="AD346" s="356"/>
      <c r="AE346" s="356"/>
      <c r="AF346" s="356"/>
      <c r="AG346" s="356"/>
      <c r="AH346" s="356"/>
      <c r="AI346" s="356"/>
      <c r="AJ346" s="356"/>
      <c r="AK346" s="356"/>
      <c r="AL346" s="356"/>
      <c r="AM346" s="356"/>
      <c r="AN346" s="356"/>
      <c r="AO346" s="1469"/>
      <c r="AP346" s="356"/>
      <c r="AQ346" s="356"/>
      <c r="AR346" s="356"/>
      <c r="AS346" s="352"/>
      <c r="AT346" s="352"/>
      <c r="AU346" s="63"/>
      <c r="AV346" s="902"/>
      <c r="AW346" s="1215"/>
      <c r="AX346" s="106"/>
      <c r="AY346" s="106"/>
      <c r="AZ346" s="106"/>
      <c r="BA346" s="117">
        <v>1</v>
      </c>
      <c r="BB346" s="117">
        <v>1</v>
      </c>
      <c r="BC346" s="117">
        <v>1</v>
      </c>
      <c r="BD346" s="959">
        <v>0</v>
      </c>
      <c r="BE346" s="356"/>
      <c r="BF346" s="356"/>
      <c r="BG346" s="959"/>
      <c r="BH346" s="356"/>
      <c r="BJ346" s="356"/>
      <c r="BK346" s="356"/>
      <c r="BL346" s="356"/>
      <c r="BN346" s="117"/>
      <c r="BO346" s="356"/>
      <c r="BP346" s="356"/>
      <c r="BQ346" s="356"/>
    </row>
    <row r="347" spans="1:69" s="24" customFormat="1" ht="14.25" hidden="1" customHeight="1" outlineLevel="1">
      <c r="A347" s="31"/>
      <c r="B347" s="31"/>
      <c r="C347" s="90" t="s">
        <v>83</v>
      </c>
      <c r="D347" s="90"/>
      <c r="E347" s="90"/>
      <c r="F347" s="144"/>
      <c r="G347" s="144"/>
      <c r="H347" s="144"/>
      <c r="I347" s="106"/>
      <c r="J347" s="144"/>
      <c r="K347" s="144"/>
      <c r="L347" s="144"/>
      <c r="M347" s="106"/>
      <c r="N347" s="144"/>
      <c r="O347" s="144"/>
      <c r="P347" s="144"/>
      <c r="Q347" s="356">
        <v>0.42499999999999999</v>
      </c>
      <c r="R347" s="356"/>
      <c r="S347" s="356"/>
      <c r="T347" s="356"/>
      <c r="U347" s="356">
        <v>0.39622641509433965</v>
      </c>
      <c r="V347" s="356">
        <v>0.40659340659340665</v>
      </c>
      <c r="W347" s="356">
        <v>0.4358974358974359</v>
      </c>
      <c r="X347" s="356">
        <v>0.42424242424242425</v>
      </c>
      <c r="Y347" s="445">
        <v>0.45098039215686275</v>
      </c>
      <c r="Z347" s="356"/>
      <c r="AA347" s="356">
        <v>0.58536585365853666</v>
      </c>
      <c r="AB347" s="532">
        <v>0.8666666666666667</v>
      </c>
      <c r="AC347" s="356">
        <v>0.92307692307692302</v>
      </c>
      <c r="AD347" s="356">
        <v>1</v>
      </c>
      <c r="AE347" s="356"/>
      <c r="AF347" s="356"/>
      <c r="AG347" s="356"/>
      <c r="AH347" s="356"/>
      <c r="AI347" s="356"/>
      <c r="AJ347" s="356"/>
      <c r="AK347" s="356"/>
      <c r="AL347" s="356"/>
      <c r="AM347" s="356"/>
      <c r="AN347" s="356"/>
      <c r="AO347" s="1469"/>
      <c r="AP347" s="356"/>
      <c r="AQ347" s="356"/>
      <c r="AR347" s="356"/>
      <c r="AS347" s="352"/>
      <c r="AT347" s="352"/>
      <c r="AU347" s="63"/>
      <c r="AV347" s="902"/>
      <c r="AW347" s="1215"/>
      <c r="AX347" s="106"/>
      <c r="AY347" s="106"/>
      <c r="AZ347" s="106"/>
      <c r="BA347" s="117">
        <v>0.42499999999999999</v>
      </c>
      <c r="BB347" s="117">
        <v>0.39622641509433965</v>
      </c>
      <c r="BC347" s="117">
        <v>0.45098039215686275</v>
      </c>
      <c r="BD347" s="959">
        <v>1</v>
      </c>
      <c r="BE347" s="356"/>
      <c r="BF347" s="356"/>
      <c r="BG347" s="959"/>
      <c r="BH347" s="356"/>
      <c r="BJ347" s="356"/>
      <c r="BK347" s="356"/>
      <c r="BL347" s="356"/>
      <c r="BN347" s="117"/>
      <c r="BO347" s="356"/>
      <c r="BP347" s="356"/>
      <c r="BQ347" s="356"/>
    </row>
    <row r="348" spans="1:69" s="88" customFormat="1" ht="14.25" hidden="1" customHeight="1" outlineLevel="1">
      <c r="A348" s="94"/>
      <c r="B348" s="92" t="s">
        <v>84</v>
      </c>
      <c r="C348" s="93"/>
      <c r="D348" s="93"/>
      <c r="E348" s="92"/>
      <c r="F348" s="145"/>
      <c r="G348" s="145"/>
      <c r="H348" s="145"/>
      <c r="I348" s="125"/>
      <c r="J348" s="145"/>
      <c r="K348" s="145"/>
      <c r="L348" s="145"/>
      <c r="M348" s="125"/>
      <c r="N348" s="145"/>
      <c r="O348" s="145"/>
      <c r="P348" s="145"/>
      <c r="Q348" s="354">
        <v>0.25972471573907835</v>
      </c>
      <c r="R348" s="354"/>
      <c r="S348" s="354"/>
      <c r="T348" s="354"/>
      <c r="U348" s="354">
        <v>0.20026350461133072</v>
      </c>
      <c r="V348" s="354">
        <v>0.20131868131868133</v>
      </c>
      <c r="W348" s="354">
        <v>0.20544554455445541</v>
      </c>
      <c r="X348" s="354">
        <v>0.19189511323003577</v>
      </c>
      <c r="Y348" s="446">
        <v>0.16374269005847955</v>
      </c>
      <c r="Z348" s="354"/>
      <c r="AA348" s="354">
        <v>0.16959064327485379</v>
      </c>
      <c r="AB348" s="685">
        <v>0.15441807263368601</v>
      </c>
      <c r="AC348" s="354">
        <v>0.14918164743761739</v>
      </c>
      <c r="AD348" s="354">
        <v>0.13510002598077422</v>
      </c>
      <c r="AE348" s="354"/>
      <c r="AF348" s="354"/>
      <c r="AG348" s="354"/>
      <c r="AH348" s="354"/>
      <c r="AI348" s="354"/>
      <c r="AJ348" s="354"/>
      <c r="AK348" s="354"/>
      <c r="AL348" s="354"/>
      <c r="AM348" s="354"/>
      <c r="AN348" s="354"/>
      <c r="AO348" s="1473"/>
      <c r="AP348" s="354"/>
      <c r="AQ348" s="354"/>
      <c r="AR348" s="354"/>
      <c r="AS348" s="354"/>
      <c r="AT348" s="354"/>
      <c r="AU348" s="63"/>
      <c r="AV348" s="981"/>
      <c r="AW348" s="127"/>
      <c r="AX348" s="125"/>
      <c r="AY348" s="125"/>
      <c r="AZ348" s="125"/>
      <c r="BA348" s="131">
        <v>0.25972471573907835</v>
      </c>
      <c r="BB348" s="131">
        <v>0.20026350461133072</v>
      </c>
      <c r="BC348" s="131">
        <v>0.16374269005847955</v>
      </c>
      <c r="BD348" s="960">
        <v>0.13510002598077422</v>
      </c>
      <c r="BE348" s="354"/>
      <c r="BF348" s="354"/>
      <c r="BG348" s="960"/>
      <c r="BH348" s="354"/>
      <c r="BJ348" s="354"/>
      <c r="BK348" s="354"/>
      <c r="BL348" s="354"/>
      <c r="BN348" s="131"/>
      <c r="BO348" s="354"/>
      <c r="BP348" s="354"/>
      <c r="BQ348" s="354"/>
    </row>
    <row r="349" spans="1:69" s="24" customFormat="1" ht="14.25" hidden="1" customHeight="1" outlineLevel="1">
      <c r="A349" s="31"/>
      <c r="B349" s="92" t="s">
        <v>87</v>
      </c>
      <c r="C349" s="93"/>
      <c r="D349" s="93"/>
      <c r="E349" s="92"/>
      <c r="F349" s="145"/>
      <c r="G349" s="145"/>
      <c r="H349" s="145"/>
      <c r="I349" s="125"/>
      <c r="J349" s="145"/>
      <c r="K349" s="145"/>
      <c r="L349" s="145"/>
      <c r="M349" s="125"/>
      <c r="N349" s="145"/>
      <c r="O349" s="145"/>
      <c r="P349" s="145"/>
      <c r="Q349" s="354">
        <v>0.30945419103313848</v>
      </c>
      <c r="R349" s="354"/>
      <c r="S349" s="354"/>
      <c r="T349" s="354"/>
      <c r="U349" s="354">
        <v>0.41857580018195351</v>
      </c>
      <c r="V349" s="354">
        <v>0.43099804941482445</v>
      </c>
      <c r="W349" s="354">
        <v>0.45458786936236378</v>
      </c>
      <c r="X349" s="354">
        <v>0.48750105209999156</v>
      </c>
      <c r="Y349" s="446">
        <v>0.49094754653130296</v>
      </c>
      <c r="Z349" s="354">
        <v>0.53259430840502986</v>
      </c>
      <c r="AA349" s="354">
        <v>0.52251023192360169</v>
      </c>
      <c r="AB349" s="685">
        <v>0.51835905767668566</v>
      </c>
      <c r="AC349" s="354">
        <v>0.54088606577148834</v>
      </c>
      <c r="AD349" s="354">
        <v>0.52565737051792827</v>
      </c>
      <c r="AE349" s="354"/>
      <c r="AF349" s="354"/>
      <c r="AG349" s="354"/>
      <c r="AH349" s="354"/>
      <c r="AI349" s="354"/>
      <c r="AJ349" s="354"/>
      <c r="AK349" s="354"/>
      <c r="AL349" s="354"/>
      <c r="AM349" s="354"/>
      <c r="AN349" s="354"/>
      <c r="AO349" s="1473"/>
      <c r="AP349" s="354"/>
      <c r="AQ349" s="354"/>
      <c r="AR349" s="354"/>
      <c r="AS349" s="354"/>
      <c r="AT349" s="354"/>
      <c r="AU349" s="63"/>
      <c r="AV349" s="981"/>
      <c r="AW349" s="127"/>
      <c r="AX349" s="125"/>
      <c r="AY349" s="125"/>
      <c r="AZ349" s="125"/>
      <c r="BA349" s="131">
        <v>0.30945419103313848</v>
      </c>
      <c r="BB349" s="131">
        <v>0.41857580018195351</v>
      </c>
      <c r="BC349" s="131">
        <v>0.49094754653130296</v>
      </c>
      <c r="BD349" s="960">
        <v>0.52565737051792827</v>
      </c>
      <c r="BE349" s="354"/>
      <c r="BF349" s="354"/>
      <c r="BG349" s="960"/>
      <c r="BH349" s="354"/>
      <c r="BJ349" s="354"/>
      <c r="BK349" s="354"/>
      <c r="BL349" s="354"/>
      <c r="BN349" s="131"/>
      <c r="BO349" s="354"/>
      <c r="BP349" s="354"/>
      <c r="BQ349" s="354"/>
    </row>
    <row r="350" spans="1:69" s="24" customFormat="1" ht="14.25" hidden="1" customHeight="1" outlineLevel="1">
      <c r="A350" s="32"/>
      <c r="B350" s="1220"/>
      <c r="C350" s="1220"/>
      <c r="D350" s="1220"/>
      <c r="E350" s="31"/>
      <c r="F350" s="62"/>
      <c r="G350" s="62"/>
      <c r="H350" s="62"/>
      <c r="I350" s="63"/>
      <c r="J350" s="62"/>
      <c r="K350" s="62"/>
      <c r="L350" s="62"/>
      <c r="M350" s="63"/>
      <c r="N350" s="62"/>
      <c r="O350" s="62"/>
      <c r="P350" s="62"/>
      <c r="Q350" s="353"/>
      <c r="R350" s="353"/>
      <c r="S350" s="353"/>
      <c r="T350" s="353"/>
      <c r="U350" s="353"/>
      <c r="V350" s="353"/>
      <c r="W350" s="353"/>
      <c r="X350" s="353"/>
      <c r="Y350" s="449"/>
      <c r="Z350" s="353"/>
      <c r="AA350" s="353"/>
      <c r="AB350" s="534"/>
      <c r="AC350" s="353"/>
      <c r="AD350" s="353"/>
      <c r="AE350" s="353"/>
      <c r="AF350" s="353"/>
      <c r="AG350" s="353"/>
      <c r="AH350" s="353"/>
      <c r="AI350" s="353"/>
      <c r="AJ350" s="353"/>
      <c r="AK350" s="353"/>
      <c r="AL350" s="353"/>
      <c r="AM350" s="353"/>
      <c r="AN350" s="353"/>
      <c r="AO350" s="606"/>
      <c r="AP350" s="353"/>
      <c r="AQ350" s="353"/>
      <c r="AR350" s="353"/>
      <c r="AS350" s="557"/>
      <c r="AT350" s="557"/>
      <c r="AU350" s="63"/>
      <c r="AV350" s="902"/>
      <c r="AW350" s="1222"/>
      <c r="AX350" s="63"/>
      <c r="AY350" s="63"/>
      <c r="AZ350" s="63"/>
      <c r="BA350" s="63"/>
      <c r="BB350" s="63"/>
      <c r="BC350" s="63"/>
      <c r="BD350" s="933"/>
      <c r="BE350" s="353"/>
      <c r="BF350" s="353"/>
      <c r="BG350" s="933"/>
      <c r="BH350" s="353"/>
      <c r="BJ350" s="353"/>
      <c r="BK350" s="353"/>
      <c r="BL350" s="353"/>
      <c r="BN350" s="63"/>
      <c r="BO350" s="353"/>
      <c r="BP350" s="353"/>
      <c r="BQ350" s="353"/>
    </row>
    <row r="351" spans="1:69" s="24" customFormat="1" ht="14.25" hidden="1" customHeight="1" outlineLevel="1">
      <c r="A351" s="95" t="s">
        <v>331</v>
      </c>
      <c r="B351" s="123"/>
      <c r="C351" s="123"/>
      <c r="D351" s="123"/>
      <c r="E351" s="123"/>
      <c r="F351" s="62"/>
      <c r="G351" s="62"/>
      <c r="H351" s="62"/>
      <c r="I351" s="130"/>
      <c r="J351" s="62"/>
      <c r="K351" s="62"/>
      <c r="L351" s="62"/>
      <c r="M351" s="130"/>
      <c r="N351" s="62"/>
      <c r="O351" s="62"/>
      <c r="P351" s="62"/>
      <c r="Q351" s="350"/>
      <c r="R351" s="350"/>
      <c r="S351" s="350"/>
      <c r="T351" s="350"/>
      <c r="U351" s="350"/>
      <c r="V351" s="350"/>
      <c r="W351" s="350"/>
      <c r="X351" s="350"/>
      <c r="Y351" s="473"/>
      <c r="Z351" s="350"/>
      <c r="AA351" s="350"/>
      <c r="AB351" s="653"/>
      <c r="AC351" s="350"/>
      <c r="AD351" s="350"/>
      <c r="AE351" s="350"/>
      <c r="AF351" s="350"/>
      <c r="AG351" s="350"/>
      <c r="AH351" s="350"/>
      <c r="AI351" s="350"/>
      <c r="AJ351" s="350"/>
      <c r="AK351" s="350"/>
      <c r="AL351" s="350"/>
      <c r="AM351" s="350"/>
      <c r="AN351" s="350"/>
      <c r="AO351" s="1471"/>
      <c r="AP351" s="350"/>
      <c r="AQ351" s="350"/>
      <c r="AR351" s="350"/>
      <c r="AS351" s="875"/>
      <c r="AT351" s="875"/>
      <c r="AU351" s="63"/>
      <c r="AV351" s="909"/>
      <c r="AW351" s="1239"/>
      <c r="AX351" s="130"/>
      <c r="AY351" s="130"/>
      <c r="AZ351" s="130"/>
      <c r="BA351" s="130"/>
      <c r="BB351" s="130"/>
      <c r="BC351" s="130"/>
      <c r="BD351" s="957"/>
      <c r="BE351" s="350"/>
      <c r="BF351" s="350"/>
      <c r="BG351" s="957"/>
      <c r="BH351" s="350"/>
      <c r="BJ351" s="350"/>
      <c r="BK351" s="350"/>
      <c r="BL351" s="350"/>
      <c r="BN351" s="130"/>
      <c r="BO351" s="350"/>
      <c r="BP351" s="350"/>
      <c r="BQ351" s="350"/>
    </row>
    <row r="352" spans="1:69" s="24" customFormat="1" ht="14.25" hidden="1" customHeight="1" outlineLevel="1">
      <c r="A352" s="89" t="s">
        <v>479</v>
      </c>
      <c r="B352" s="89"/>
      <c r="C352" s="89"/>
      <c r="D352" s="89"/>
      <c r="E352" s="89"/>
      <c r="F352" s="230"/>
      <c r="G352" s="230"/>
      <c r="H352" s="230"/>
      <c r="I352" s="133"/>
      <c r="J352" s="230"/>
      <c r="K352" s="230"/>
      <c r="L352" s="230"/>
      <c r="M352" s="133"/>
      <c r="N352" s="230"/>
      <c r="O352" s="230"/>
      <c r="P352" s="230"/>
      <c r="Q352" s="655"/>
      <c r="R352" s="655"/>
      <c r="S352" s="655"/>
      <c r="T352" s="655"/>
      <c r="U352" s="655"/>
      <c r="V352" s="655"/>
      <c r="W352" s="655"/>
      <c r="X352" s="655"/>
      <c r="Y352" s="656"/>
      <c r="Z352" s="655"/>
      <c r="AA352" s="655"/>
      <c r="AB352" s="657"/>
      <c r="AC352" s="655"/>
      <c r="AD352" s="655"/>
      <c r="AE352" s="655"/>
      <c r="AF352" s="655"/>
      <c r="AG352" s="655"/>
      <c r="AH352" s="655"/>
      <c r="AI352" s="655"/>
      <c r="AJ352" s="655"/>
      <c r="AK352" s="655"/>
      <c r="AL352" s="655"/>
      <c r="AM352" s="655"/>
      <c r="AN352" s="655"/>
      <c r="AO352" s="1472"/>
      <c r="AP352" s="655"/>
      <c r="AQ352" s="655"/>
      <c r="AR352" s="655"/>
      <c r="AS352" s="1533"/>
      <c r="AT352" s="1533"/>
      <c r="AU352" s="63"/>
      <c r="AV352" s="982"/>
      <c r="AW352" s="1240"/>
      <c r="AX352" s="133"/>
      <c r="AY352" s="133"/>
      <c r="AZ352" s="133"/>
      <c r="BA352" s="133"/>
      <c r="BB352" s="133"/>
      <c r="BC352" s="133"/>
      <c r="BD352" s="961"/>
      <c r="BE352" s="655"/>
      <c r="BF352" s="655"/>
      <c r="BG352" s="961"/>
      <c r="BH352" s="655"/>
      <c r="BJ352" s="655"/>
      <c r="BK352" s="655"/>
      <c r="BL352" s="655"/>
      <c r="BN352" s="133"/>
      <c r="BO352" s="655"/>
      <c r="BP352" s="655"/>
      <c r="BQ352" s="655"/>
    </row>
    <row r="353" spans="1:69" ht="14.25" hidden="1" customHeight="1" outlineLevel="1">
      <c r="A353" s="31"/>
      <c r="B353" s="31"/>
      <c r="C353" s="90" t="s">
        <v>375</v>
      </c>
      <c r="D353" s="90"/>
      <c r="E353" s="90"/>
      <c r="F353" s="144"/>
      <c r="G353" s="144"/>
      <c r="H353" s="144"/>
      <c r="I353" s="106"/>
      <c r="J353" s="144"/>
      <c r="K353" s="144"/>
      <c r="L353" s="144"/>
      <c r="M353" s="106"/>
      <c r="N353" s="144"/>
      <c r="O353" s="144"/>
      <c r="P353" s="144"/>
      <c r="Q353" s="692">
        <v>0.7534632034632035</v>
      </c>
      <c r="R353" s="692"/>
      <c r="S353" s="692"/>
      <c r="T353" s="692"/>
      <c r="U353" s="692">
        <v>0.76897012013553756</v>
      </c>
      <c r="V353" s="692">
        <v>0.76936741340175652</v>
      </c>
      <c r="W353" s="692">
        <v>0.8115955826351865</v>
      </c>
      <c r="X353" s="692">
        <v>0.87850078084331074</v>
      </c>
      <c r="Y353" s="693">
        <v>0.96352755194218609</v>
      </c>
      <c r="Z353" s="692"/>
      <c r="AA353" s="692"/>
      <c r="AB353" s="694"/>
      <c r="AC353" s="692"/>
      <c r="AD353" s="692"/>
      <c r="AE353" s="692"/>
      <c r="AF353" s="692"/>
      <c r="AG353" s="692"/>
      <c r="AH353" s="692"/>
      <c r="AI353" s="692"/>
      <c r="AJ353" s="692"/>
      <c r="AK353" s="692"/>
      <c r="AL353" s="692"/>
      <c r="AM353" s="692"/>
      <c r="AN353" s="692"/>
      <c r="AO353" s="1495"/>
      <c r="AP353" s="692"/>
      <c r="AQ353" s="692"/>
      <c r="AR353" s="692"/>
      <c r="AS353" s="1544"/>
      <c r="AT353" s="1544"/>
      <c r="AU353" s="63"/>
      <c r="AV353" s="902"/>
      <c r="AW353" s="1215"/>
      <c r="AX353" s="106"/>
      <c r="AY353" s="106"/>
      <c r="AZ353" s="106"/>
      <c r="BA353" s="1250">
        <v>0.7534632034632035</v>
      </c>
      <c r="BB353" s="1250">
        <v>0.76897012013553756</v>
      </c>
      <c r="BC353" s="1250">
        <v>0.96352755194218609</v>
      </c>
      <c r="BD353" s="1251"/>
      <c r="BE353" s="692"/>
      <c r="BF353" s="692"/>
      <c r="BG353" s="1251"/>
      <c r="BH353" s="692"/>
      <c r="BI353" s="24"/>
      <c r="BJ353" s="692"/>
      <c r="BK353" s="692"/>
      <c r="BL353" s="692"/>
      <c r="BM353" s="24"/>
      <c r="BN353" s="1250"/>
      <c r="BO353" s="692"/>
      <c r="BP353" s="692"/>
      <c r="BQ353" s="692"/>
    </row>
    <row r="354" spans="1:69" ht="14.25" hidden="1" customHeight="1" outlineLevel="1">
      <c r="A354" s="31"/>
      <c r="B354" s="31"/>
      <c r="C354" s="90" t="s">
        <v>78</v>
      </c>
      <c r="D354" s="90"/>
      <c r="E354" s="90"/>
      <c r="F354" s="144"/>
      <c r="G354" s="144"/>
      <c r="H354" s="144"/>
      <c r="I354" s="106"/>
      <c r="J354" s="144"/>
      <c r="K354" s="144"/>
      <c r="L354" s="144"/>
      <c r="M354" s="106"/>
      <c r="N354" s="144"/>
      <c r="O354" s="144"/>
      <c r="P354" s="144"/>
      <c r="Q354" s="692">
        <v>0.43700424275963851</v>
      </c>
      <c r="R354" s="692"/>
      <c r="S354" s="692"/>
      <c r="T354" s="692"/>
      <c r="U354" s="692">
        <v>0.86534708670197935</v>
      </c>
      <c r="V354" s="692">
        <v>0.90509461426491999</v>
      </c>
      <c r="W354" s="692">
        <v>0.89479735556194318</v>
      </c>
      <c r="X354" s="692">
        <v>0.93013493253373314</v>
      </c>
      <c r="Y354" s="693">
        <v>0.94189511323003572</v>
      </c>
      <c r="Z354" s="692"/>
      <c r="AA354" s="692"/>
      <c r="AB354" s="694"/>
      <c r="AC354" s="692"/>
      <c r="AD354" s="692"/>
      <c r="AE354" s="692"/>
      <c r="AF354" s="692"/>
      <c r="AG354" s="692"/>
      <c r="AH354" s="692"/>
      <c r="AI354" s="692"/>
      <c r="AJ354" s="692"/>
      <c r="AK354" s="692"/>
      <c r="AL354" s="692"/>
      <c r="AM354" s="692"/>
      <c r="AN354" s="692"/>
      <c r="AO354" s="1495"/>
      <c r="AP354" s="692"/>
      <c r="AQ354" s="692"/>
      <c r="AR354" s="692"/>
      <c r="AS354" s="1544"/>
      <c r="AT354" s="1544"/>
      <c r="AU354" s="63"/>
      <c r="AV354" s="902"/>
      <c r="AW354" s="1215"/>
      <c r="AX354" s="106"/>
      <c r="AY354" s="106"/>
      <c r="AZ354" s="106"/>
      <c r="BA354" s="1250">
        <v>0.43700424275963851</v>
      </c>
      <c r="BB354" s="1250">
        <v>0.86534708670197935</v>
      </c>
      <c r="BC354" s="1250">
        <v>0.94189511323003572</v>
      </c>
      <c r="BD354" s="1251"/>
      <c r="BE354" s="692"/>
      <c r="BF354" s="692"/>
      <c r="BG354" s="1251"/>
      <c r="BH354" s="692"/>
      <c r="BI354" s="24"/>
      <c r="BJ354" s="692"/>
      <c r="BK354" s="692"/>
      <c r="BL354" s="692"/>
      <c r="BM354" s="24"/>
      <c r="BN354" s="1250"/>
      <c r="BO354" s="692"/>
      <c r="BP354" s="692"/>
      <c r="BQ354" s="692"/>
    </row>
    <row r="355" spans="1:69" ht="14.25" hidden="1" customHeight="1" outlineLevel="1">
      <c r="A355" s="31"/>
      <c r="B355" s="31"/>
      <c r="C355" s="90" t="s">
        <v>77</v>
      </c>
      <c r="D355" s="90"/>
      <c r="E355" s="90"/>
      <c r="F355" s="144"/>
      <c r="G355" s="144"/>
      <c r="H355" s="144"/>
      <c r="I355" s="106"/>
      <c r="J355" s="144"/>
      <c r="K355" s="144"/>
      <c r="L355" s="144"/>
      <c r="M355" s="106"/>
      <c r="N355" s="144"/>
      <c r="O355" s="144"/>
      <c r="P355" s="144"/>
      <c r="Q355" s="692"/>
      <c r="R355" s="692"/>
      <c r="S355" s="692"/>
      <c r="T355" s="692"/>
      <c r="U355" s="692"/>
      <c r="V355" s="692"/>
      <c r="W355" s="692"/>
      <c r="X355" s="692"/>
      <c r="Y355" s="693"/>
      <c r="Z355" s="692"/>
      <c r="AA355" s="692">
        <v>1.0840628625672397</v>
      </c>
      <c r="AB355" s="694">
        <v>1.0790855392693066</v>
      </c>
      <c r="AC355" s="692">
        <v>1.0998814782889776</v>
      </c>
      <c r="AD355" s="692">
        <v>1.1044516829533118</v>
      </c>
      <c r="AE355" s="692"/>
      <c r="AF355" s="692"/>
      <c r="AG355" s="692"/>
      <c r="AH355" s="692"/>
      <c r="AI355" s="692"/>
      <c r="AJ355" s="692"/>
      <c r="AK355" s="692"/>
      <c r="AL355" s="692"/>
      <c r="AM355" s="692"/>
      <c r="AN355" s="692"/>
      <c r="AO355" s="1495"/>
      <c r="AP355" s="692"/>
      <c r="AQ355" s="692"/>
      <c r="AR355" s="692"/>
      <c r="AS355" s="1544"/>
      <c r="AT355" s="1544"/>
      <c r="AU355" s="63"/>
      <c r="AV355" s="902"/>
      <c r="AW355" s="1215"/>
      <c r="AX355" s="106"/>
      <c r="AY355" s="106"/>
      <c r="AZ355" s="106"/>
      <c r="BA355" s="1250"/>
      <c r="BB355" s="1250"/>
      <c r="BC355" s="1250"/>
      <c r="BD355" s="1026">
        <v>1.1044516829533118</v>
      </c>
      <c r="BE355" s="692"/>
      <c r="BF355" s="692"/>
      <c r="BG355" s="1026"/>
      <c r="BH355" s="692"/>
      <c r="BI355" s="24"/>
      <c r="BJ355" s="692"/>
      <c r="BK355" s="692"/>
      <c r="BL355" s="692"/>
      <c r="BM355" s="24"/>
      <c r="BN355" s="1250"/>
      <c r="BO355" s="692"/>
      <c r="BP355" s="692"/>
      <c r="BQ355" s="692"/>
    </row>
    <row r="356" spans="1:69" ht="14.25" hidden="1" customHeight="1" outlineLevel="1">
      <c r="A356" s="31"/>
      <c r="B356" s="31"/>
      <c r="C356" s="90" t="s">
        <v>373</v>
      </c>
      <c r="D356" s="90"/>
      <c r="E356" s="90"/>
      <c r="F356" s="144"/>
      <c r="G356" s="144"/>
      <c r="H356" s="144"/>
      <c r="I356" s="106"/>
      <c r="J356" s="144"/>
      <c r="K356" s="144"/>
      <c r="L356" s="144"/>
      <c r="M356" s="106"/>
      <c r="N356" s="144"/>
      <c r="O356" s="144"/>
      <c r="P356" s="144"/>
      <c r="Q356" s="692"/>
      <c r="R356" s="692"/>
      <c r="S356" s="692"/>
      <c r="T356" s="692"/>
      <c r="U356" s="692"/>
      <c r="V356" s="692"/>
      <c r="W356" s="692"/>
      <c r="X356" s="692"/>
      <c r="Y356" s="693"/>
      <c r="Z356" s="692"/>
      <c r="AA356" s="692">
        <v>0.81611065907241664</v>
      </c>
      <c r="AB356" s="694">
        <v>0.80814479638009051</v>
      </c>
      <c r="AC356" s="692">
        <v>0.85045389393215476</v>
      </c>
      <c r="AD356" s="692">
        <v>0.93798052280881605</v>
      </c>
      <c r="AE356" s="692"/>
      <c r="AF356" s="692"/>
      <c r="AG356" s="692"/>
      <c r="AH356" s="692"/>
      <c r="AI356" s="692"/>
      <c r="AJ356" s="692"/>
      <c r="AK356" s="692"/>
      <c r="AL356" s="692"/>
      <c r="AM356" s="692"/>
      <c r="AN356" s="692"/>
      <c r="AO356" s="1495"/>
      <c r="AP356" s="692"/>
      <c r="AQ356" s="692"/>
      <c r="AR356" s="692"/>
      <c r="AS356" s="1544"/>
      <c r="AT356" s="1544"/>
      <c r="AU356" s="63"/>
      <c r="AV356" s="902"/>
      <c r="AW356" s="1215"/>
      <c r="AX356" s="106"/>
      <c r="AY356" s="106"/>
      <c r="AZ356" s="106"/>
      <c r="BA356" s="1250"/>
      <c r="BB356" s="1250"/>
      <c r="BC356" s="1250"/>
      <c r="BD356" s="1026">
        <v>0.93798052280881605</v>
      </c>
      <c r="BE356" s="692"/>
      <c r="BF356" s="692"/>
      <c r="BG356" s="1026"/>
      <c r="BH356" s="692"/>
      <c r="BI356" s="24"/>
      <c r="BJ356" s="692"/>
      <c r="BK356" s="692"/>
      <c r="BL356" s="692"/>
      <c r="BM356" s="24"/>
      <c r="BN356" s="1250"/>
      <c r="BO356" s="692"/>
      <c r="BP356" s="692"/>
      <c r="BQ356" s="692"/>
    </row>
    <row r="357" spans="1:69" s="87" customFormat="1" ht="14.25" hidden="1" customHeight="1" outlineLevel="1">
      <c r="A357" s="94"/>
      <c r="B357" s="92" t="s">
        <v>79</v>
      </c>
      <c r="C357" s="93"/>
      <c r="D357" s="93"/>
      <c r="E357" s="92"/>
      <c r="F357" s="145"/>
      <c r="G357" s="145"/>
      <c r="H357" s="145"/>
      <c r="I357" s="125"/>
      <c r="J357" s="145"/>
      <c r="K357" s="145"/>
      <c r="L357" s="145"/>
      <c r="M357" s="125"/>
      <c r="N357" s="145"/>
      <c r="O357" s="145"/>
      <c r="P357" s="145"/>
      <c r="Q357" s="695">
        <v>0.63645044676352236</v>
      </c>
      <c r="R357" s="695"/>
      <c r="S357" s="695"/>
      <c r="T357" s="695"/>
      <c r="U357" s="695">
        <v>0.79491220171094101</v>
      </c>
      <c r="V357" s="695">
        <v>0.80372936320754707</v>
      </c>
      <c r="W357" s="695">
        <v>0.83229635986555084</v>
      </c>
      <c r="X357" s="695">
        <v>0.89180834621329208</v>
      </c>
      <c r="Y357" s="696">
        <v>0.95758270553553881</v>
      </c>
      <c r="Z357" s="695"/>
      <c r="AA357" s="695">
        <v>1.0288968925370632</v>
      </c>
      <c r="AB357" s="697">
        <v>1.026338971106413</v>
      </c>
      <c r="AC357" s="695">
        <v>1.0539827677158433</v>
      </c>
      <c r="AD357" s="695">
        <v>1.0753516709972224</v>
      </c>
      <c r="AE357" s="695"/>
      <c r="AF357" s="695"/>
      <c r="AG357" s="695"/>
      <c r="AH357" s="695"/>
      <c r="AI357" s="695"/>
      <c r="AJ357" s="695"/>
      <c r="AK357" s="695"/>
      <c r="AL357" s="695"/>
      <c r="AM357" s="695"/>
      <c r="AN357" s="695"/>
      <c r="AO357" s="1496"/>
      <c r="AP357" s="695"/>
      <c r="AQ357" s="695"/>
      <c r="AR357" s="695"/>
      <c r="AS357" s="695"/>
      <c r="AT357" s="695"/>
      <c r="AU357" s="63"/>
      <c r="AV357" s="981"/>
      <c r="AW357" s="127"/>
      <c r="AX357" s="125"/>
      <c r="AY357" s="125"/>
      <c r="AZ357" s="125"/>
      <c r="BA357" s="337">
        <v>0.63645044676352236</v>
      </c>
      <c r="BB357" s="337">
        <v>0.79491220171094101</v>
      </c>
      <c r="BC357" s="337">
        <v>0.95758270553553881</v>
      </c>
      <c r="BD357" s="1027">
        <v>1.0753516709972224</v>
      </c>
      <c r="BE357" s="695"/>
      <c r="BF357" s="695"/>
      <c r="BG357" s="1027"/>
      <c r="BH357" s="695"/>
      <c r="BI357" s="88"/>
      <c r="BJ357" s="695"/>
      <c r="BK357" s="695"/>
      <c r="BL357" s="695"/>
      <c r="BM357" s="88"/>
      <c r="BN357" s="337"/>
      <c r="BO357" s="695"/>
      <c r="BP357" s="695"/>
      <c r="BQ357" s="695"/>
    </row>
    <row r="358" spans="1:69" ht="14.25" hidden="1" customHeight="1" outlineLevel="1">
      <c r="A358" s="31"/>
      <c r="B358" s="31"/>
      <c r="C358" s="90" t="s">
        <v>82</v>
      </c>
      <c r="D358" s="90"/>
      <c r="E358" s="90"/>
      <c r="F358" s="144"/>
      <c r="G358" s="144"/>
      <c r="H358" s="144"/>
      <c r="I358" s="106"/>
      <c r="J358" s="144"/>
      <c r="K358" s="144"/>
      <c r="L358" s="144"/>
      <c r="M358" s="106"/>
      <c r="N358" s="144"/>
      <c r="O358" s="144"/>
      <c r="P358" s="144"/>
      <c r="Q358" s="692">
        <v>0.37697368421052629</v>
      </c>
      <c r="R358" s="692"/>
      <c r="S358" s="692"/>
      <c r="T358" s="692"/>
      <c r="U358" s="692">
        <v>0.25134843581445521</v>
      </c>
      <c r="V358" s="692">
        <v>0.36646963997850612</v>
      </c>
      <c r="W358" s="692">
        <v>0.3529411764705882</v>
      </c>
      <c r="X358" s="692">
        <v>0.30772923667786845</v>
      </c>
      <c r="Y358" s="693">
        <v>0.25501922255446391</v>
      </c>
      <c r="Z358" s="692"/>
      <c r="AA358" s="692">
        <v>0.3060109289617487</v>
      </c>
      <c r="AB358" s="694">
        <v>0.28975265017667839</v>
      </c>
      <c r="AC358" s="692">
        <v>0.2874954162082875</v>
      </c>
      <c r="AD358" s="692">
        <v>0.28055260361317746</v>
      </c>
      <c r="AE358" s="692"/>
      <c r="AF358" s="692"/>
      <c r="AG358" s="692"/>
      <c r="AH358" s="692"/>
      <c r="AI358" s="692"/>
      <c r="AJ358" s="692"/>
      <c r="AK358" s="692"/>
      <c r="AL358" s="692"/>
      <c r="AM358" s="692"/>
      <c r="AN358" s="692"/>
      <c r="AO358" s="1495"/>
      <c r="AP358" s="692"/>
      <c r="AQ358" s="692"/>
      <c r="AR358" s="692"/>
      <c r="AS358" s="1544"/>
      <c r="AT358" s="1544"/>
      <c r="AU358" s="63"/>
      <c r="AV358" s="902"/>
      <c r="AW358" s="1215"/>
      <c r="AX358" s="106"/>
      <c r="AY358" s="106"/>
      <c r="AZ358" s="106"/>
      <c r="BA358" s="1250">
        <v>0.37697368421052629</v>
      </c>
      <c r="BB358" s="1250">
        <v>0.25134843581445521</v>
      </c>
      <c r="BC358" s="1250">
        <v>0.25501922255446391</v>
      </c>
      <c r="BD358" s="1026">
        <v>0.28055260361317746</v>
      </c>
      <c r="BE358" s="692"/>
      <c r="BF358" s="692"/>
      <c r="BG358" s="1026"/>
      <c r="BH358" s="692"/>
      <c r="BJ358" s="692"/>
      <c r="BK358" s="692"/>
      <c r="BL358" s="692"/>
      <c r="BN358" s="1250"/>
      <c r="BO358" s="692"/>
      <c r="BP358" s="692"/>
      <c r="BQ358" s="692"/>
    </row>
    <row r="359" spans="1:69" ht="14.25" hidden="1" customHeight="1" outlineLevel="1">
      <c r="A359" s="31"/>
      <c r="B359" s="31"/>
      <c r="C359" s="90" t="s">
        <v>175</v>
      </c>
      <c r="D359" s="90"/>
      <c r="E359" s="90"/>
      <c r="F359" s="146"/>
      <c r="G359" s="146"/>
      <c r="H359" s="146"/>
      <c r="I359" s="128"/>
      <c r="J359" s="146"/>
      <c r="K359" s="146"/>
      <c r="L359" s="146"/>
      <c r="M359" s="128"/>
      <c r="N359" s="146"/>
      <c r="O359" s="146"/>
      <c r="P359" s="146"/>
      <c r="Q359" s="698">
        <v>0.88904172397982584</v>
      </c>
      <c r="R359" s="698"/>
      <c r="S359" s="698"/>
      <c r="T359" s="698"/>
      <c r="U359" s="698">
        <v>0.88825487398953895</v>
      </c>
      <c r="V359" s="698">
        <v>0.77483443708609279</v>
      </c>
      <c r="W359" s="698">
        <v>0.76716689404274674</v>
      </c>
      <c r="X359" s="698">
        <v>0.78514712751050908</v>
      </c>
      <c r="Y359" s="699">
        <v>0.75147125396106829</v>
      </c>
      <c r="Z359" s="698"/>
      <c r="AA359" s="698">
        <v>0.82587469487388121</v>
      </c>
      <c r="AB359" s="700">
        <v>0.75189969604863205</v>
      </c>
      <c r="AC359" s="698">
        <v>0.74499089253187611</v>
      </c>
      <c r="AD359" s="698">
        <v>0.74973185555952826</v>
      </c>
      <c r="AE359" s="698"/>
      <c r="AF359" s="698"/>
      <c r="AG359" s="698"/>
      <c r="AH359" s="698"/>
      <c r="AI359" s="698"/>
      <c r="AJ359" s="698"/>
      <c r="AK359" s="698"/>
      <c r="AL359" s="698"/>
      <c r="AM359" s="698"/>
      <c r="AN359" s="698"/>
      <c r="AO359" s="1497"/>
      <c r="AP359" s="698"/>
      <c r="AQ359" s="698"/>
      <c r="AR359" s="698"/>
      <c r="AS359" s="1545"/>
      <c r="AT359" s="1545"/>
      <c r="AU359" s="63"/>
      <c r="AV359" s="902"/>
      <c r="AW359" s="1229"/>
      <c r="AX359" s="128"/>
      <c r="AY359" s="128"/>
      <c r="AZ359" s="128"/>
      <c r="BA359" s="1252">
        <v>0.88904172397982584</v>
      </c>
      <c r="BB359" s="1252">
        <v>0.88825487398953895</v>
      </c>
      <c r="BC359" s="1252">
        <v>0.75147125396106829</v>
      </c>
      <c r="BD359" s="1028">
        <v>0.74973185555952826</v>
      </c>
      <c r="BE359" s="698"/>
      <c r="BF359" s="698"/>
      <c r="BG359" s="1028"/>
      <c r="BH359" s="698"/>
      <c r="BJ359" s="698"/>
      <c r="BK359" s="698"/>
      <c r="BL359" s="698"/>
      <c r="BN359" s="1252"/>
      <c r="BO359" s="698"/>
      <c r="BP359" s="698"/>
      <c r="BQ359" s="698"/>
    </row>
    <row r="360" spans="1:69" ht="14.25" hidden="1" customHeight="1" outlineLevel="1">
      <c r="A360" s="31"/>
      <c r="B360" s="31"/>
      <c r="C360" s="90"/>
      <c r="D360" s="90" t="s">
        <v>80</v>
      </c>
      <c r="E360" s="90"/>
      <c r="F360" s="144"/>
      <c r="G360" s="144"/>
      <c r="H360" s="144"/>
      <c r="I360" s="106"/>
      <c r="J360" s="144"/>
      <c r="K360" s="144"/>
      <c r="L360" s="144"/>
      <c r="M360" s="106"/>
      <c r="N360" s="144"/>
      <c r="O360" s="144"/>
      <c r="P360" s="144"/>
      <c r="Q360" s="692">
        <v>0.84351620947630945</v>
      </c>
      <c r="R360" s="692"/>
      <c r="S360" s="692"/>
      <c r="T360" s="692"/>
      <c r="U360" s="692">
        <v>0.84885993485342026</v>
      </c>
      <c r="V360" s="692">
        <v>0.68346253229974152</v>
      </c>
      <c r="W360" s="692">
        <v>0.67933782955242172</v>
      </c>
      <c r="X360" s="692">
        <v>0.69637173774665828</v>
      </c>
      <c r="Y360" s="693">
        <v>0.65721182860591432</v>
      </c>
      <c r="Z360" s="692"/>
      <c r="AA360" s="692">
        <v>0.72811816192560164</v>
      </c>
      <c r="AB360" s="694">
        <v>0.63996138996138996</v>
      </c>
      <c r="AC360" s="692">
        <v>0.64896073903002305</v>
      </c>
      <c r="AD360" s="692">
        <v>0.65279642058165543</v>
      </c>
      <c r="AE360" s="692"/>
      <c r="AF360" s="692"/>
      <c r="AG360" s="692"/>
      <c r="AH360" s="692"/>
      <c r="AI360" s="692"/>
      <c r="AJ360" s="692"/>
      <c r="AK360" s="692"/>
      <c r="AL360" s="692"/>
      <c r="AM360" s="692"/>
      <c r="AN360" s="692"/>
      <c r="AO360" s="1495"/>
      <c r="AP360" s="692"/>
      <c r="AQ360" s="692"/>
      <c r="AR360" s="692"/>
      <c r="AS360" s="1544"/>
      <c r="AT360" s="1544"/>
      <c r="AU360" s="63"/>
      <c r="AV360" s="902"/>
      <c r="AW360" s="1215"/>
      <c r="AX360" s="106"/>
      <c r="AY360" s="106"/>
      <c r="AZ360" s="106"/>
      <c r="BA360" s="1250">
        <v>0.84351620947630945</v>
      </c>
      <c r="BB360" s="1250">
        <v>0.84885993485342026</v>
      </c>
      <c r="BC360" s="1250">
        <v>0.65721182860591432</v>
      </c>
      <c r="BD360" s="1026">
        <v>0.65279642058165543</v>
      </c>
      <c r="BE360" s="692"/>
      <c r="BF360" s="692"/>
      <c r="BG360" s="1026"/>
      <c r="BH360" s="692"/>
      <c r="BJ360" s="692"/>
      <c r="BK360" s="692"/>
      <c r="BL360" s="692"/>
      <c r="BN360" s="1250"/>
      <c r="BO360" s="692"/>
      <c r="BP360" s="692"/>
      <c r="BQ360" s="692"/>
    </row>
    <row r="361" spans="1:69" ht="14.25" hidden="1" customHeight="1" outlineLevel="1">
      <c r="A361" s="31"/>
      <c r="B361" s="31"/>
      <c r="C361" s="90"/>
      <c r="D361" s="90" t="s">
        <v>81</v>
      </c>
      <c r="E361" s="90"/>
      <c r="F361" s="144"/>
      <c r="G361" s="144"/>
      <c r="H361" s="144"/>
      <c r="I361" s="106"/>
      <c r="J361" s="144"/>
      <c r="K361" s="144"/>
      <c r="L361" s="144"/>
      <c r="M361" s="106"/>
      <c r="N361" s="144"/>
      <c r="O361" s="144"/>
      <c r="P361" s="144"/>
      <c r="Q361" s="692">
        <v>1.0155979202772962</v>
      </c>
      <c r="R361" s="692"/>
      <c r="S361" s="692"/>
      <c r="T361" s="692"/>
      <c r="U361" s="692">
        <v>0.99471830985915499</v>
      </c>
      <c r="V361" s="692">
        <v>1.0247349823321554</v>
      </c>
      <c r="W361" s="692">
        <v>1.0193661971830985</v>
      </c>
      <c r="X361" s="692">
        <v>1.0298245614035089</v>
      </c>
      <c r="Y361" s="693">
        <v>1.0344202898550725</v>
      </c>
      <c r="Z361" s="692"/>
      <c r="AA361" s="692">
        <v>1.1095238095238096</v>
      </c>
      <c r="AB361" s="694">
        <v>1.1660714285714284</v>
      </c>
      <c r="AC361" s="692">
        <v>1.103448275862069</v>
      </c>
      <c r="AD361" s="692">
        <v>1.1352313167259784</v>
      </c>
      <c r="AE361" s="692"/>
      <c r="AF361" s="692"/>
      <c r="AG361" s="692"/>
      <c r="AH361" s="692"/>
      <c r="AI361" s="692"/>
      <c r="AJ361" s="692"/>
      <c r="AK361" s="692"/>
      <c r="AL361" s="692"/>
      <c r="AM361" s="692"/>
      <c r="AN361" s="692"/>
      <c r="AO361" s="1495"/>
      <c r="AP361" s="692"/>
      <c r="AQ361" s="692"/>
      <c r="AR361" s="692"/>
      <c r="AS361" s="1544"/>
      <c r="AT361" s="1544"/>
      <c r="AU361" s="63"/>
      <c r="AV361" s="902"/>
      <c r="AW361" s="1215"/>
      <c r="AX361" s="106"/>
      <c r="AY361" s="106"/>
      <c r="AZ361" s="106"/>
      <c r="BA361" s="1250">
        <v>1.0155979202772962</v>
      </c>
      <c r="BB361" s="1250">
        <v>0.99471830985915499</v>
      </c>
      <c r="BC361" s="1250">
        <v>1.0344202898550725</v>
      </c>
      <c r="BD361" s="1026">
        <v>1.1352313167259784</v>
      </c>
      <c r="BE361" s="692"/>
      <c r="BF361" s="692"/>
      <c r="BG361" s="1026"/>
      <c r="BH361" s="692"/>
      <c r="BJ361" s="692"/>
      <c r="BK361" s="692"/>
      <c r="BL361" s="692"/>
      <c r="BN361" s="1250"/>
      <c r="BO361" s="692"/>
      <c r="BP361" s="692"/>
      <c r="BQ361" s="692"/>
    </row>
    <row r="362" spans="1:69" s="24" customFormat="1" ht="14.25" hidden="1" customHeight="1" outlineLevel="1">
      <c r="A362" s="31"/>
      <c r="B362" s="31"/>
      <c r="C362" s="90" t="s">
        <v>83</v>
      </c>
      <c r="D362" s="90"/>
      <c r="E362" s="90"/>
      <c r="F362" s="144"/>
      <c r="G362" s="144"/>
      <c r="H362" s="144"/>
      <c r="I362" s="106"/>
      <c r="J362" s="144"/>
      <c r="K362" s="144"/>
      <c r="L362" s="144"/>
      <c r="M362" s="106"/>
      <c r="N362" s="144"/>
      <c r="O362" s="144"/>
      <c r="P362" s="144"/>
      <c r="Q362" s="692">
        <v>0.62244897959183676</v>
      </c>
      <c r="R362" s="692"/>
      <c r="S362" s="692"/>
      <c r="T362" s="692"/>
      <c r="U362" s="692">
        <v>0.59116022099447507</v>
      </c>
      <c r="V362" s="692">
        <v>0.61445783132530107</v>
      </c>
      <c r="W362" s="692">
        <v>0.625</v>
      </c>
      <c r="X362" s="692">
        <v>0.64492753623188415</v>
      </c>
      <c r="Y362" s="693">
        <v>0.66115702479338845</v>
      </c>
      <c r="Z362" s="692"/>
      <c r="AA362" s="692">
        <v>0.83870967741935487</v>
      </c>
      <c r="AB362" s="694">
        <v>0.93406593406593408</v>
      </c>
      <c r="AC362" s="692">
        <v>0.9438202247191011</v>
      </c>
      <c r="AD362" s="692">
        <v>0.94252873563218387</v>
      </c>
      <c r="AE362" s="692"/>
      <c r="AF362" s="692"/>
      <c r="AG362" s="692"/>
      <c r="AH362" s="692"/>
      <c r="AI362" s="692"/>
      <c r="AJ362" s="692"/>
      <c r="AK362" s="692"/>
      <c r="AL362" s="692"/>
      <c r="AM362" s="692"/>
      <c r="AN362" s="692"/>
      <c r="AO362" s="1495"/>
      <c r="AP362" s="692"/>
      <c r="AQ362" s="692"/>
      <c r="AR362" s="692"/>
      <c r="AS362" s="1544"/>
      <c r="AT362" s="1544"/>
      <c r="AU362" s="63"/>
      <c r="AV362" s="902"/>
      <c r="AW362" s="1215"/>
      <c r="AX362" s="106"/>
      <c r="AY362" s="106"/>
      <c r="AZ362" s="106"/>
      <c r="BA362" s="1250">
        <v>0.62244897959183676</v>
      </c>
      <c r="BB362" s="1250">
        <v>0.59116022099447507</v>
      </c>
      <c r="BC362" s="1250">
        <v>0.66115702479338845</v>
      </c>
      <c r="BD362" s="1026">
        <v>0.94252873563218387</v>
      </c>
      <c r="BE362" s="692"/>
      <c r="BF362" s="692"/>
      <c r="BG362" s="1026"/>
      <c r="BH362" s="692"/>
      <c r="BJ362" s="692"/>
      <c r="BK362" s="692"/>
      <c r="BL362" s="692"/>
      <c r="BN362" s="1250"/>
      <c r="BO362" s="692"/>
      <c r="BP362" s="692"/>
      <c r="BQ362" s="692"/>
    </row>
    <row r="363" spans="1:69" s="88" customFormat="1" ht="14.25" hidden="1" customHeight="1" outlineLevel="1">
      <c r="A363" s="94"/>
      <c r="B363" s="92" t="s">
        <v>84</v>
      </c>
      <c r="C363" s="93"/>
      <c r="D363" s="93"/>
      <c r="E363" s="92"/>
      <c r="F363" s="145"/>
      <c r="G363" s="145"/>
      <c r="H363" s="145"/>
      <c r="I363" s="125"/>
      <c r="J363" s="145"/>
      <c r="K363" s="145"/>
      <c r="L363" s="145"/>
      <c r="M363" s="125"/>
      <c r="N363" s="145"/>
      <c r="O363" s="145"/>
      <c r="P363" s="145"/>
      <c r="Q363" s="695">
        <v>0.67590454195535032</v>
      </c>
      <c r="R363" s="695"/>
      <c r="S363" s="695"/>
      <c r="T363" s="695"/>
      <c r="U363" s="695">
        <v>0.58989850169163849</v>
      </c>
      <c r="V363" s="695">
        <v>0.58488287853175558</v>
      </c>
      <c r="W363" s="695">
        <v>0.5732130464954891</v>
      </c>
      <c r="X363" s="695">
        <v>0.55272810637322334</v>
      </c>
      <c r="Y363" s="696">
        <v>0.50032113037893378</v>
      </c>
      <c r="Z363" s="695"/>
      <c r="AA363" s="695">
        <v>0.56726283048211501</v>
      </c>
      <c r="AB363" s="697">
        <v>0.53168880455407963</v>
      </c>
      <c r="AC363" s="695">
        <v>0.52382664988311456</v>
      </c>
      <c r="AD363" s="695">
        <v>0.52058875065708787</v>
      </c>
      <c r="AE363" s="695"/>
      <c r="AF363" s="695"/>
      <c r="AG363" s="695"/>
      <c r="AH363" s="695"/>
      <c r="AI363" s="695"/>
      <c r="AJ363" s="695"/>
      <c r="AK363" s="695"/>
      <c r="AL363" s="695"/>
      <c r="AM363" s="695"/>
      <c r="AN363" s="695"/>
      <c r="AO363" s="1496"/>
      <c r="AP363" s="695"/>
      <c r="AQ363" s="695"/>
      <c r="AR363" s="695"/>
      <c r="AS363" s="695"/>
      <c r="AT363" s="695"/>
      <c r="AU363" s="63"/>
      <c r="AV363" s="981"/>
      <c r="AW363" s="127"/>
      <c r="AX363" s="125"/>
      <c r="AY363" s="125"/>
      <c r="AZ363" s="125"/>
      <c r="BA363" s="337">
        <v>0.67590454195535032</v>
      </c>
      <c r="BB363" s="337">
        <v>0.58989850169163849</v>
      </c>
      <c r="BC363" s="337">
        <v>0.50032113037893378</v>
      </c>
      <c r="BD363" s="1027">
        <v>0.52058875065708787</v>
      </c>
      <c r="BE363" s="695"/>
      <c r="BF363" s="695"/>
      <c r="BG363" s="1027"/>
      <c r="BH363" s="695"/>
      <c r="BJ363" s="695"/>
      <c r="BK363" s="695"/>
      <c r="BL363" s="695"/>
      <c r="BN363" s="337"/>
      <c r="BO363" s="695"/>
      <c r="BP363" s="695"/>
      <c r="BQ363" s="695"/>
    </row>
    <row r="364" spans="1:69" s="24" customFormat="1" ht="14.25" hidden="1" customHeight="1" outlineLevel="1">
      <c r="A364" s="31"/>
      <c r="B364" s="92" t="s">
        <v>87</v>
      </c>
      <c r="C364" s="93"/>
      <c r="D364" s="93"/>
      <c r="E364" s="92"/>
      <c r="F364" s="145"/>
      <c r="G364" s="145"/>
      <c r="H364" s="145"/>
      <c r="I364" s="125"/>
      <c r="J364" s="145"/>
      <c r="K364" s="145"/>
      <c r="L364" s="145"/>
      <c r="M364" s="125"/>
      <c r="N364" s="145"/>
      <c r="O364" s="145"/>
      <c r="P364" s="145"/>
      <c r="Q364" s="695">
        <v>0.64473542407587037</v>
      </c>
      <c r="R364" s="695"/>
      <c r="S364" s="695">
        <v>0.59350389114124613</v>
      </c>
      <c r="T364" s="695">
        <v>0.62065873914684777</v>
      </c>
      <c r="U364" s="695">
        <v>0.74633531836921652</v>
      </c>
      <c r="V364" s="695">
        <v>0.75255519792196068</v>
      </c>
      <c r="W364" s="695">
        <v>0.77111329618704227</v>
      </c>
      <c r="X364" s="695">
        <v>0.80632296844295459</v>
      </c>
      <c r="Y364" s="696">
        <v>0.83107267665699225</v>
      </c>
      <c r="Z364" s="695">
        <v>0.83099999999999996</v>
      </c>
      <c r="AA364" s="695">
        <v>0.88989053444945243</v>
      </c>
      <c r="AB364" s="697">
        <v>0.86951028757068927</v>
      </c>
      <c r="AC364" s="695">
        <v>0.87989371124889304</v>
      </c>
      <c r="AD364" s="695">
        <v>0.88765710220535943</v>
      </c>
      <c r="AE364" s="695"/>
      <c r="AF364" s="695"/>
      <c r="AG364" s="695"/>
      <c r="AH364" s="695"/>
      <c r="AI364" s="695"/>
      <c r="AJ364" s="695"/>
      <c r="AK364" s="695"/>
      <c r="AL364" s="695"/>
      <c r="AM364" s="695"/>
      <c r="AN364" s="695"/>
      <c r="AO364" s="1496"/>
      <c r="AP364" s="695"/>
      <c r="AQ364" s="695"/>
      <c r="AR364" s="695"/>
      <c r="AS364" s="695"/>
      <c r="AT364" s="695"/>
      <c r="AU364" s="63"/>
      <c r="AV364" s="981"/>
      <c r="AW364" s="127"/>
      <c r="AX364" s="125"/>
      <c r="AY364" s="125"/>
      <c r="AZ364" s="125"/>
      <c r="BA364" s="337">
        <v>0.64473542407587037</v>
      </c>
      <c r="BB364" s="337">
        <v>0.74633531836921652</v>
      </c>
      <c r="BC364" s="337">
        <v>0.83107267665699225</v>
      </c>
      <c r="BD364" s="1027">
        <v>0.88765710220535943</v>
      </c>
      <c r="BE364" s="695"/>
      <c r="BF364" s="695"/>
      <c r="BG364" s="1027"/>
      <c r="BH364" s="695"/>
      <c r="BJ364" s="695"/>
      <c r="BK364" s="695"/>
      <c r="BL364" s="695"/>
      <c r="BN364" s="337"/>
      <c r="BO364" s="695"/>
      <c r="BP364" s="695"/>
      <c r="BQ364" s="695"/>
    </row>
    <row r="365" spans="1:69" s="24" customFormat="1" ht="14.25" hidden="1" customHeight="1" outlineLevel="1">
      <c r="A365" s="32"/>
      <c r="B365" s="1220"/>
      <c r="C365" s="1220"/>
      <c r="D365" s="1220"/>
      <c r="E365" s="31"/>
      <c r="F365" s="62"/>
      <c r="G365" s="62"/>
      <c r="H365" s="62"/>
      <c r="I365" s="63"/>
      <c r="J365" s="62"/>
      <c r="K365" s="62"/>
      <c r="L365" s="62"/>
      <c r="M365" s="63"/>
      <c r="N365" s="62"/>
      <c r="O365" s="62"/>
      <c r="P365" s="62"/>
      <c r="Q365" s="353"/>
      <c r="R365" s="353"/>
      <c r="S365" s="353"/>
      <c r="T365" s="353"/>
      <c r="U365" s="353"/>
      <c r="V365" s="353"/>
      <c r="W365" s="353"/>
      <c r="X365" s="353"/>
      <c r="Y365" s="449"/>
      <c r="Z365" s="353"/>
      <c r="AA365" s="353"/>
      <c r="AB365" s="534"/>
      <c r="AC365" s="353"/>
      <c r="AD365" s="353"/>
      <c r="AE365" s="353"/>
      <c r="AF365" s="353"/>
      <c r="AG365" s="353"/>
      <c r="AH365" s="353"/>
      <c r="AI365" s="353"/>
      <c r="AJ365" s="353"/>
      <c r="AK365" s="353"/>
      <c r="AL365" s="353"/>
      <c r="AM365" s="353"/>
      <c r="AN365" s="353"/>
      <c r="AO365" s="606"/>
      <c r="AP365" s="353"/>
      <c r="AQ365" s="353"/>
      <c r="AR365" s="353"/>
      <c r="AS365" s="557"/>
      <c r="AT365" s="557"/>
      <c r="AU365" s="63"/>
      <c r="AV365" s="902"/>
      <c r="AW365" s="1222"/>
      <c r="AX365" s="63"/>
      <c r="AY365" s="63"/>
      <c r="AZ365" s="63"/>
      <c r="BA365" s="63"/>
      <c r="BB365" s="63"/>
      <c r="BC365" s="63"/>
      <c r="BD365" s="933"/>
      <c r="BE365" s="353"/>
      <c r="BF365" s="353"/>
      <c r="BG365" s="933"/>
      <c r="BH365" s="353"/>
      <c r="BJ365" s="353"/>
      <c r="BK365" s="353"/>
      <c r="BL365" s="353"/>
      <c r="BN365" s="63"/>
      <c r="BO365" s="353"/>
      <c r="BP365" s="353"/>
      <c r="BQ365" s="353"/>
    </row>
    <row r="366" spans="1:69" s="24" customFormat="1" ht="21" customHeight="1" collapsed="1">
      <c r="A366" s="885" t="s">
        <v>552</v>
      </c>
      <c r="B366" s="23"/>
      <c r="C366" s="23"/>
      <c r="D366" s="23"/>
      <c r="E366" s="23"/>
      <c r="F366" s="62"/>
      <c r="G366" s="62"/>
      <c r="H366" s="62"/>
      <c r="I366" s="63"/>
      <c r="J366" s="62"/>
      <c r="K366" s="62"/>
      <c r="L366" s="62"/>
      <c r="M366" s="63"/>
      <c r="N366" s="62"/>
      <c r="O366" s="62"/>
      <c r="P366" s="62"/>
      <c r="Q366" s="353"/>
      <c r="R366" s="353"/>
      <c r="S366" s="353"/>
      <c r="T366" s="353"/>
      <c r="U366" s="353"/>
      <c r="V366" s="353"/>
      <c r="W366" s="353"/>
      <c r="X366" s="353"/>
      <c r="AB366" s="528" t="s">
        <v>398</v>
      </c>
      <c r="AO366" s="1466"/>
      <c r="AS366" s="26"/>
      <c r="AT366" s="1421"/>
      <c r="AU366" s="63"/>
      <c r="AV366" s="951" t="s">
        <v>461</v>
      </c>
      <c r="BD366" s="528" t="s">
        <v>398</v>
      </c>
      <c r="BG366" s="528"/>
    </row>
    <row r="367" spans="1:69" s="24" customFormat="1" ht="14.25" customHeight="1">
      <c r="A367" s="23"/>
      <c r="B367" s="23"/>
      <c r="C367" s="23"/>
      <c r="D367" s="23"/>
      <c r="E367" s="23"/>
      <c r="F367" s="62"/>
      <c r="G367" s="62"/>
      <c r="H367" s="62"/>
      <c r="I367" s="63"/>
      <c r="J367" s="62"/>
      <c r="K367" s="62"/>
      <c r="L367" s="62"/>
      <c r="M367" s="63"/>
      <c r="N367" s="62"/>
      <c r="O367" s="62"/>
      <c r="P367" s="62"/>
      <c r="Q367" s="353"/>
      <c r="R367" s="353"/>
      <c r="S367" s="353"/>
      <c r="T367" s="353"/>
      <c r="U367" s="353"/>
      <c r="V367" s="353"/>
      <c r="W367" s="353"/>
      <c r="X367" s="353"/>
      <c r="Y367" s="436" t="s">
        <v>394</v>
      </c>
      <c r="Z367" s="435" t="s">
        <v>366</v>
      </c>
      <c r="AB367" s="529"/>
      <c r="AO367" s="1466"/>
      <c r="AS367" s="26"/>
      <c r="AT367" s="26"/>
      <c r="AU367" s="63"/>
      <c r="AV367" s="951" t="s">
        <v>462</v>
      </c>
      <c r="BC367" s="435" t="s">
        <v>394</v>
      </c>
      <c r="BD367" s="524" t="s">
        <v>366</v>
      </c>
      <c r="BG367" s="524"/>
    </row>
    <row r="368" spans="1:69" ht="14.25" customHeight="1">
      <c r="A368" s="29"/>
      <c r="B368" s="29"/>
      <c r="C368" s="29"/>
      <c r="D368" s="29"/>
      <c r="E368" s="29"/>
      <c r="F368" s="28" t="s">
        <v>231</v>
      </c>
      <c r="G368" s="28" t="s">
        <v>232</v>
      </c>
      <c r="H368" s="28" t="s">
        <v>233</v>
      </c>
      <c r="I368" s="28" t="s">
        <v>234</v>
      </c>
      <c r="J368" s="28" t="s">
        <v>235</v>
      </c>
      <c r="K368" s="28" t="s">
        <v>236</v>
      </c>
      <c r="L368" s="28" t="s">
        <v>237</v>
      </c>
      <c r="M368" s="28" t="s">
        <v>238</v>
      </c>
      <c r="N368" s="28" t="s">
        <v>239</v>
      </c>
      <c r="O368" s="28" t="s">
        <v>240</v>
      </c>
      <c r="P368" s="28" t="s">
        <v>241</v>
      </c>
      <c r="Q368" s="28" t="s">
        <v>242</v>
      </c>
      <c r="R368" s="28" t="s">
        <v>243</v>
      </c>
      <c r="S368" s="28" t="s">
        <v>244</v>
      </c>
      <c r="T368" s="28" t="s">
        <v>245</v>
      </c>
      <c r="U368" s="28" t="s">
        <v>246</v>
      </c>
      <c r="V368" s="28" t="s">
        <v>307</v>
      </c>
      <c r="W368" s="28" t="s">
        <v>315</v>
      </c>
      <c r="X368" s="28" t="s">
        <v>321</v>
      </c>
      <c r="Y368" s="437" t="s">
        <v>340</v>
      </c>
      <c r="Z368" s="28" t="s">
        <v>365</v>
      </c>
      <c r="AA368" s="28" t="s">
        <v>343</v>
      </c>
      <c r="AB368" s="525" t="s">
        <v>344</v>
      </c>
      <c r="AC368" s="28" t="s">
        <v>345</v>
      </c>
      <c r="AD368" s="28" t="s">
        <v>459</v>
      </c>
      <c r="AE368" s="28" t="s">
        <v>483</v>
      </c>
      <c r="AF368" s="28" t="s">
        <v>484</v>
      </c>
      <c r="AG368" s="28" t="s">
        <v>485</v>
      </c>
      <c r="AH368" s="28" t="s">
        <v>486</v>
      </c>
      <c r="AI368" s="28" t="s">
        <v>530</v>
      </c>
      <c r="AJ368" s="28" t="s">
        <v>538</v>
      </c>
      <c r="AK368" s="28" t="s">
        <v>539</v>
      </c>
      <c r="AL368" s="28" t="s">
        <v>540</v>
      </c>
      <c r="AM368" s="28" t="s">
        <v>649</v>
      </c>
      <c r="AN368" s="28" t="s">
        <v>653</v>
      </c>
      <c r="AO368" s="490" t="s">
        <v>654</v>
      </c>
      <c r="AP368" s="28" t="s">
        <v>540</v>
      </c>
      <c r="AQ368" s="28" t="s">
        <v>649</v>
      </c>
      <c r="AR368" s="28" t="s">
        <v>653</v>
      </c>
      <c r="AS368" s="516" t="s">
        <v>654</v>
      </c>
      <c r="AT368" s="516" t="s">
        <v>648</v>
      </c>
      <c r="AU368" s="63"/>
      <c r="AV368" s="899"/>
      <c r="AW368" s="28" t="s">
        <v>266</v>
      </c>
      <c r="AX368" s="28" t="s">
        <v>267</v>
      </c>
      <c r="AY368" s="28" t="s">
        <v>251</v>
      </c>
      <c r="AZ368" s="28" t="s">
        <v>253</v>
      </c>
      <c r="BA368" s="28" t="s">
        <v>259</v>
      </c>
      <c r="BB368" s="28" t="s">
        <v>291</v>
      </c>
      <c r="BC368" s="28" t="s">
        <v>341</v>
      </c>
      <c r="BD368" s="525" t="s">
        <v>456</v>
      </c>
      <c r="BE368" s="28" t="s">
        <v>522</v>
      </c>
      <c r="BF368" s="28"/>
      <c r="BG368" s="525"/>
      <c r="BH368" s="28"/>
      <c r="BJ368" s="28"/>
      <c r="BK368" s="28"/>
      <c r="BL368" s="28"/>
      <c r="BN368" s="28"/>
      <c r="BO368" s="28"/>
      <c r="BP368" s="28"/>
      <c r="BQ368" s="28"/>
    </row>
    <row r="369" spans="1:69" s="24" customFormat="1" ht="14.25" customHeight="1">
      <c r="A369" s="95" t="s">
        <v>377</v>
      </c>
      <c r="B369" s="123"/>
      <c r="C369" s="123"/>
      <c r="D369" s="123"/>
      <c r="E369" s="123"/>
      <c r="F369" s="62"/>
      <c r="G369" s="62"/>
      <c r="H369" s="62"/>
      <c r="I369" s="130"/>
      <c r="J369" s="62"/>
      <c r="K369" s="62"/>
      <c r="L369" s="62"/>
      <c r="M369" s="130"/>
      <c r="N369" s="62"/>
      <c r="O369" s="62"/>
      <c r="P369" s="62"/>
      <c r="Q369" s="350"/>
      <c r="R369" s="350"/>
      <c r="S369" s="350"/>
      <c r="T369" s="350"/>
      <c r="U369" s="350"/>
      <c r="V369" s="350"/>
      <c r="W369" s="350"/>
      <c r="X369" s="350"/>
      <c r="Y369" s="473"/>
      <c r="Z369" s="350"/>
      <c r="AA369" s="350"/>
      <c r="AB369" s="653"/>
      <c r="AC369" s="350"/>
      <c r="AD369" s="350"/>
      <c r="AE369" s="350"/>
      <c r="AF369" s="350"/>
      <c r="AG369" s="350"/>
      <c r="AH369" s="350"/>
      <c r="AI369" s="350"/>
      <c r="AJ369" s="350"/>
      <c r="AK369" s="350"/>
      <c r="AL369" s="350"/>
      <c r="AM369" s="350"/>
      <c r="AN369" s="350"/>
      <c r="AO369" s="1471"/>
      <c r="AP369" s="350"/>
      <c r="AQ369" s="350"/>
      <c r="AR369" s="350"/>
      <c r="AS369" s="875"/>
      <c r="AT369" s="875"/>
      <c r="AU369" s="63"/>
      <c r="AV369" s="909"/>
      <c r="AW369" s="1239"/>
      <c r="AX369" s="130"/>
      <c r="AY369" s="130"/>
      <c r="AZ369" s="130"/>
      <c r="BA369" s="130"/>
      <c r="BB369" s="130"/>
      <c r="BC369" s="130"/>
      <c r="BD369" s="653"/>
      <c r="BE369" s="350"/>
      <c r="BF369" s="350"/>
      <c r="BG369" s="653"/>
      <c r="BH369" s="350"/>
      <c r="BJ369" s="350"/>
      <c r="BK369" s="350"/>
      <c r="BL369" s="350"/>
      <c r="BN369" s="130"/>
      <c r="BO369" s="350"/>
      <c r="BP369" s="350"/>
      <c r="BQ369" s="350"/>
    </row>
    <row r="370" spans="1:69" s="24" customFormat="1" ht="14.25" customHeight="1">
      <c r="A370" s="89" t="s">
        <v>367</v>
      </c>
      <c r="B370" s="89"/>
      <c r="C370" s="89"/>
      <c r="D370" s="89"/>
      <c r="E370" s="89"/>
      <c r="F370" s="230"/>
      <c r="G370" s="230"/>
      <c r="H370" s="230"/>
      <c r="I370" s="133"/>
      <c r="J370" s="230"/>
      <c r="K370" s="230"/>
      <c r="L370" s="230"/>
      <c r="M370" s="133"/>
      <c r="N370" s="230"/>
      <c r="O370" s="230"/>
      <c r="P370" s="230"/>
      <c r="Q370" s="655"/>
      <c r="R370" s="655"/>
      <c r="S370" s="655"/>
      <c r="T370" s="655"/>
      <c r="U370" s="655"/>
      <c r="V370" s="655"/>
      <c r="W370" s="655"/>
      <c r="X370" s="655"/>
      <c r="Y370" s="656"/>
      <c r="Z370" s="655"/>
      <c r="AA370" s="655"/>
      <c r="AB370" s="657"/>
      <c r="AC370" s="655"/>
      <c r="AD370" s="655"/>
      <c r="AE370" s="655"/>
      <c r="AF370" s="655"/>
      <c r="AG370" s="655"/>
      <c r="AH370" s="655"/>
      <c r="AI370" s="655"/>
      <c r="AJ370" s="655"/>
      <c r="AK370" s="655"/>
      <c r="AL370" s="655"/>
      <c r="AM370" s="655"/>
      <c r="AN370" s="655"/>
      <c r="AO370" s="1472"/>
      <c r="AP370" s="655"/>
      <c r="AQ370" s="655"/>
      <c r="AR370" s="655"/>
      <c r="AS370" s="1533"/>
      <c r="AT370" s="1533"/>
      <c r="AU370" s="63"/>
      <c r="AV370" s="982"/>
      <c r="AW370" s="1240"/>
      <c r="AX370" s="133"/>
      <c r="AY370" s="133"/>
      <c r="AZ370" s="133"/>
      <c r="BA370" s="133"/>
      <c r="BB370" s="133"/>
      <c r="BC370" s="133"/>
      <c r="BD370" s="657"/>
      <c r="BE370" s="655"/>
      <c r="BF370" s="655"/>
      <c r="BG370" s="657"/>
      <c r="BH370" s="655"/>
      <c r="BJ370" s="655"/>
      <c r="BK370" s="655"/>
      <c r="BL370" s="655"/>
      <c r="BN370" s="133"/>
      <c r="BO370" s="655"/>
      <c r="BP370" s="655"/>
      <c r="BQ370" s="655"/>
    </row>
    <row r="371" spans="1:69" s="87" customFormat="1" ht="14.25" customHeight="1">
      <c r="A371" s="94"/>
      <c r="B371" s="94"/>
      <c r="C371" s="89" t="s">
        <v>77</v>
      </c>
      <c r="D371" s="89"/>
      <c r="E371" s="89"/>
      <c r="F371" s="458"/>
      <c r="G371" s="458"/>
      <c r="H371" s="458"/>
      <c r="I371" s="459"/>
      <c r="J371" s="458"/>
      <c r="K371" s="458"/>
      <c r="L371" s="458"/>
      <c r="M371" s="459"/>
      <c r="N371" s="458"/>
      <c r="O371" s="458"/>
      <c r="P371" s="458"/>
      <c r="Q371" s="701"/>
      <c r="R371" s="701"/>
      <c r="S371" s="701"/>
      <c r="T371" s="701"/>
      <c r="U371" s="701"/>
      <c r="V371" s="701"/>
      <c r="W371" s="701"/>
      <c r="X371" s="701"/>
      <c r="Y371" s="702"/>
      <c r="Z371" s="701"/>
      <c r="AA371" s="703">
        <v>11952.5</v>
      </c>
      <c r="AB371" s="704">
        <v>11539.5</v>
      </c>
      <c r="AC371" s="703">
        <v>11826.799999999997</v>
      </c>
      <c r="AD371" s="703">
        <v>12420</v>
      </c>
      <c r="AE371" s="703">
        <v>11980.400000000001</v>
      </c>
      <c r="AF371" s="703">
        <v>11350.3</v>
      </c>
      <c r="AG371" s="703">
        <v>11398.399999999998</v>
      </c>
      <c r="AH371" s="703">
        <v>11378</v>
      </c>
      <c r="AI371" s="703">
        <v>12008.9</v>
      </c>
      <c r="AJ371" s="703">
        <v>11632.500000000002</v>
      </c>
      <c r="AK371" s="703">
        <v>12340.2</v>
      </c>
      <c r="AL371" s="703">
        <v>12084</v>
      </c>
      <c r="AM371" s="703">
        <v>11871.400000000001</v>
      </c>
      <c r="AN371" s="703">
        <v>11577.7</v>
      </c>
      <c r="AO371" s="1498">
        <v>11432.1</v>
      </c>
      <c r="AP371" s="703"/>
      <c r="AQ371" s="703"/>
      <c r="AR371" s="703"/>
      <c r="AS371" s="1546"/>
      <c r="AT371" s="1546">
        <v>11485.9</v>
      </c>
      <c r="AU371" s="63"/>
      <c r="AV371" s="982"/>
      <c r="AW371" s="1253"/>
      <c r="AX371" s="459"/>
      <c r="AY371" s="459"/>
      <c r="AZ371" s="459"/>
      <c r="BA371" s="260"/>
      <c r="BB371" s="260"/>
      <c r="BC371" s="260"/>
      <c r="BD371" s="704">
        <v>12420</v>
      </c>
      <c r="BE371" s="703">
        <v>11378</v>
      </c>
      <c r="BF371" s="703"/>
      <c r="BG371" s="704"/>
      <c r="BH371" s="703"/>
      <c r="BI371" s="88"/>
      <c r="BJ371" s="703"/>
      <c r="BK371" s="703"/>
      <c r="BL371" s="703"/>
      <c r="BM371" s="88"/>
      <c r="BN371" s="260"/>
      <c r="BO371" s="703"/>
      <c r="BP371" s="703"/>
      <c r="BQ371" s="703"/>
    </row>
    <row r="372" spans="1:69" ht="14.25" customHeight="1">
      <c r="A372" s="31"/>
      <c r="B372" s="31"/>
      <c r="C372" s="90"/>
      <c r="D372" s="399" t="s">
        <v>378</v>
      </c>
      <c r="E372" s="90"/>
      <c r="F372" s="144"/>
      <c r="G372" s="144"/>
      <c r="H372" s="144"/>
      <c r="I372" s="106"/>
      <c r="J372" s="144"/>
      <c r="K372" s="144"/>
      <c r="L372" s="144"/>
      <c r="M372" s="106"/>
      <c r="N372" s="144"/>
      <c r="O372" s="144"/>
      <c r="P372" s="144"/>
      <c r="Q372" s="692"/>
      <c r="R372" s="692"/>
      <c r="S372" s="692"/>
      <c r="T372" s="692"/>
      <c r="U372" s="692"/>
      <c r="V372" s="692"/>
      <c r="W372" s="692"/>
      <c r="X372" s="692"/>
      <c r="Y372" s="693"/>
      <c r="Z372" s="692"/>
      <c r="AA372" s="705">
        <v>9741</v>
      </c>
      <c r="AB372" s="706">
        <v>9244.7999999999993</v>
      </c>
      <c r="AC372" s="705">
        <v>9283.2999999999993</v>
      </c>
      <c r="AD372" s="705">
        <v>9940.6</v>
      </c>
      <c r="AE372" s="705">
        <v>9871.7000000000007</v>
      </c>
      <c r="AF372" s="705">
        <v>9325.4</v>
      </c>
      <c r="AG372" s="705">
        <v>9433.4</v>
      </c>
      <c r="AH372" s="705">
        <v>9541.7999999999993</v>
      </c>
      <c r="AI372" s="705">
        <v>9923.7000000000007</v>
      </c>
      <c r="AJ372" s="705">
        <v>9291.7000000000007</v>
      </c>
      <c r="AK372" s="705">
        <v>10202.5</v>
      </c>
      <c r="AL372" s="705">
        <v>9844.2999999999993</v>
      </c>
      <c r="AM372" s="705">
        <v>9789.7000000000007</v>
      </c>
      <c r="AN372" s="705">
        <v>9731.6</v>
      </c>
      <c r="AO372" s="1499">
        <v>9710.2999999999993</v>
      </c>
      <c r="AP372" s="705"/>
      <c r="AQ372" s="705"/>
      <c r="AR372" s="705"/>
      <c r="AS372" s="1547"/>
      <c r="AT372" s="1547">
        <v>9836.7000000000007</v>
      </c>
      <c r="AU372" s="63"/>
      <c r="AV372" s="902"/>
      <c r="AW372" s="1215"/>
      <c r="AX372" s="106"/>
      <c r="AY372" s="106"/>
      <c r="AZ372" s="106"/>
      <c r="BA372" s="117"/>
      <c r="BB372" s="117"/>
      <c r="BC372" s="117"/>
      <c r="BD372" s="706">
        <v>9940.6</v>
      </c>
      <c r="BE372" s="705">
        <v>9541.7999999999993</v>
      </c>
      <c r="BF372" s="705"/>
      <c r="BG372" s="706"/>
      <c r="BH372" s="705"/>
      <c r="BI372" s="24"/>
      <c r="BJ372" s="705"/>
      <c r="BK372" s="705"/>
      <c r="BL372" s="705"/>
      <c r="BM372" s="24"/>
      <c r="BN372" s="117"/>
      <c r="BO372" s="705"/>
      <c r="BP372" s="705"/>
      <c r="BQ372" s="705"/>
    </row>
    <row r="373" spans="1:69" ht="14.25" customHeight="1">
      <c r="A373" s="31"/>
      <c r="B373" s="31"/>
      <c r="C373" s="90"/>
      <c r="D373" s="399" t="s">
        <v>379</v>
      </c>
      <c r="E373" s="90"/>
      <c r="F373" s="144"/>
      <c r="G373" s="144"/>
      <c r="H373" s="144"/>
      <c r="I373" s="106"/>
      <c r="J373" s="144"/>
      <c r="K373" s="144"/>
      <c r="L373" s="144"/>
      <c r="M373" s="106"/>
      <c r="N373" s="144"/>
      <c r="O373" s="144"/>
      <c r="P373" s="144"/>
      <c r="Q373" s="692"/>
      <c r="R373" s="692"/>
      <c r="S373" s="692"/>
      <c r="T373" s="692"/>
      <c r="U373" s="692"/>
      <c r="V373" s="692"/>
      <c r="W373" s="692"/>
      <c r="X373" s="692"/>
      <c r="Y373" s="693"/>
      <c r="Z373" s="692"/>
      <c r="AA373" s="705">
        <v>1090.0999999999999</v>
      </c>
      <c r="AB373" s="706">
        <v>1243.2</v>
      </c>
      <c r="AC373" s="705">
        <v>1444.3</v>
      </c>
      <c r="AD373" s="705">
        <v>1345.5</v>
      </c>
      <c r="AE373" s="705">
        <v>1023</v>
      </c>
      <c r="AF373" s="705">
        <v>1031.4000000000001</v>
      </c>
      <c r="AG373" s="705">
        <v>925.8</v>
      </c>
      <c r="AH373" s="705">
        <v>855.8</v>
      </c>
      <c r="AI373" s="705">
        <v>1049.3</v>
      </c>
      <c r="AJ373" s="705">
        <v>1357.5</v>
      </c>
      <c r="AK373" s="705">
        <v>1264</v>
      </c>
      <c r="AL373" s="705">
        <v>1423.5</v>
      </c>
      <c r="AM373" s="705">
        <v>1223.0999999999999</v>
      </c>
      <c r="AN373" s="705">
        <v>1080.5999999999999</v>
      </c>
      <c r="AO373" s="1499">
        <v>1009</v>
      </c>
      <c r="AP373" s="705"/>
      <c r="AQ373" s="705"/>
      <c r="AR373" s="705"/>
      <c r="AS373" s="1547"/>
      <c r="AT373" s="1547">
        <v>1078.4000000000001</v>
      </c>
      <c r="AU373" s="63"/>
      <c r="AV373" s="902"/>
      <c r="AW373" s="1215"/>
      <c r="AX373" s="106"/>
      <c r="AY373" s="106"/>
      <c r="AZ373" s="106"/>
      <c r="BA373" s="117"/>
      <c r="BB373" s="117"/>
      <c r="BC373" s="117"/>
      <c r="BD373" s="706">
        <v>1345.5</v>
      </c>
      <c r="BE373" s="705">
        <v>855.8</v>
      </c>
      <c r="BF373" s="705"/>
      <c r="BG373" s="706"/>
      <c r="BH373" s="705"/>
      <c r="BI373" s="24"/>
      <c r="BJ373" s="705"/>
      <c r="BK373" s="705"/>
      <c r="BL373" s="705"/>
      <c r="BM373" s="24"/>
      <c r="BN373" s="117"/>
      <c r="BO373" s="705"/>
      <c r="BP373" s="705"/>
      <c r="BQ373" s="705"/>
    </row>
    <row r="374" spans="1:69" ht="14.25" customHeight="1">
      <c r="A374" s="31"/>
      <c r="B374" s="31"/>
      <c r="C374" s="90"/>
      <c r="D374" s="399" t="s">
        <v>380</v>
      </c>
      <c r="E374" s="90"/>
      <c r="F374" s="144"/>
      <c r="G374" s="144"/>
      <c r="H374" s="144"/>
      <c r="I374" s="106"/>
      <c r="J374" s="144"/>
      <c r="K374" s="144"/>
      <c r="L374" s="144"/>
      <c r="M374" s="106"/>
      <c r="N374" s="144"/>
      <c r="O374" s="144"/>
      <c r="P374" s="144"/>
      <c r="Q374" s="692"/>
      <c r="R374" s="692"/>
      <c r="S374" s="692"/>
      <c r="T374" s="692"/>
      <c r="U374" s="692"/>
      <c r="V374" s="692"/>
      <c r="W374" s="692"/>
      <c r="X374" s="692"/>
      <c r="Y374" s="693"/>
      <c r="Z374" s="692"/>
      <c r="AA374" s="705">
        <v>1097.4000000000001</v>
      </c>
      <c r="AB374" s="706">
        <v>1029.5</v>
      </c>
      <c r="AC374" s="705">
        <v>1082.4000000000001</v>
      </c>
      <c r="AD374" s="1016">
        <v>1115.4000000000001</v>
      </c>
      <c r="AE374" s="705">
        <v>1062.5999999999999</v>
      </c>
      <c r="AF374" s="705">
        <v>969.9</v>
      </c>
      <c r="AG374" s="705">
        <v>1014.8</v>
      </c>
      <c r="AH374" s="705">
        <v>944.7</v>
      </c>
      <c r="AI374" s="705">
        <v>1000.5</v>
      </c>
      <c r="AJ374" s="705">
        <v>947.1</v>
      </c>
      <c r="AK374" s="705">
        <v>847</v>
      </c>
      <c r="AL374" s="705">
        <v>793.6</v>
      </c>
      <c r="AM374" s="705">
        <v>833.2</v>
      </c>
      <c r="AN374" s="705">
        <v>740.1</v>
      </c>
      <c r="AO374" s="1499">
        <v>687.2</v>
      </c>
      <c r="AP374" s="705"/>
      <c r="AQ374" s="705"/>
      <c r="AR374" s="705"/>
      <c r="AS374" s="1547"/>
      <c r="AT374" s="1547">
        <v>546</v>
      </c>
      <c r="AU374" s="63"/>
      <c r="AV374" s="1254"/>
      <c r="AW374" s="1255"/>
      <c r="AX374" s="48"/>
      <c r="AY374" s="48"/>
      <c r="AZ374" s="48"/>
      <c r="BA374" s="68"/>
      <c r="BB374" s="68"/>
      <c r="BC374" s="68"/>
      <c r="BD374" s="1034">
        <v>1115.4000000000001</v>
      </c>
      <c r="BE374" s="705">
        <v>944.7</v>
      </c>
      <c r="BF374" s="705"/>
      <c r="BG374" s="1034"/>
      <c r="BH374" s="705"/>
      <c r="BI374" s="24"/>
      <c r="BJ374" s="705"/>
      <c r="BK374" s="705"/>
      <c r="BL374" s="705"/>
      <c r="BM374" s="24"/>
      <c r="BN374" s="68"/>
      <c r="BO374" s="705"/>
      <c r="BP374" s="705"/>
      <c r="BQ374" s="705"/>
    </row>
    <row r="375" spans="1:69" ht="14.25" customHeight="1">
      <c r="A375" s="31"/>
      <c r="B375" s="31"/>
      <c r="C375" s="90"/>
      <c r="D375" s="399" t="s">
        <v>381</v>
      </c>
      <c r="E375" s="90"/>
      <c r="F375" s="144"/>
      <c r="G375" s="144"/>
      <c r="H375" s="144"/>
      <c r="I375" s="106"/>
      <c r="J375" s="144"/>
      <c r="K375" s="144"/>
      <c r="L375" s="144"/>
      <c r="M375" s="106"/>
      <c r="N375" s="144"/>
      <c r="O375" s="144"/>
      <c r="P375" s="144"/>
      <c r="Q375" s="692"/>
      <c r="R375" s="692"/>
      <c r="S375" s="692"/>
      <c r="T375" s="692"/>
      <c r="U375" s="692"/>
      <c r="V375" s="692"/>
      <c r="W375" s="692"/>
      <c r="X375" s="692"/>
      <c r="Y375" s="693"/>
      <c r="Z375" s="692"/>
      <c r="AA375" s="705">
        <v>24</v>
      </c>
      <c r="AB375" s="706">
        <v>22</v>
      </c>
      <c r="AC375" s="705">
        <v>16.8</v>
      </c>
      <c r="AD375" s="705">
        <v>18.5</v>
      </c>
      <c r="AE375" s="705">
        <v>23.1</v>
      </c>
      <c r="AF375" s="705">
        <v>23.6</v>
      </c>
      <c r="AG375" s="705">
        <v>24.4</v>
      </c>
      <c r="AH375" s="705">
        <v>35.700000000000003</v>
      </c>
      <c r="AI375" s="705">
        <v>35.4</v>
      </c>
      <c r="AJ375" s="705">
        <v>36.200000000000003</v>
      </c>
      <c r="AK375" s="705">
        <v>26.7</v>
      </c>
      <c r="AL375" s="705">
        <v>22.6</v>
      </c>
      <c r="AM375" s="705">
        <v>25.4</v>
      </c>
      <c r="AN375" s="705">
        <v>25.4</v>
      </c>
      <c r="AO375" s="1499">
        <v>25.6</v>
      </c>
      <c r="AP375" s="705"/>
      <c r="AQ375" s="705"/>
      <c r="AR375" s="705"/>
      <c r="AS375" s="1547"/>
      <c r="AT375" s="1547">
        <v>24.8</v>
      </c>
      <c r="AU375" s="63"/>
      <c r="AV375" s="902"/>
      <c r="AW375" s="1215"/>
      <c r="AX375" s="106"/>
      <c r="AY375" s="106"/>
      <c r="AZ375" s="106"/>
      <c r="BA375" s="117"/>
      <c r="BB375" s="117"/>
      <c r="BC375" s="117"/>
      <c r="BD375" s="706">
        <v>18.5</v>
      </c>
      <c r="BE375" s="705">
        <v>35.700000000000003</v>
      </c>
      <c r="BF375" s="705"/>
      <c r="BG375" s="706"/>
      <c r="BH375" s="705"/>
      <c r="BI375" s="24"/>
      <c r="BJ375" s="705"/>
      <c r="BK375" s="705"/>
      <c r="BL375" s="705"/>
      <c r="BM375" s="24"/>
      <c r="BN375" s="117"/>
      <c r="BO375" s="705"/>
      <c r="BP375" s="705"/>
      <c r="BQ375" s="705"/>
    </row>
    <row r="376" spans="1:69" s="87" customFormat="1" ht="14.25" customHeight="1">
      <c r="A376" s="94"/>
      <c r="B376" s="94"/>
      <c r="C376" s="89" t="s">
        <v>373</v>
      </c>
      <c r="D376" s="89"/>
      <c r="E376" s="89"/>
      <c r="F376" s="458"/>
      <c r="G376" s="458"/>
      <c r="H376" s="458"/>
      <c r="I376" s="459"/>
      <c r="J376" s="458"/>
      <c r="K376" s="458"/>
      <c r="L376" s="458"/>
      <c r="M376" s="459"/>
      <c r="N376" s="458"/>
      <c r="O376" s="458"/>
      <c r="P376" s="458"/>
      <c r="Q376" s="701"/>
      <c r="R376" s="701"/>
      <c r="S376" s="701"/>
      <c r="T376" s="701"/>
      <c r="U376" s="701"/>
      <c r="V376" s="701"/>
      <c r="W376" s="701"/>
      <c r="X376" s="701"/>
      <c r="Y376" s="702"/>
      <c r="Z376" s="701"/>
      <c r="AA376" s="703">
        <v>1494.3</v>
      </c>
      <c r="AB376" s="704">
        <v>1252.8</v>
      </c>
      <c r="AC376" s="703">
        <v>1182.3</v>
      </c>
      <c r="AD376" s="703">
        <v>1229.6000000000001</v>
      </c>
      <c r="AE376" s="703">
        <v>1204.8999999999999</v>
      </c>
      <c r="AF376" s="703">
        <v>1328.0000000000002</v>
      </c>
      <c r="AG376" s="703">
        <v>1404.4999999999998</v>
      </c>
      <c r="AH376" s="703">
        <v>1561.3</v>
      </c>
      <c r="AI376" s="703">
        <v>1882.3999999999999</v>
      </c>
      <c r="AJ376" s="703">
        <v>1984.6999999999998</v>
      </c>
      <c r="AK376" s="703">
        <v>2252.6</v>
      </c>
      <c r="AL376" s="703">
        <v>2545.7000000000003</v>
      </c>
      <c r="AM376" s="703">
        <v>2820.9</v>
      </c>
      <c r="AN376" s="703">
        <v>3094.6</v>
      </c>
      <c r="AO376" s="1498">
        <v>3743.4</v>
      </c>
      <c r="AP376" s="703"/>
      <c r="AQ376" s="703"/>
      <c r="AR376" s="703"/>
      <c r="AS376" s="1546"/>
      <c r="AT376" s="1546">
        <v>4245.3999999999996</v>
      </c>
      <c r="AU376" s="63"/>
      <c r="AV376" s="982"/>
      <c r="AW376" s="1253"/>
      <c r="AX376" s="459"/>
      <c r="AY376" s="459"/>
      <c r="AZ376" s="459"/>
      <c r="BA376" s="260"/>
      <c r="BB376" s="260"/>
      <c r="BC376" s="260"/>
      <c r="BD376" s="704">
        <v>1229.6000000000001</v>
      </c>
      <c r="BE376" s="703">
        <v>1561.3</v>
      </c>
      <c r="BF376" s="703"/>
      <c r="BG376" s="704"/>
      <c r="BH376" s="703"/>
      <c r="BI376" s="88"/>
      <c r="BJ376" s="703"/>
      <c r="BK376" s="703"/>
      <c r="BL376" s="703"/>
      <c r="BM376" s="88"/>
      <c r="BN376" s="260"/>
      <c r="BO376" s="703"/>
      <c r="BP376" s="703"/>
      <c r="BQ376" s="703"/>
    </row>
    <row r="377" spans="1:69" ht="14.25" customHeight="1">
      <c r="A377" s="31"/>
      <c r="B377" s="31"/>
      <c r="C377" s="90"/>
      <c r="D377" s="399" t="s">
        <v>378</v>
      </c>
      <c r="E377" s="90"/>
      <c r="F377" s="144"/>
      <c r="G377" s="144"/>
      <c r="H377" s="144"/>
      <c r="I377" s="106"/>
      <c r="J377" s="144"/>
      <c r="K377" s="144"/>
      <c r="L377" s="144"/>
      <c r="M377" s="106"/>
      <c r="N377" s="144"/>
      <c r="O377" s="144"/>
      <c r="P377" s="144"/>
      <c r="Q377" s="692"/>
      <c r="R377" s="692"/>
      <c r="S377" s="692"/>
      <c r="T377" s="692"/>
      <c r="U377" s="692"/>
      <c r="V377" s="692"/>
      <c r="W377" s="692"/>
      <c r="X377" s="692"/>
      <c r="Y377" s="693"/>
      <c r="Z377" s="692"/>
      <c r="AA377" s="705">
        <v>1090.3</v>
      </c>
      <c r="AB377" s="706">
        <v>887.4</v>
      </c>
      <c r="AC377" s="705">
        <v>835.4</v>
      </c>
      <c r="AD377" s="705">
        <v>857.6</v>
      </c>
      <c r="AE377" s="705">
        <v>862.3</v>
      </c>
      <c r="AF377" s="705">
        <v>955.6</v>
      </c>
      <c r="AG377" s="705">
        <v>1061.5999999999999</v>
      </c>
      <c r="AH377" s="705">
        <v>1207.3</v>
      </c>
      <c r="AI377" s="705">
        <v>1429.8</v>
      </c>
      <c r="AJ377" s="705">
        <v>1484.8</v>
      </c>
      <c r="AK377" s="705">
        <v>1804.1</v>
      </c>
      <c r="AL377" s="705">
        <v>2049.8000000000002</v>
      </c>
      <c r="AM377" s="705">
        <v>2338</v>
      </c>
      <c r="AN377" s="705">
        <v>2570.8000000000002</v>
      </c>
      <c r="AO377" s="1499">
        <v>3094.8</v>
      </c>
      <c r="AP377" s="705"/>
      <c r="AQ377" s="705"/>
      <c r="AR377" s="705"/>
      <c r="AS377" s="1547"/>
      <c r="AT377" s="1547">
        <v>3630.5</v>
      </c>
      <c r="AU377" s="63"/>
      <c r="AV377" s="902"/>
      <c r="AW377" s="1215"/>
      <c r="AX377" s="106"/>
      <c r="AY377" s="106"/>
      <c r="AZ377" s="106"/>
      <c r="BA377" s="117"/>
      <c r="BB377" s="117"/>
      <c r="BC377" s="117"/>
      <c r="BD377" s="706">
        <v>857.6</v>
      </c>
      <c r="BE377" s="705">
        <v>1207.3</v>
      </c>
      <c r="BF377" s="705"/>
      <c r="BG377" s="706"/>
      <c r="BH377" s="705"/>
      <c r="BI377" s="24"/>
      <c r="BJ377" s="705"/>
      <c r="BK377" s="705"/>
      <c r="BL377" s="705"/>
      <c r="BM377" s="24"/>
      <c r="BN377" s="117"/>
      <c r="BO377" s="705"/>
      <c r="BP377" s="705"/>
      <c r="BQ377" s="705"/>
    </row>
    <row r="378" spans="1:69" ht="14.25" customHeight="1">
      <c r="A378" s="31"/>
      <c r="B378" s="31"/>
      <c r="C378" s="90"/>
      <c r="D378" s="399" t="s">
        <v>379</v>
      </c>
      <c r="E378" s="90"/>
      <c r="F378" s="144"/>
      <c r="G378" s="144"/>
      <c r="H378" s="144"/>
      <c r="I378" s="106"/>
      <c r="J378" s="144"/>
      <c r="K378" s="144"/>
      <c r="L378" s="144"/>
      <c r="M378" s="106"/>
      <c r="N378" s="144"/>
      <c r="O378" s="144"/>
      <c r="P378" s="144"/>
      <c r="Q378" s="692"/>
      <c r="R378" s="692"/>
      <c r="S378" s="692"/>
      <c r="T378" s="692"/>
      <c r="U378" s="692"/>
      <c r="V378" s="692"/>
      <c r="W378" s="692"/>
      <c r="X378" s="692"/>
      <c r="Y378" s="693"/>
      <c r="Z378" s="692"/>
      <c r="AA378" s="705">
        <v>111.3</v>
      </c>
      <c r="AB378" s="706">
        <v>143.69999999999999</v>
      </c>
      <c r="AC378" s="705">
        <v>126.7</v>
      </c>
      <c r="AD378" s="705">
        <v>157.80000000000001</v>
      </c>
      <c r="AE378" s="705">
        <v>141</v>
      </c>
      <c r="AF378" s="705">
        <v>142.1</v>
      </c>
      <c r="AG378" s="705">
        <v>126.8</v>
      </c>
      <c r="AH378" s="705">
        <v>145.9</v>
      </c>
      <c r="AI378" s="705">
        <v>211</v>
      </c>
      <c r="AJ378" s="705">
        <v>246.6</v>
      </c>
      <c r="AK378" s="705">
        <v>132.69999999999999</v>
      </c>
      <c r="AL378" s="705">
        <v>176.7</v>
      </c>
      <c r="AM378" s="705">
        <v>152.30000000000001</v>
      </c>
      <c r="AN378" s="705">
        <v>201.2</v>
      </c>
      <c r="AO378" s="1499">
        <v>345.6</v>
      </c>
      <c r="AP378" s="705"/>
      <c r="AQ378" s="705"/>
      <c r="AR378" s="705"/>
      <c r="AS378" s="1547"/>
      <c r="AT378" s="1547">
        <v>323.2</v>
      </c>
      <c r="AU378" s="63"/>
      <c r="AV378" s="902"/>
      <c r="AW378" s="1215"/>
      <c r="AX378" s="106"/>
      <c r="AY378" s="106"/>
      <c r="AZ378" s="106"/>
      <c r="BA378" s="117"/>
      <c r="BB378" s="117"/>
      <c r="BC378" s="117"/>
      <c r="BD378" s="706">
        <v>157.80000000000001</v>
      </c>
      <c r="BE378" s="705">
        <v>145.9</v>
      </c>
      <c r="BF378" s="705"/>
      <c r="BG378" s="706"/>
      <c r="BH378" s="705"/>
      <c r="BI378" s="24"/>
      <c r="BJ378" s="705"/>
      <c r="BK378" s="705"/>
      <c r="BL378" s="705"/>
      <c r="BM378" s="24"/>
      <c r="BN378" s="117"/>
      <c r="BO378" s="705"/>
      <c r="BP378" s="705"/>
      <c r="BQ378" s="705"/>
    </row>
    <row r="379" spans="1:69" ht="14.25" customHeight="1">
      <c r="A379" s="31"/>
      <c r="B379" s="31"/>
      <c r="C379" s="90"/>
      <c r="D379" s="399" t="s">
        <v>380</v>
      </c>
      <c r="E379" s="90"/>
      <c r="F379" s="144"/>
      <c r="G379" s="144"/>
      <c r="H379" s="144"/>
      <c r="I379" s="106"/>
      <c r="J379" s="144"/>
      <c r="K379" s="144"/>
      <c r="L379" s="144"/>
      <c r="M379" s="106"/>
      <c r="N379" s="144"/>
      <c r="O379" s="144"/>
      <c r="P379" s="144"/>
      <c r="Q379" s="692"/>
      <c r="R379" s="692"/>
      <c r="S379" s="692"/>
      <c r="T379" s="692"/>
      <c r="U379" s="692"/>
      <c r="V379" s="692"/>
      <c r="W379" s="692"/>
      <c r="X379" s="692"/>
      <c r="Y379" s="693"/>
      <c r="Z379" s="692"/>
      <c r="AA379" s="705">
        <v>288.7</v>
      </c>
      <c r="AB379" s="706">
        <v>217.8</v>
      </c>
      <c r="AC379" s="705">
        <v>216.4</v>
      </c>
      <c r="AD379" s="705">
        <v>210.4</v>
      </c>
      <c r="AE379" s="705">
        <v>198</v>
      </c>
      <c r="AF379" s="705">
        <v>226.9</v>
      </c>
      <c r="AG379" s="705">
        <v>212.8</v>
      </c>
      <c r="AH379" s="705">
        <v>204.1</v>
      </c>
      <c r="AI379" s="705">
        <v>238.6</v>
      </c>
      <c r="AJ379" s="705">
        <v>250.3</v>
      </c>
      <c r="AK379" s="705">
        <v>312.8</v>
      </c>
      <c r="AL379" s="705">
        <v>315.39999999999998</v>
      </c>
      <c r="AM379" s="705">
        <v>323.2</v>
      </c>
      <c r="AN379" s="705">
        <v>317.5</v>
      </c>
      <c r="AO379" s="1499">
        <v>298</v>
      </c>
      <c r="AP379" s="705"/>
      <c r="AQ379" s="705"/>
      <c r="AR379" s="705"/>
      <c r="AS379" s="1547"/>
      <c r="AT379" s="1547">
        <v>286.89999999999998</v>
      </c>
      <c r="AU379" s="63"/>
      <c r="AV379" s="902"/>
      <c r="AW379" s="1215"/>
      <c r="AX379" s="106"/>
      <c r="AY379" s="106"/>
      <c r="AZ379" s="106"/>
      <c r="BA379" s="117"/>
      <c r="BB379" s="117"/>
      <c r="BC379" s="117"/>
      <c r="BD379" s="706">
        <v>210.4</v>
      </c>
      <c r="BE379" s="705">
        <v>204.1</v>
      </c>
      <c r="BF379" s="705"/>
      <c r="BG379" s="706"/>
      <c r="BH379" s="705"/>
      <c r="BI379" s="24"/>
      <c r="BJ379" s="705"/>
      <c r="BK379" s="705"/>
      <c r="BL379" s="705"/>
      <c r="BM379" s="24"/>
      <c r="BN379" s="117"/>
      <c r="BO379" s="705"/>
      <c r="BP379" s="705"/>
      <c r="BQ379" s="705"/>
    </row>
    <row r="380" spans="1:69" ht="14.25" customHeight="1">
      <c r="A380" s="31"/>
      <c r="B380" s="31"/>
      <c r="C380" s="90"/>
      <c r="D380" s="399" t="s">
        <v>381</v>
      </c>
      <c r="E380" s="90"/>
      <c r="F380" s="144"/>
      <c r="G380" s="144"/>
      <c r="H380" s="144"/>
      <c r="I380" s="106"/>
      <c r="J380" s="144"/>
      <c r="K380" s="144"/>
      <c r="L380" s="144"/>
      <c r="M380" s="106"/>
      <c r="N380" s="144"/>
      <c r="O380" s="144"/>
      <c r="P380" s="144"/>
      <c r="Q380" s="692"/>
      <c r="R380" s="692"/>
      <c r="S380" s="692"/>
      <c r="T380" s="692"/>
      <c r="U380" s="692"/>
      <c r="V380" s="692"/>
      <c r="W380" s="692"/>
      <c r="X380" s="692"/>
      <c r="Y380" s="693"/>
      <c r="Z380" s="692"/>
      <c r="AA380" s="705">
        <v>4</v>
      </c>
      <c r="AB380" s="706">
        <v>3.9</v>
      </c>
      <c r="AC380" s="705">
        <v>3.8</v>
      </c>
      <c r="AD380" s="705">
        <v>3.8</v>
      </c>
      <c r="AE380" s="705">
        <v>3.6</v>
      </c>
      <c r="AF380" s="705">
        <v>3.4</v>
      </c>
      <c r="AG380" s="705">
        <v>3.3</v>
      </c>
      <c r="AH380" s="705">
        <v>4</v>
      </c>
      <c r="AI380" s="705">
        <v>3</v>
      </c>
      <c r="AJ380" s="705">
        <v>3</v>
      </c>
      <c r="AK380" s="705">
        <v>3</v>
      </c>
      <c r="AL380" s="705">
        <v>3.8</v>
      </c>
      <c r="AM380" s="705">
        <v>7.4</v>
      </c>
      <c r="AN380" s="705">
        <v>5.0999999999999996</v>
      </c>
      <c r="AO380" s="1499">
        <v>5</v>
      </c>
      <c r="AP380" s="705"/>
      <c r="AQ380" s="705"/>
      <c r="AR380" s="705"/>
      <c r="AS380" s="1547"/>
      <c r="AT380" s="1547">
        <v>4.8</v>
      </c>
      <c r="AU380" s="63"/>
      <c r="AV380" s="902"/>
      <c r="AW380" s="1215"/>
      <c r="AX380" s="106"/>
      <c r="AY380" s="106"/>
      <c r="AZ380" s="106"/>
      <c r="BA380" s="117"/>
      <c r="BB380" s="117"/>
      <c r="BC380" s="117"/>
      <c r="BD380" s="706">
        <v>3.8</v>
      </c>
      <c r="BE380" s="705">
        <v>4</v>
      </c>
      <c r="BF380" s="705"/>
      <c r="BG380" s="706"/>
      <c r="BH380" s="705"/>
      <c r="BI380" s="24"/>
      <c r="BJ380" s="705"/>
      <c r="BK380" s="705"/>
      <c r="BL380" s="705"/>
      <c r="BM380" s="24"/>
      <c r="BN380" s="117"/>
      <c r="BO380" s="705"/>
      <c r="BP380" s="705"/>
      <c r="BQ380" s="705"/>
    </row>
    <row r="381" spans="1:69" s="87" customFormat="1" ht="14.25" customHeight="1">
      <c r="A381" s="94"/>
      <c r="B381" s="92" t="s">
        <v>79</v>
      </c>
      <c r="C381" s="93"/>
      <c r="D381" s="93"/>
      <c r="E381" s="92"/>
      <c r="F381" s="145"/>
      <c r="G381" s="145"/>
      <c r="H381" s="145"/>
      <c r="I381" s="125"/>
      <c r="J381" s="145"/>
      <c r="K381" s="145"/>
      <c r="L381" s="145"/>
      <c r="M381" s="125"/>
      <c r="N381" s="145"/>
      <c r="O381" s="145"/>
      <c r="P381" s="145"/>
      <c r="Q381" s="695"/>
      <c r="R381" s="695"/>
      <c r="S381" s="695"/>
      <c r="T381" s="695"/>
      <c r="U381" s="695"/>
      <c r="V381" s="695"/>
      <c r="W381" s="695"/>
      <c r="X381" s="695"/>
      <c r="Y381" s="696"/>
      <c r="Z381" s="695"/>
      <c r="AA381" s="707">
        <v>13446.8</v>
      </c>
      <c r="AB381" s="708">
        <v>12792.3</v>
      </c>
      <c r="AC381" s="707">
        <v>13009.099999999997</v>
      </c>
      <c r="AD381" s="707">
        <v>13649.6</v>
      </c>
      <c r="AE381" s="707">
        <v>13185.300000000001</v>
      </c>
      <c r="AF381" s="707">
        <v>12678.3</v>
      </c>
      <c r="AG381" s="707">
        <v>12802.899999999998</v>
      </c>
      <c r="AH381" s="707">
        <v>12939.3</v>
      </c>
      <c r="AI381" s="707">
        <v>13891.3</v>
      </c>
      <c r="AJ381" s="707">
        <v>13617.2</v>
      </c>
      <c r="AK381" s="707">
        <v>14592.800000000001</v>
      </c>
      <c r="AL381" s="707">
        <v>14629.7</v>
      </c>
      <c r="AM381" s="707">
        <v>14692.300000000001</v>
      </c>
      <c r="AN381" s="707">
        <v>14672.300000000001</v>
      </c>
      <c r="AO381" s="1500">
        <v>15175.5</v>
      </c>
      <c r="AP381" s="707"/>
      <c r="AQ381" s="707"/>
      <c r="AR381" s="707"/>
      <c r="AS381" s="707"/>
      <c r="AT381" s="707">
        <v>15731.3</v>
      </c>
      <c r="AU381" s="63"/>
      <c r="AV381" s="981"/>
      <c r="AW381" s="127"/>
      <c r="AX381" s="125"/>
      <c r="AY381" s="125"/>
      <c r="AZ381" s="125"/>
      <c r="BA381" s="131"/>
      <c r="BB381" s="131"/>
      <c r="BC381" s="131"/>
      <c r="BD381" s="708">
        <v>13649.6</v>
      </c>
      <c r="BE381" s="707">
        <v>12939.3</v>
      </c>
      <c r="BF381" s="707"/>
      <c r="BG381" s="708"/>
      <c r="BH381" s="707"/>
      <c r="BI381" s="88"/>
      <c r="BJ381" s="707"/>
      <c r="BK381" s="707"/>
      <c r="BL381" s="707"/>
      <c r="BM381" s="88"/>
      <c r="BN381" s="131"/>
      <c r="BO381" s="707"/>
      <c r="BP381" s="707"/>
      <c r="BQ381" s="707"/>
    </row>
    <row r="382" spans="1:69" s="87" customFormat="1" ht="14.25" customHeight="1">
      <c r="A382" s="94"/>
      <c r="B382" s="464" t="s">
        <v>378</v>
      </c>
      <c r="C382" s="1247"/>
      <c r="D382" s="1247"/>
      <c r="E382" s="89"/>
      <c r="F382" s="231"/>
      <c r="G382" s="231"/>
      <c r="H382" s="231"/>
      <c r="I382" s="459"/>
      <c r="J382" s="231"/>
      <c r="K382" s="231"/>
      <c r="L382" s="231"/>
      <c r="M382" s="459"/>
      <c r="N382" s="231"/>
      <c r="O382" s="231"/>
      <c r="P382" s="231"/>
      <c r="Q382" s="709"/>
      <c r="R382" s="709"/>
      <c r="S382" s="709"/>
      <c r="T382" s="709"/>
      <c r="U382" s="709"/>
      <c r="V382" s="709"/>
      <c r="W382" s="709"/>
      <c r="X382" s="709"/>
      <c r="Y382" s="693"/>
      <c r="Z382" s="692"/>
      <c r="AA382" s="710">
        <v>10831.3</v>
      </c>
      <c r="AB382" s="711">
        <v>10132.199999999999</v>
      </c>
      <c r="AC382" s="710">
        <v>10118.699999999999</v>
      </c>
      <c r="AD382" s="710">
        <v>10798.2</v>
      </c>
      <c r="AE382" s="710">
        <v>10734</v>
      </c>
      <c r="AF382" s="710">
        <v>10281</v>
      </c>
      <c r="AG382" s="710">
        <v>10495</v>
      </c>
      <c r="AH382" s="710">
        <v>10749.099999999999</v>
      </c>
      <c r="AI382" s="710">
        <v>11353.5</v>
      </c>
      <c r="AJ382" s="710">
        <v>10776.5</v>
      </c>
      <c r="AK382" s="710">
        <v>12006.6</v>
      </c>
      <c r="AL382" s="710">
        <v>11894.099999999999</v>
      </c>
      <c r="AM382" s="710">
        <v>12127.7</v>
      </c>
      <c r="AN382" s="710">
        <v>12302.400000000001</v>
      </c>
      <c r="AO382" s="1501">
        <v>12805.099999999999</v>
      </c>
      <c r="AP382" s="710"/>
      <c r="AQ382" s="710"/>
      <c r="AR382" s="710"/>
      <c r="AS382" s="710"/>
      <c r="AT382" s="710">
        <v>13467.2</v>
      </c>
      <c r="AU382" s="63"/>
      <c r="AV382" s="982"/>
      <c r="AW382" s="1256"/>
      <c r="AX382" s="459"/>
      <c r="AY382" s="459"/>
      <c r="AZ382" s="459"/>
      <c r="BA382" s="456"/>
      <c r="BB382" s="456"/>
      <c r="BC382" s="456"/>
      <c r="BD382" s="711">
        <v>10798.2</v>
      </c>
      <c r="BE382" s="710">
        <v>10749.099999999999</v>
      </c>
      <c r="BF382" s="710"/>
      <c r="BG382" s="711"/>
      <c r="BH382" s="710"/>
      <c r="BI382" s="88"/>
      <c r="BJ382" s="710"/>
      <c r="BK382" s="710"/>
      <c r="BL382" s="710"/>
      <c r="BM382" s="88"/>
      <c r="BN382" s="456"/>
      <c r="BO382" s="710"/>
      <c r="BP382" s="710"/>
      <c r="BQ382" s="710"/>
    </row>
    <row r="383" spans="1:69" s="87" customFormat="1" ht="14.25" customHeight="1">
      <c r="A383" s="94"/>
      <c r="B383" s="464" t="s">
        <v>379</v>
      </c>
      <c r="C383" s="1247"/>
      <c r="D383" s="1247"/>
      <c r="E383" s="89"/>
      <c r="F383" s="231"/>
      <c r="G383" s="231"/>
      <c r="H383" s="231"/>
      <c r="I383" s="459"/>
      <c r="J383" s="231"/>
      <c r="K383" s="231"/>
      <c r="L383" s="231"/>
      <c r="M383" s="459"/>
      <c r="N383" s="231"/>
      <c r="O383" s="231"/>
      <c r="P383" s="231"/>
      <c r="Q383" s="709"/>
      <c r="R383" s="709"/>
      <c r="S383" s="709"/>
      <c r="T383" s="709"/>
      <c r="U383" s="709"/>
      <c r="V383" s="709"/>
      <c r="W383" s="709"/>
      <c r="X383" s="709"/>
      <c r="Y383" s="693"/>
      <c r="Z383" s="692"/>
      <c r="AA383" s="710">
        <v>1201.3999999999999</v>
      </c>
      <c r="AB383" s="711">
        <v>1386.9</v>
      </c>
      <c r="AC383" s="710">
        <v>1571</v>
      </c>
      <c r="AD383" s="710">
        <v>1503.3</v>
      </c>
      <c r="AE383" s="710">
        <v>1164</v>
      </c>
      <c r="AF383" s="710">
        <v>1173.5</v>
      </c>
      <c r="AG383" s="710">
        <v>1052.5999999999999</v>
      </c>
      <c r="AH383" s="710">
        <v>1001.6999999999999</v>
      </c>
      <c r="AI383" s="710">
        <v>1260.3</v>
      </c>
      <c r="AJ383" s="710">
        <v>1604.1</v>
      </c>
      <c r="AK383" s="710">
        <v>1396.7</v>
      </c>
      <c r="AL383" s="710">
        <v>1600.2</v>
      </c>
      <c r="AM383" s="710">
        <v>1375.3999999999999</v>
      </c>
      <c r="AN383" s="710">
        <v>1281.8</v>
      </c>
      <c r="AO383" s="1501">
        <v>1354.6</v>
      </c>
      <c r="AP383" s="710"/>
      <c r="AQ383" s="710"/>
      <c r="AR383" s="710"/>
      <c r="AS383" s="710"/>
      <c r="AT383" s="710">
        <v>1401.6000000000001</v>
      </c>
      <c r="AU383" s="63"/>
      <c r="AV383" s="982"/>
      <c r="AW383" s="1256"/>
      <c r="AX383" s="459"/>
      <c r="AY383" s="459"/>
      <c r="AZ383" s="459"/>
      <c r="BA383" s="456"/>
      <c r="BB383" s="456"/>
      <c r="BC383" s="456"/>
      <c r="BD383" s="711">
        <v>1503.3</v>
      </c>
      <c r="BE383" s="710">
        <v>1001.6999999999999</v>
      </c>
      <c r="BF383" s="710"/>
      <c r="BG383" s="711"/>
      <c r="BH383" s="710"/>
      <c r="BI383" s="88"/>
      <c r="BJ383" s="710"/>
      <c r="BK383" s="710"/>
      <c r="BL383" s="710"/>
      <c r="BM383" s="88"/>
      <c r="BN383" s="456"/>
      <c r="BO383" s="710"/>
      <c r="BP383" s="710"/>
      <c r="BQ383" s="710"/>
    </row>
    <row r="384" spans="1:69" s="87" customFormat="1" ht="14.25" customHeight="1">
      <c r="A384" s="94"/>
      <c r="B384" s="464" t="s">
        <v>380</v>
      </c>
      <c r="C384" s="1247"/>
      <c r="D384" s="1247"/>
      <c r="E384" s="89"/>
      <c r="F384" s="231"/>
      <c r="G384" s="231"/>
      <c r="H384" s="231"/>
      <c r="I384" s="459"/>
      <c r="J384" s="231"/>
      <c r="K384" s="231"/>
      <c r="L384" s="231"/>
      <c r="M384" s="459"/>
      <c r="N384" s="231"/>
      <c r="O384" s="231"/>
      <c r="P384" s="231"/>
      <c r="Q384" s="709"/>
      <c r="R384" s="709"/>
      <c r="S384" s="709"/>
      <c r="T384" s="709"/>
      <c r="U384" s="709"/>
      <c r="V384" s="709"/>
      <c r="W384" s="709"/>
      <c r="X384" s="709"/>
      <c r="Y384" s="693"/>
      <c r="Z384" s="692"/>
      <c r="AA384" s="710">
        <v>1386.1000000000001</v>
      </c>
      <c r="AB384" s="711">
        <v>1247.3</v>
      </c>
      <c r="AC384" s="710">
        <v>1298.8000000000002</v>
      </c>
      <c r="AD384" s="710">
        <v>1325.8000000000002</v>
      </c>
      <c r="AE384" s="710">
        <v>1260.5999999999999</v>
      </c>
      <c r="AF384" s="710">
        <v>1196.8</v>
      </c>
      <c r="AG384" s="710">
        <v>1227.5999999999999</v>
      </c>
      <c r="AH384" s="710">
        <v>1148.8</v>
      </c>
      <c r="AI384" s="710">
        <v>1239.0999999999999</v>
      </c>
      <c r="AJ384" s="710">
        <v>1197.4000000000001</v>
      </c>
      <c r="AK384" s="710">
        <v>1159.8</v>
      </c>
      <c r="AL384" s="710">
        <v>1109</v>
      </c>
      <c r="AM384" s="710">
        <v>1156.4000000000001</v>
      </c>
      <c r="AN384" s="710">
        <v>1057.5999999999999</v>
      </c>
      <c r="AO384" s="1501">
        <v>985.2</v>
      </c>
      <c r="AP384" s="710"/>
      <c r="AQ384" s="710"/>
      <c r="AR384" s="710"/>
      <c r="AS384" s="710"/>
      <c r="AT384" s="710">
        <v>832.9</v>
      </c>
      <c r="AU384" s="63"/>
      <c r="AV384" s="982"/>
      <c r="AW384" s="1256"/>
      <c r="AX384" s="459"/>
      <c r="AY384" s="459"/>
      <c r="AZ384" s="459"/>
      <c r="BA384" s="456"/>
      <c r="BB384" s="456"/>
      <c r="BC384" s="456"/>
      <c r="BD384" s="711">
        <v>1325.8000000000002</v>
      </c>
      <c r="BE384" s="710">
        <v>1148.8</v>
      </c>
      <c r="BF384" s="710"/>
      <c r="BG384" s="711"/>
      <c r="BH384" s="710"/>
      <c r="BI384" s="88"/>
      <c r="BJ384" s="710"/>
      <c r="BK384" s="710"/>
      <c r="BL384" s="710"/>
      <c r="BM384" s="88"/>
      <c r="BN384" s="456"/>
      <c r="BO384" s="710"/>
      <c r="BP384" s="710"/>
      <c r="BQ384" s="710"/>
    </row>
    <row r="385" spans="1:69" s="87" customFormat="1" ht="14.25" customHeight="1">
      <c r="A385" s="94"/>
      <c r="B385" s="464" t="s">
        <v>381</v>
      </c>
      <c r="C385" s="1247"/>
      <c r="D385" s="1247"/>
      <c r="E385" s="89"/>
      <c r="F385" s="231"/>
      <c r="G385" s="231"/>
      <c r="H385" s="231"/>
      <c r="I385" s="459"/>
      <c r="J385" s="231"/>
      <c r="K385" s="231"/>
      <c r="L385" s="231"/>
      <c r="M385" s="459"/>
      <c r="N385" s="231"/>
      <c r="O385" s="231"/>
      <c r="P385" s="231"/>
      <c r="Q385" s="709"/>
      <c r="R385" s="709"/>
      <c r="S385" s="709"/>
      <c r="T385" s="709"/>
      <c r="U385" s="709"/>
      <c r="V385" s="709"/>
      <c r="W385" s="709"/>
      <c r="X385" s="709"/>
      <c r="Y385" s="693"/>
      <c r="Z385" s="692"/>
      <c r="AA385" s="710">
        <v>28</v>
      </c>
      <c r="AB385" s="711">
        <v>25.9</v>
      </c>
      <c r="AC385" s="710">
        <v>20.6</v>
      </c>
      <c r="AD385" s="710">
        <v>22.3</v>
      </c>
      <c r="AE385" s="710">
        <v>26.700000000000003</v>
      </c>
      <c r="AF385" s="710">
        <v>27</v>
      </c>
      <c r="AG385" s="710">
        <v>27.7</v>
      </c>
      <c r="AH385" s="710">
        <v>39.700000000000003</v>
      </c>
      <c r="AI385" s="710">
        <v>38.4</v>
      </c>
      <c r="AJ385" s="710">
        <v>39.200000000000003</v>
      </c>
      <c r="AK385" s="710">
        <v>29.7</v>
      </c>
      <c r="AL385" s="710">
        <v>26.400000000000002</v>
      </c>
      <c r="AM385" s="710">
        <v>32.799999999999997</v>
      </c>
      <c r="AN385" s="710">
        <v>30.5</v>
      </c>
      <c r="AO385" s="1501">
        <v>30.6</v>
      </c>
      <c r="AP385" s="710"/>
      <c r="AQ385" s="710"/>
      <c r="AR385" s="710"/>
      <c r="AS385" s="710"/>
      <c r="AT385" s="710">
        <v>29.6</v>
      </c>
      <c r="AU385" s="63"/>
      <c r="AV385" s="982"/>
      <c r="AW385" s="1256"/>
      <c r="AX385" s="459"/>
      <c r="AY385" s="459"/>
      <c r="AZ385" s="459"/>
      <c r="BA385" s="456"/>
      <c r="BB385" s="456"/>
      <c r="BC385" s="456"/>
      <c r="BD385" s="711">
        <v>22.3</v>
      </c>
      <c r="BE385" s="710">
        <v>39.700000000000003</v>
      </c>
      <c r="BF385" s="710"/>
      <c r="BG385" s="711"/>
      <c r="BH385" s="710"/>
      <c r="BI385" s="88"/>
      <c r="BJ385" s="710"/>
      <c r="BK385" s="710"/>
      <c r="BL385" s="710"/>
      <c r="BM385" s="88"/>
      <c r="BN385" s="456"/>
      <c r="BO385" s="710"/>
      <c r="BP385" s="710"/>
      <c r="BQ385" s="710"/>
    </row>
    <row r="386" spans="1:69" s="24" customFormat="1" ht="14.25" customHeight="1">
      <c r="A386" s="94"/>
      <c r="B386" s="96" t="s">
        <v>507</v>
      </c>
      <c r="C386" s="90"/>
      <c r="D386" s="90"/>
      <c r="E386" s="90"/>
      <c r="F386" s="90"/>
      <c r="G386" s="90"/>
      <c r="H386" s="90"/>
      <c r="I386" s="90"/>
      <c r="J386" s="90"/>
      <c r="K386" s="90"/>
      <c r="L386" s="90"/>
      <c r="M386" s="90"/>
      <c r="N386" s="90"/>
      <c r="O386" s="90"/>
      <c r="P386" s="90"/>
      <c r="Q386" s="727"/>
      <c r="R386" s="727"/>
      <c r="S386" s="727"/>
      <c r="T386" s="727"/>
      <c r="U386" s="727"/>
      <c r="V386" s="727"/>
      <c r="W386" s="727"/>
      <c r="X386" s="727"/>
      <c r="Y386" s="727"/>
      <c r="Z386" s="727"/>
      <c r="AA386" s="727"/>
      <c r="AB386" s="728"/>
      <c r="AC386" s="727"/>
      <c r="AD386" s="727"/>
      <c r="AE386" s="727"/>
      <c r="AF386" s="727"/>
      <c r="AG386" s="727"/>
      <c r="AH386" s="727"/>
      <c r="AI386" s="727"/>
      <c r="AJ386" s="727"/>
      <c r="AK386" s="727"/>
      <c r="AL386" s="727"/>
      <c r="AM386" s="727"/>
      <c r="AN386" s="727"/>
      <c r="AO386" s="1502"/>
      <c r="AP386" s="727"/>
      <c r="AQ386" s="727"/>
      <c r="AR386" s="727"/>
      <c r="AS386" s="1548"/>
      <c r="AT386" s="1548"/>
      <c r="AU386" s="63"/>
      <c r="AV386" s="982"/>
      <c r="AW386" s="1257"/>
      <c r="AX386" s="1257"/>
      <c r="AY386" s="1257"/>
      <c r="AZ386" s="1257"/>
      <c r="BA386" s="1257"/>
      <c r="BB386" s="1257"/>
      <c r="BC386" s="1257"/>
      <c r="BD386" s="711"/>
      <c r="BE386" s="727"/>
      <c r="BF386" s="727"/>
      <c r="BG386" s="711"/>
      <c r="BH386" s="727"/>
      <c r="BJ386" s="628"/>
      <c r="BK386" s="628"/>
      <c r="BL386" s="628"/>
      <c r="BN386" s="1257"/>
      <c r="BO386" s="628"/>
      <c r="BP386" s="628"/>
      <c r="BQ386" s="628"/>
    </row>
    <row r="387" spans="1:69" s="24" customFormat="1" ht="14.25" customHeight="1">
      <c r="A387" s="31"/>
      <c r="B387" s="888" t="s">
        <v>378</v>
      </c>
      <c r="C387" s="1247"/>
      <c r="D387" s="1247"/>
      <c r="E387" s="89"/>
      <c r="F387" s="231"/>
      <c r="G387" s="231"/>
      <c r="H387" s="231"/>
      <c r="I387" s="459"/>
      <c r="J387" s="231"/>
      <c r="K387" s="231"/>
      <c r="L387" s="231"/>
      <c r="M387" s="459"/>
      <c r="N387" s="231"/>
      <c r="O387" s="231"/>
      <c r="P387" s="231"/>
      <c r="Q387" s="709"/>
      <c r="R387" s="709"/>
      <c r="S387" s="709"/>
      <c r="T387" s="709"/>
      <c r="U387" s="709"/>
      <c r="V387" s="709"/>
      <c r="W387" s="709"/>
      <c r="X387" s="709"/>
      <c r="Y387" s="693"/>
      <c r="Z387" s="692"/>
      <c r="AA387" s="1113">
        <v>0.80549275664098519</v>
      </c>
      <c r="AB387" s="658">
        <v>0.79205459534251066</v>
      </c>
      <c r="AC387" s="1113">
        <v>0.77781706651497806</v>
      </c>
      <c r="AD387" s="1113">
        <v>0.79110010549759702</v>
      </c>
      <c r="AE387" s="1113">
        <v>0.81408841664581</v>
      </c>
      <c r="AF387" s="1113">
        <v>0.81091313504176432</v>
      </c>
      <c r="AG387" s="1113">
        <v>0.81973615352771656</v>
      </c>
      <c r="AH387" s="1113">
        <v>0.83073272897297379</v>
      </c>
      <c r="AI387" s="1113">
        <v>0.81731011496404227</v>
      </c>
      <c r="AJ387" s="1113">
        <v>0.79138883177158292</v>
      </c>
      <c r="AK387" s="1113">
        <v>0.8227756153719642</v>
      </c>
      <c r="AL387" s="1113">
        <v>0.81301051969623428</v>
      </c>
      <c r="AM387" s="1113">
        <v>0.82544598190889107</v>
      </c>
      <c r="AN387" s="1113">
        <v>0.83847794824260691</v>
      </c>
      <c r="AO387" s="1503">
        <v>0.84380086323350123</v>
      </c>
      <c r="AP387" s="1113"/>
      <c r="AQ387" s="1113"/>
      <c r="AR387" s="1113"/>
      <c r="AS387" s="1113"/>
      <c r="AT387" s="1113">
        <v>0.85607673873106493</v>
      </c>
      <c r="AU387" s="63"/>
      <c r="AV387" s="982"/>
      <c r="AW387" s="1256"/>
      <c r="AX387" s="459"/>
      <c r="AY387" s="459"/>
      <c r="AZ387" s="459"/>
      <c r="BA387" s="456"/>
      <c r="BB387" s="456"/>
      <c r="BC387" s="456"/>
      <c r="BD387" s="658">
        <v>0.79110010549759702</v>
      </c>
      <c r="BE387" s="1113">
        <v>0.83073272897297379</v>
      </c>
      <c r="BF387" s="1113"/>
      <c r="BG387" s="658"/>
      <c r="BH387" s="1113"/>
      <c r="BJ387" s="720"/>
      <c r="BK387" s="720"/>
      <c r="BL387" s="720"/>
      <c r="BN387" s="456"/>
      <c r="BO387" s="720"/>
      <c r="BP387" s="720"/>
      <c r="BQ387" s="720"/>
    </row>
    <row r="388" spans="1:69" s="24" customFormat="1" ht="14.25" customHeight="1">
      <c r="A388" s="31"/>
      <c r="B388" s="888" t="s">
        <v>379</v>
      </c>
      <c r="C388" s="1247"/>
      <c r="D388" s="1247"/>
      <c r="E388" s="89"/>
      <c r="F388" s="231"/>
      <c r="G388" s="231"/>
      <c r="H388" s="231"/>
      <c r="I388" s="459"/>
      <c r="J388" s="231"/>
      <c r="K388" s="231"/>
      <c r="L388" s="231"/>
      <c r="M388" s="459"/>
      <c r="N388" s="231"/>
      <c r="O388" s="231"/>
      <c r="P388" s="231"/>
      <c r="Q388" s="709"/>
      <c r="R388" s="709"/>
      <c r="S388" s="709"/>
      <c r="T388" s="709"/>
      <c r="U388" s="709"/>
      <c r="V388" s="709"/>
      <c r="W388" s="709"/>
      <c r="X388" s="709"/>
      <c r="Y388" s="693"/>
      <c r="Z388" s="692"/>
      <c r="AA388" s="1113">
        <v>8.9344676800428346E-2</v>
      </c>
      <c r="AB388" s="658">
        <v>0.10841678197040408</v>
      </c>
      <c r="AC388" s="1113">
        <v>0.12076162071165572</v>
      </c>
      <c r="AD388" s="1113">
        <v>0.11013509553393505</v>
      </c>
      <c r="AE388" s="1113">
        <v>8.8280130144934119E-2</v>
      </c>
      <c r="AF388" s="1113">
        <v>9.2559728039248168E-2</v>
      </c>
      <c r="AG388" s="1113">
        <v>8.2215747994594982E-2</v>
      </c>
      <c r="AH388" s="1113">
        <v>7.7415316129929745E-2</v>
      </c>
      <c r="AI388" s="1113">
        <v>9.0725849992441307E-2</v>
      </c>
      <c r="AJ388" s="1113">
        <v>0.11779954763093733</v>
      </c>
      <c r="AK388" s="1113">
        <v>9.571158379474809E-2</v>
      </c>
      <c r="AL388" s="1113">
        <v>0.10938023336090281</v>
      </c>
      <c r="AM388" s="1113">
        <v>9.3613661577833268E-2</v>
      </c>
      <c r="AN388" s="1113">
        <v>8.7361899634004203E-2</v>
      </c>
      <c r="AO388" s="1503">
        <v>8.926229778261012E-2</v>
      </c>
      <c r="AP388" s="1113"/>
      <c r="AQ388" s="1113"/>
      <c r="AR388" s="1113"/>
      <c r="AS388" s="1113"/>
      <c r="AT388" s="1113">
        <v>8.9096260321778892E-2</v>
      </c>
      <c r="AU388" s="63"/>
      <c r="AV388" s="982"/>
      <c r="AW388" s="1256"/>
      <c r="AX388" s="459"/>
      <c r="AY388" s="459"/>
      <c r="AZ388" s="459"/>
      <c r="BA388" s="456"/>
      <c r="BB388" s="456"/>
      <c r="BC388" s="456"/>
      <c r="BD388" s="658">
        <v>0.11013509553393505</v>
      </c>
      <c r="BE388" s="1113">
        <v>7.7415316129929745E-2</v>
      </c>
      <c r="BF388" s="1113"/>
      <c r="BG388" s="658"/>
      <c r="BH388" s="1113"/>
      <c r="BJ388" s="720"/>
      <c r="BK388" s="720"/>
      <c r="BL388" s="720"/>
      <c r="BN388" s="456"/>
      <c r="BO388" s="720"/>
      <c r="BP388" s="720"/>
      <c r="BQ388" s="720"/>
    </row>
    <row r="389" spans="1:69" s="24" customFormat="1" ht="14.25" customHeight="1">
      <c r="A389" s="31"/>
      <c r="B389" s="888" t="s">
        <v>380</v>
      </c>
      <c r="C389" s="1247"/>
      <c r="D389" s="1247"/>
      <c r="E389" s="89"/>
      <c r="F389" s="231"/>
      <c r="G389" s="231"/>
      <c r="H389" s="231"/>
      <c r="I389" s="459"/>
      <c r="J389" s="231"/>
      <c r="K389" s="231"/>
      <c r="L389" s="231"/>
      <c r="M389" s="459"/>
      <c r="N389" s="231"/>
      <c r="O389" s="231"/>
      <c r="P389" s="231"/>
      <c r="Q389" s="709"/>
      <c r="R389" s="709"/>
      <c r="S389" s="709"/>
      <c r="T389" s="709"/>
      <c r="U389" s="709"/>
      <c r="V389" s="709"/>
      <c r="W389" s="709"/>
      <c r="X389" s="709"/>
      <c r="Y389" s="693"/>
      <c r="Z389" s="692"/>
      <c r="AA389" s="1113">
        <v>0.10308028675967518</v>
      </c>
      <c r="AB389" s="658">
        <v>9.7503967230286967E-2</v>
      </c>
      <c r="AC389" s="1113">
        <v>9.9837805843601829E-2</v>
      </c>
      <c r="AD389" s="1113">
        <v>9.713105145938343E-2</v>
      </c>
      <c r="AE389" s="1113">
        <v>9.560647084252917E-2</v>
      </c>
      <c r="AF389" s="1113">
        <v>9.4397513862268606E-2</v>
      </c>
      <c r="AG389" s="1113">
        <v>9.588452616204142E-2</v>
      </c>
      <c r="AH389" s="1113">
        <v>8.8783782739406306E-2</v>
      </c>
      <c r="AI389" s="1113">
        <v>8.9199714929488236E-2</v>
      </c>
      <c r="AJ389" s="1113">
        <v>8.7932908380577504E-2</v>
      </c>
      <c r="AK389" s="1113">
        <v>7.9477550572885247E-2</v>
      </c>
      <c r="AL389" s="1113">
        <v>7.5804698660943151E-2</v>
      </c>
      <c r="AM389" s="1113">
        <v>7.8707894611463144E-2</v>
      </c>
      <c r="AN389" s="1113">
        <v>7.2081405096678763E-2</v>
      </c>
      <c r="AO389" s="1503">
        <v>6.4920430957793818E-2</v>
      </c>
      <c r="AP389" s="1113"/>
      <c r="AQ389" s="1113"/>
      <c r="AR389" s="1113"/>
      <c r="AS389" s="1113"/>
      <c r="AT389" s="1113">
        <v>5.2945401842187233E-2</v>
      </c>
      <c r="AU389" s="63"/>
      <c r="AV389" s="982"/>
      <c r="AW389" s="1256"/>
      <c r="AX389" s="459"/>
      <c r="AY389" s="459"/>
      <c r="AZ389" s="459"/>
      <c r="BA389" s="456"/>
      <c r="BB389" s="456"/>
      <c r="BC389" s="456"/>
      <c r="BD389" s="658">
        <v>9.713105145938343E-2</v>
      </c>
      <c r="BE389" s="1113">
        <v>8.8783782739406306E-2</v>
      </c>
      <c r="BF389" s="1113"/>
      <c r="BG389" s="658"/>
      <c r="BH389" s="1113"/>
      <c r="BJ389" s="725"/>
      <c r="BK389" s="725"/>
      <c r="BL389" s="725"/>
      <c r="BN389" s="456"/>
      <c r="BO389" s="725"/>
      <c r="BP389" s="725"/>
      <c r="BQ389" s="725"/>
    </row>
    <row r="390" spans="1:69" s="24" customFormat="1" ht="14.25" customHeight="1">
      <c r="A390" s="31"/>
      <c r="B390" s="888" t="s">
        <v>381</v>
      </c>
      <c r="C390" s="1247"/>
      <c r="D390" s="1247"/>
      <c r="E390" s="89"/>
      <c r="F390" s="231"/>
      <c r="G390" s="231"/>
      <c r="H390" s="231"/>
      <c r="I390" s="459"/>
      <c r="J390" s="231"/>
      <c r="K390" s="231"/>
      <c r="L390" s="231"/>
      <c r="M390" s="459"/>
      <c r="N390" s="231"/>
      <c r="O390" s="231"/>
      <c r="P390" s="231"/>
      <c r="Q390" s="709"/>
      <c r="R390" s="709"/>
      <c r="S390" s="709"/>
      <c r="T390" s="709"/>
      <c r="U390" s="709"/>
      <c r="V390" s="709"/>
      <c r="W390" s="709"/>
      <c r="X390" s="709"/>
      <c r="Y390" s="693"/>
      <c r="Z390" s="692"/>
      <c r="AA390" s="1113">
        <v>2.0822797989112651E-3</v>
      </c>
      <c r="AB390" s="658">
        <v>2.0246554567982301E-3</v>
      </c>
      <c r="AC390" s="1113">
        <v>1.58350692976455E-3</v>
      </c>
      <c r="AD390" s="1113">
        <v>1.6337475090845153E-3</v>
      </c>
      <c r="AE390" s="1113">
        <v>2.0249823667265821E-3</v>
      </c>
      <c r="AF390" s="1113">
        <v>2.1296230567189609E-3</v>
      </c>
      <c r="AG390" s="1113">
        <v>2.1635723156472365E-3</v>
      </c>
      <c r="AH390" s="1113">
        <v>3.0681721576901384E-3</v>
      </c>
      <c r="AI390" s="1113">
        <v>2.7643201140282046E-3</v>
      </c>
      <c r="AJ390" s="1113">
        <v>2.8787122169021532E-3</v>
      </c>
      <c r="AK390" s="1113">
        <v>2.0352502604023899E-3</v>
      </c>
      <c r="AL390" s="1113">
        <v>1.8045482819196567E-3</v>
      </c>
      <c r="AM390" s="1113">
        <v>2.2324619018125138E-3</v>
      </c>
      <c r="AN390" s="1113">
        <v>2.0787470267101954E-3</v>
      </c>
      <c r="AO390" s="1503">
        <v>2.0164080260946923E-3</v>
      </c>
      <c r="AP390" s="1113"/>
      <c r="AQ390" s="1113"/>
      <c r="AR390" s="1113"/>
      <c r="AS390" s="1113"/>
      <c r="AT390" s="1113">
        <v>1.8815991049690745E-3</v>
      </c>
      <c r="AU390" s="63"/>
      <c r="AV390" s="982"/>
      <c r="AW390" s="1256"/>
      <c r="AX390" s="459"/>
      <c r="AY390" s="459"/>
      <c r="AZ390" s="459"/>
      <c r="BA390" s="456"/>
      <c r="BB390" s="456"/>
      <c r="BC390" s="456"/>
      <c r="BD390" s="658">
        <v>1.6337475090845153E-3</v>
      </c>
      <c r="BE390" s="1113">
        <v>3.0681721576901384E-3</v>
      </c>
      <c r="BF390" s="1113"/>
      <c r="BG390" s="658"/>
      <c r="BH390" s="1113"/>
      <c r="BJ390" s="720"/>
      <c r="BK390" s="720"/>
      <c r="BL390" s="720"/>
      <c r="BN390" s="456"/>
      <c r="BO390" s="720"/>
      <c r="BP390" s="720"/>
      <c r="BQ390" s="720"/>
    </row>
    <row r="391" spans="1:69" s="87" customFormat="1" ht="14.25" customHeight="1">
      <c r="A391" s="1257"/>
      <c r="B391" s="1257"/>
      <c r="C391" s="1257"/>
      <c r="D391" s="1257"/>
      <c r="E391" s="1257"/>
      <c r="F391" s="1257"/>
      <c r="G391" s="1257"/>
      <c r="H391" s="1257"/>
      <c r="I391" s="1257"/>
      <c r="J391" s="1257"/>
      <c r="K391" s="1257"/>
      <c r="L391" s="1257"/>
      <c r="M391" s="1257"/>
      <c r="N391" s="1257"/>
      <c r="O391" s="1257"/>
      <c r="P391" s="1257"/>
      <c r="Q391" s="871"/>
      <c r="R391" s="871"/>
      <c r="S391" s="871"/>
      <c r="T391" s="871"/>
      <c r="U391" s="871"/>
      <c r="V391" s="871"/>
      <c r="W391" s="871"/>
      <c r="X391" s="871"/>
      <c r="Y391" s="871"/>
      <c r="Z391" s="871"/>
      <c r="AA391" s="871"/>
      <c r="AB391" s="713"/>
      <c r="AC391" s="860"/>
      <c r="AD391" s="860"/>
      <c r="AE391" s="860"/>
      <c r="AF391" s="860"/>
      <c r="AG391" s="860"/>
      <c r="AH391" s="860"/>
      <c r="AI391" s="860"/>
      <c r="AJ391" s="860"/>
      <c r="AK391" s="860"/>
      <c r="AL391" s="860"/>
      <c r="AM391" s="860"/>
      <c r="AN391" s="860"/>
      <c r="AO391" s="1504"/>
      <c r="AP391" s="860"/>
      <c r="AQ391" s="860"/>
      <c r="AR391" s="860"/>
      <c r="AS391" s="860"/>
      <c r="AT391" s="712"/>
      <c r="AU391" s="63"/>
      <c r="AV391" s="982"/>
      <c r="AW391" s="1257"/>
      <c r="AX391" s="1257"/>
      <c r="AY391" s="1257"/>
      <c r="AZ391" s="1257"/>
      <c r="BA391" s="1257"/>
      <c r="BB391" s="1257"/>
      <c r="BC391" s="1257"/>
      <c r="BD391" s="972"/>
      <c r="BE391" s="860"/>
      <c r="BF391" s="860"/>
      <c r="BG391" s="972"/>
      <c r="BH391" s="860"/>
      <c r="BI391" s="88"/>
      <c r="BJ391" s="860"/>
      <c r="BK391" s="860"/>
      <c r="BL391" s="860"/>
      <c r="BM391" s="88"/>
      <c r="BN391" s="1257"/>
      <c r="BO391" s="860"/>
      <c r="BP391" s="860"/>
      <c r="BQ391" s="860"/>
    </row>
    <row r="392" spans="1:69" s="87" customFormat="1" ht="14.25" customHeight="1">
      <c r="A392" s="94"/>
      <c r="B392" s="94"/>
      <c r="C392" s="89" t="s">
        <v>82</v>
      </c>
      <c r="D392" s="89"/>
      <c r="E392" s="89"/>
      <c r="F392" s="458"/>
      <c r="G392" s="458"/>
      <c r="H392" s="458"/>
      <c r="I392" s="459"/>
      <c r="J392" s="458"/>
      <c r="K392" s="458"/>
      <c r="L392" s="458"/>
      <c r="M392" s="459"/>
      <c r="N392" s="458"/>
      <c r="O392" s="458"/>
      <c r="P392" s="458"/>
      <c r="Q392" s="701"/>
      <c r="R392" s="701"/>
      <c r="S392" s="701"/>
      <c r="T392" s="701"/>
      <c r="U392" s="701"/>
      <c r="V392" s="701"/>
      <c r="W392" s="701"/>
      <c r="X392" s="701"/>
      <c r="Y392" s="702"/>
      <c r="Z392" s="701"/>
      <c r="AA392" s="703">
        <v>3344.9</v>
      </c>
      <c r="AB392" s="704">
        <v>3435.2</v>
      </c>
      <c r="AC392" s="703">
        <v>3647.9</v>
      </c>
      <c r="AD392" s="703">
        <v>3850.5999999999995</v>
      </c>
      <c r="AE392" s="703">
        <v>3939.9999999999995</v>
      </c>
      <c r="AF392" s="703">
        <v>4037.5999999999995</v>
      </c>
      <c r="AG392" s="703">
        <v>4163.4000000000005</v>
      </c>
      <c r="AH392" s="703">
        <v>4291.2</v>
      </c>
      <c r="AI392" s="703">
        <v>4397.2</v>
      </c>
      <c r="AJ392" s="703">
        <v>4480.8999999999996</v>
      </c>
      <c r="AK392" s="703">
        <v>4862.5</v>
      </c>
      <c r="AL392" s="703">
        <v>5219.3</v>
      </c>
      <c r="AM392" s="703">
        <v>5456.7</v>
      </c>
      <c r="AN392" s="703">
        <v>5877.3</v>
      </c>
      <c r="AO392" s="1498">
        <v>6255.3</v>
      </c>
      <c r="AP392" s="703"/>
      <c r="AQ392" s="703"/>
      <c r="AR392" s="703"/>
      <c r="AS392" s="1546"/>
      <c r="AT392" s="1546">
        <v>6598.9000000000005</v>
      </c>
      <c r="AU392" s="63"/>
      <c r="AV392" s="982"/>
      <c r="AW392" s="1253"/>
      <c r="AX392" s="459"/>
      <c r="AY392" s="459"/>
      <c r="AZ392" s="459"/>
      <c r="BA392" s="260"/>
      <c r="BB392" s="260"/>
      <c r="BC392" s="260"/>
      <c r="BD392" s="704">
        <v>3850.5999999999995</v>
      </c>
      <c r="BE392" s="918">
        <v>4291.2</v>
      </c>
      <c r="BF392" s="918"/>
      <c r="BG392" s="704"/>
      <c r="BH392" s="918"/>
      <c r="BJ392" s="918"/>
      <c r="BK392" s="918"/>
      <c r="BL392" s="918"/>
      <c r="BN392" s="260"/>
      <c r="BO392" s="918"/>
      <c r="BP392" s="918"/>
      <c r="BQ392" s="918"/>
    </row>
    <row r="393" spans="1:69" ht="14.25" customHeight="1">
      <c r="A393" s="31"/>
      <c r="B393" s="31"/>
      <c r="C393" s="90"/>
      <c r="D393" s="399" t="s">
        <v>378</v>
      </c>
      <c r="E393" s="90"/>
      <c r="F393" s="144"/>
      <c r="G393" s="144"/>
      <c r="H393" s="144"/>
      <c r="I393" s="106"/>
      <c r="J393" s="144"/>
      <c r="K393" s="144"/>
      <c r="L393" s="144"/>
      <c r="M393" s="106"/>
      <c r="N393" s="144"/>
      <c r="O393" s="144"/>
      <c r="P393" s="144"/>
      <c r="Q393" s="692"/>
      <c r="R393" s="692"/>
      <c r="S393" s="692"/>
      <c r="T393" s="692"/>
      <c r="U393" s="692"/>
      <c r="V393" s="692"/>
      <c r="W393" s="692"/>
      <c r="X393" s="692"/>
      <c r="Y393" s="693"/>
      <c r="Z393" s="692"/>
      <c r="AA393" s="705">
        <v>3067.1</v>
      </c>
      <c r="AB393" s="706">
        <v>3162.2</v>
      </c>
      <c r="AC393" s="705">
        <v>3364.4</v>
      </c>
      <c r="AD393" s="705">
        <v>3574.1</v>
      </c>
      <c r="AE393" s="705">
        <v>3657.7</v>
      </c>
      <c r="AF393" s="705">
        <v>3747.5</v>
      </c>
      <c r="AG393" s="705">
        <v>3871.4</v>
      </c>
      <c r="AH393" s="705">
        <v>4012.6</v>
      </c>
      <c r="AI393" s="705">
        <v>4028.1</v>
      </c>
      <c r="AJ393" s="705">
        <v>4078.6</v>
      </c>
      <c r="AK393" s="705">
        <v>4461.3</v>
      </c>
      <c r="AL393" s="705">
        <v>4832.6000000000004</v>
      </c>
      <c r="AM393" s="705">
        <v>5078.2</v>
      </c>
      <c r="AN393" s="705">
        <v>5497.3</v>
      </c>
      <c r="AO393" s="1499">
        <v>5880.7</v>
      </c>
      <c r="AP393" s="705"/>
      <c r="AQ393" s="705"/>
      <c r="AR393" s="705"/>
      <c r="AS393" s="1547"/>
      <c r="AT393" s="1547">
        <v>6246.6</v>
      </c>
      <c r="AU393" s="63"/>
      <c r="AV393" s="902"/>
      <c r="AW393" s="1215"/>
      <c r="AX393" s="106"/>
      <c r="AY393" s="106"/>
      <c r="AZ393" s="106"/>
      <c r="BA393" s="117"/>
      <c r="BB393" s="117"/>
      <c r="BC393" s="117"/>
      <c r="BD393" s="706">
        <v>3574.1</v>
      </c>
      <c r="BE393" s="705">
        <v>4012.6</v>
      </c>
      <c r="BF393" s="705"/>
      <c r="BG393" s="706"/>
      <c r="BH393" s="705"/>
      <c r="BJ393" s="705"/>
      <c r="BK393" s="705"/>
      <c r="BL393" s="705"/>
      <c r="BN393" s="117"/>
      <c r="BO393" s="705"/>
      <c r="BP393" s="705"/>
      <c r="BQ393" s="705"/>
    </row>
    <row r="394" spans="1:69" ht="14.25" customHeight="1">
      <c r="A394" s="31"/>
      <c r="B394" s="31"/>
      <c r="C394" s="90"/>
      <c r="D394" s="399" t="s">
        <v>379</v>
      </c>
      <c r="E394" s="90"/>
      <c r="F394" s="144"/>
      <c r="G394" s="144"/>
      <c r="H394" s="144"/>
      <c r="I394" s="106"/>
      <c r="J394" s="144"/>
      <c r="K394" s="144"/>
      <c r="L394" s="144"/>
      <c r="M394" s="106"/>
      <c r="N394" s="144"/>
      <c r="O394" s="144"/>
      <c r="P394" s="144"/>
      <c r="Q394" s="692"/>
      <c r="R394" s="692"/>
      <c r="S394" s="692"/>
      <c r="T394" s="692"/>
      <c r="U394" s="692"/>
      <c r="V394" s="692"/>
      <c r="W394" s="692"/>
      <c r="X394" s="692"/>
      <c r="Y394" s="693"/>
      <c r="Z394" s="692"/>
      <c r="AA394" s="705">
        <v>182</v>
      </c>
      <c r="AB394" s="706">
        <v>185.9</v>
      </c>
      <c r="AC394" s="705">
        <v>190.1</v>
      </c>
      <c r="AD394" s="705">
        <v>185.1</v>
      </c>
      <c r="AE394" s="705">
        <v>198.4</v>
      </c>
      <c r="AF394" s="705">
        <v>204.7</v>
      </c>
      <c r="AG394" s="705">
        <v>206.9</v>
      </c>
      <c r="AH394" s="705">
        <v>195.5</v>
      </c>
      <c r="AI394" s="705">
        <v>301.39999999999998</v>
      </c>
      <c r="AJ394" s="705">
        <v>333.4</v>
      </c>
      <c r="AK394" s="705">
        <v>326.2</v>
      </c>
      <c r="AL394" s="705">
        <v>315.2</v>
      </c>
      <c r="AM394" s="705">
        <v>311.5</v>
      </c>
      <c r="AN394" s="705">
        <v>318.5</v>
      </c>
      <c r="AO394" s="1499">
        <v>318.10000000000002</v>
      </c>
      <c r="AP394" s="705"/>
      <c r="AQ394" s="705"/>
      <c r="AR394" s="705"/>
      <c r="AS394" s="1547"/>
      <c r="AT394" s="1547">
        <v>304.5</v>
      </c>
      <c r="AU394" s="63"/>
      <c r="AV394" s="902"/>
      <c r="AW394" s="1215"/>
      <c r="AX394" s="106"/>
      <c r="AY394" s="106"/>
      <c r="AZ394" s="106"/>
      <c r="BA394" s="117"/>
      <c r="BB394" s="117"/>
      <c r="BC394" s="117"/>
      <c r="BD394" s="706">
        <v>185.1</v>
      </c>
      <c r="BE394" s="705">
        <v>195.5</v>
      </c>
      <c r="BF394" s="705"/>
      <c r="BG394" s="706"/>
      <c r="BH394" s="705"/>
      <c r="BJ394" s="705"/>
      <c r="BK394" s="705"/>
      <c r="BL394" s="705"/>
      <c r="BN394" s="117"/>
      <c r="BO394" s="705"/>
      <c r="BP394" s="705"/>
      <c r="BQ394" s="705"/>
    </row>
    <row r="395" spans="1:69" ht="14.25" customHeight="1">
      <c r="A395" s="31"/>
      <c r="B395" s="31"/>
      <c r="C395" s="90"/>
      <c r="D395" s="399" t="s">
        <v>380</v>
      </c>
      <c r="E395" s="90"/>
      <c r="F395" s="144"/>
      <c r="G395" s="144"/>
      <c r="H395" s="144"/>
      <c r="I395" s="106"/>
      <c r="J395" s="144"/>
      <c r="K395" s="144"/>
      <c r="L395" s="144"/>
      <c r="M395" s="106"/>
      <c r="N395" s="144"/>
      <c r="O395" s="144"/>
      <c r="P395" s="144"/>
      <c r="Q395" s="692"/>
      <c r="R395" s="692"/>
      <c r="S395" s="692"/>
      <c r="T395" s="692"/>
      <c r="U395" s="692"/>
      <c r="V395" s="692"/>
      <c r="W395" s="692"/>
      <c r="X395" s="692"/>
      <c r="Y395" s="693"/>
      <c r="Z395" s="692"/>
      <c r="AA395" s="705">
        <v>93</v>
      </c>
      <c r="AB395" s="706">
        <v>84.6</v>
      </c>
      <c r="AC395" s="705">
        <v>91.1</v>
      </c>
      <c r="AD395" s="705">
        <v>89.2</v>
      </c>
      <c r="AE395" s="705">
        <v>81.7</v>
      </c>
      <c r="AF395" s="705">
        <v>83.2</v>
      </c>
      <c r="AG395" s="705">
        <v>84.1</v>
      </c>
      <c r="AH395" s="705">
        <v>82.2</v>
      </c>
      <c r="AI395" s="705">
        <v>66.8</v>
      </c>
      <c r="AJ395" s="705">
        <v>68</v>
      </c>
      <c r="AK395" s="705">
        <v>74.099999999999994</v>
      </c>
      <c r="AL395" s="705">
        <v>70.599999999999994</v>
      </c>
      <c r="AM395" s="705">
        <v>66.2</v>
      </c>
      <c r="AN395" s="705">
        <v>60.6</v>
      </c>
      <c r="AO395" s="1499">
        <v>55.7</v>
      </c>
      <c r="AP395" s="705"/>
      <c r="AQ395" s="705"/>
      <c r="AR395" s="705"/>
      <c r="AS395" s="1547"/>
      <c r="AT395" s="1547">
        <v>47.8</v>
      </c>
      <c r="AU395" s="1188"/>
      <c r="AV395" s="902"/>
      <c r="AW395" s="1215"/>
      <c r="AX395" s="106"/>
      <c r="AY395" s="106"/>
      <c r="AZ395" s="106"/>
      <c r="BA395" s="117"/>
      <c r="BB395" s="117"/>
      <c r="BC395" s="117"/>
      <c r="BD395" s="706">
        <v>89.2</v>
      </c>
      <c r="BE395" s="705">
        <v>82.2</v>
      </c>
      <c r="BF395" s="705"/>
      <c r="BG395" s="706"/>
      <c r="BH395" s="705"/>
      <c r="BJ395" s="705"/>
      <c r="BK395" s="705"/>
      <c r="BL395" s="705"/>
      <c r="BN395" s="117"/>
      <c r="BO395" s="705"/>
      <c r="BP395" s="705"/>
      <c r="BQ395" s="705"/>
    </row>
    <row r="396" spans="1:69" ht="14.25" customHeight="1">
      <c r="A396" s="31"/>
      <c r="B396" s="31"/>
      <c r="C396" s="90"/>
      <c r="D396" s="399" t="s">
        <v>381</v>
      </c>
      <c r="E396" s="90"/>
      <c r="F396" s="144"/>
      <c r="G396" s="144"/>
      <c r="H396" s="144"/>
      <c r="I396" s="106"/>
      <c r="J396" s="144"/>
      <c r="K396" s="144"/>
      <c r="L396" s="144"/>
      <c r="M396" s="106"/>
      <c r="N396" s="144"/>
      <c r="O396" s="144"/>
      <c r="P396" s="144"/>
      <c r="Q396" s="692"/>
      <c r="R396" s="692"/>
      <c r="S396" s="692"/>
      <c r="T396" s="692"/>
      <c r="U396" s="692"/>
      <c r="V396" s="692"/>
      <c r="W396" s="692"/>
      <c r="X396" s="692"/>
      <c r="Y396" s="693"/>
      <c r="Z396" s="692"/>
      <c r="AA396" s="705">
        <v>2.8</v>
      </c>
      <c r="AB396" s="706">
        <v>2.5</v>
      </c>
      <c r="AC396" s="705">
        <v>2.2999999999999998</v>
      </c>
      <c r="AD396" s="705">
        <v>2.2000000000000002</v>
      </c>
      <c r="AE396" s="705">
        <v>2.2000000000000002</v>
      </c>
      <c r="AF396" s="705">
        <v>2.2000000000000002</v>
      </c>
      <c r="AG396" s="705">
        <v>1</v>
      </c>
      <c r="AH396" s="705">
        <v>0.9</v>
      </c>
      <c r="AI396" s="705">
        <v>0.9</v>
      </c>
      <c r="AJ396" s="705">
        <v>0.9</v>
      </c>
      <c r="AK396" s="705">
        <v>0.9</v>
      </c>
      <c r="AL396" s="705">
        <v>0.9</v>
      </c>
      <c r="AM396" s="705">
        <v>0.8</v>
      </c>
      <c r="AN396" s="705">
        <v>0.9</v>
      </c>
      <c r="AO396" s="1499">
        <v>0.8</v>
      </c>
      <c r="AP396" s="705"/>
      <c r="AQ396" s="705"/>
      <c r="AR396" s="705"/>
      <c r="AS396" s="1547"/>
      <c r="AT396" s="1547">
        <v>0</v>
      </c>
      <c r="AU396" s="63"/>
      <c r="AV396" s="902"/>
      <c r="AW396" s="1215"/>
      <c r="AX396" s="106"/>
      <c r="AY396" s="106"/>
      <c r="AZ396" s="106"/>
      <c r="BA396" s="117"/>
      <c r="BB396" s="117"/>
      <c r="BC396" s="117"/>
      <c r="BD396" s="706">
        <v>2.2000000000000002</v>
      </c>
      <c r="BE396" s="705">
        <v>0.9</v>
      </c>
      <c r="BF396" s="705"/>
      <c r="BG396" s="706"/>
      <c r="BH396" s="705"/>
      <c r="BJ396" s="705"/>
      <c r="BK396" s="705"/>
      <c r="BL396" s="705"/>
      <c r="BN396" s="117"/>
      <c r="BO396" s="705"/>
      <c r="BP396" s="705"/>
      <c r="BQ396" s="705"/>
    </row>
    <row r="397" spans="1:69" ht="14.25" customHeight="1">
      <c r="A397" s="31"/>
      <c r="B397" s="31"/>
      <c r="C397" s="96" t="s">
        <v>682</v>
      </c>
      <c r="D397" s="90"/>
      <c r="E397" s="90"/>
      <c r="F397" s="144"/>
      <c r="G397" s="144"/>
      <c r="H397" s="144"/>
      <c r="I397" s="106"/>
      <c r="J397" s="144"/>
      <c r="K397" s="144"/>
      <c r="L397" s="144"/>
      <c r="M397" s="106"/>
      <c r="N397" s="144"/>
      <c r="O397" s="144"/>
      <c r="P397" s="144"/>
      <c r="Q397" s="692"/>
      <c r="R397" s="692"/>
      <c r="S397" s="692"/>
      <c r="T397" s="692"/>
      <c r="U397" s="692"/>
      <c r="V397" s="692"/>
      <c r="W397" s="692"/>
      <c r="X397" s="692"/>
      <c r="Y397" s="693"/>
      <c r="Z397" s="692"/>
      <c r="AA397" s="705"/>
      <c r="AB397" s="706"/>
      <c r="AC397" s="705"/>
      <c r="AD397" s="705"/>
      <c r="AE397" s="705"/>
      <c r="AF397" s="705"/>
      <c r="AG397" s="705"/>
      <c r="AH397" s="705"/>
      <c r="AI397" s="705"/>
      <c r="AJ397" s="705"/>
      <c r="AK397" s="705"/>
      <c r="AL397" s="705"/>
      <c r="AM397" s="705"/>
      <c r="AN397" s="705"/>
      <c r="AO397" s="1499"/>
      <c r="AP397" s="705"/>
      <c r="AQ397" s="705"/>
      <c r="AR397" s="705"/>
      <c r="AS397" s="1547"/>
      <c r="AT397" s="1547"/>
      <c r="AU397" s="63"/>
      <c r="AV397" s="902"/>
      <c r="AW397" s="1215"/>
      <c r="AX397" s="106"/>
      <c r="AY397" s="106"/>
      <c r="AZ397" s="106"/>
      <c r="BA397" s="117"/>
      <c r="BB397" s="117"/>
      <c r="BC397" s="117"/>
      <c r="BD397" s="706"/>
      <c r="BE397" s="705"/>
      <c r="BF397" s="705"/>
      <c r="BG397" s="706"/>
      <c r="BH397" s="705"/>
      <c r="BJ397" s="705"/>
      <c r="BK397" s="705"/>
      <c r="BL397" s="705"/>
      <c r="BN397" s="117"/>
      <c r="BO397" s="705"/>
      <c r="BP397" s="705"/>
      <c r="BQ397" s="705"/>
    </row>
    <row r="398" spans="1:69" ht="14.25" customHeight="1">
      <c r="A398" s="31"/>
      <c r="B398" s="31"/>
      <c r="C398" s="90"/>
      <c r="D398" s="399" t="s">
        <v>378</v>
      </c>
      <c r="E398" s="90"/>
      <c r="F398" s="144"/>
      <c r="G398" s="144"/>
      <c r="H398" s="144"/>
      <c r="I398" s="106"/>
      <c r="J398" s="144"/>
      <c r="K398" s="144"/>
      <c r="L398" s="144"/>
      <c r="M398" s="106"/>
      <c r="N398" s="144"/>
      <c r="O398" s="144"/>
      <c r="P398" s="144"/>
      <c r="Q398" s="692"/>
      <c r="R398" s="692"/>
      <c r="S398" s="692"/>
      <c r="T398" s="692"/>
      <c r="U398" s="692"/>
      <c r="V398" s="692"/>
      <c r="W398" s="692"/>
      <c r="X398" s="692"/>
      <c r="Y398" s="693"/>
      <c r="Z398" s="692"/>
      <c r="AA398" s="705"/>
      <c r="AB398" s="658">
        <v>0.92052864462040052</v>
      </c>
      <c r="AC398" s="407">
        <v>0.92228405383919521</v>
      </c>
      <c r="AD398" s="407">
        <v>0.92819300888173284</v>
      </c>
      <c r="AE398" s="407">
        <v>0.92835025380710667</v>
      </c>
      <c r="AF398" s="407">
        <v>0.92815038636813962</v>
      </c>
      <c r="AG398" s="407">
        <v>0.92986501417111</v>
      </c>
      <c r="AH398" s="407">
        <v>0.93507643549589858</v>
      </c>
      <c r="AI398" s="407">
        <v>0.91606022014008914</v>
      </c>
      <c r="AJ398" s="407">
        <v>0.91021892923296666</v>
      </c>
      <c r="AK398" s="407">
        <v>0.91749100257069416</v>
      </c>
      <c r="AL398" s="407">
        <v>0.92590960473626738</v>
      </c>
      <c r="AM398" s="407">
        <v>0.93063573221910678</v>
      </c>
      <c r="AN398" s="407">
        <v>0.93534446089190615</v>
      </c>
      <c r="AO398" s="1503">
        <v>0.9401147826643006</v>
      </c>
      <c r="AP398" s="407"/>
      <c r="AQ398" s="407"/>
      <c r="AR398" s="407"/>
      <c r="AS398" s="1113"/>
      <c r="AT398" s="1113">
        <v>0.94661231417357439</v>
      </c>
      <c r="AU398" s="63"/>
      <c r="AV398" s="902"/>
      <c r="AW398" s="1215"/>
      <c r="AX398" s="106"/>
      <c r="AY398" s="106"/>
      <c r="AZ398" s="106"/>
      <c r="BA398" s="117"/>
      <c r="BB398" s="117"/>
      <c r="BC398" s="117"/>
      <c r="BD398" s="706"/>
      <c r="BE398" s="705"/>
      <c r="BF398" s="705"/>
      <c r="BG398" s="706"/>
      <c r="BH398" s="705"/>
      <c r="BJ398" s="705"/>
      <c r="BK398" s="705"/>
      <c r="BL398" s="705"/>
      <c r="BN398" s="117"/>
      <c r="BO398" s="705"/>
      <c r="BP398" s="705"/>
      <c r="BQ398" s="705"/>
    </row>
    <row r="399" spans="1:69" ht="14.25" customHeight="1">
      <c r="A399" s="31"/>
      <c r="B399" s="31"/>
      <c r="C399" s="90"/>
      <c r="D399" s="399" t="s">
        <v>379</v>
      </c>
      <c r="E399" s="90"/>
      <c r="F399" s="144"/>
      <c r="G399" s="144"/>
      <c r="H399" s="144"/>
      <c r="I399" s="106"/>
      <c r="J399" s="144"/>
      <c r="K399" s="144"/>
      <c r="L399" s="144"/>
      <c r="M399" s="106"/>
      <c r="N399" s="144"/>
      <c r="O399" s="144"/>
      <c r="P399" s="144"/>
      <c r="Q399" s="692"/>
      <c r="R399" s="692"/>
      <c r="S399" s="692"/>
      <c r="T399" s="692"/>
      <c r="U399" s="692"/>
      <c r="V399" s="692"/>
      <c r="W399" s="692"/>
      <c r="X399" s="692"/>
      <c r="Y399" s="693"/>
      <c r="Z399" s="692"/>
      <c r="AA399" s="705"/>
      <c r="AB399" s="658">
        <v>5.411620866325105E-2</v>
      </c>
      <c r="AC399" s="407">
        <v>5.2112174127580249E-2</v>
      </c>
      <c r="AD399" s="407">
        <v>4.8070430582246929E-2</v>
      </c>
      <c r="AE399" s="407">
        <v>5.0355329949238588E-2</v>
      </c>
      <c r="AF399" s="407">
        <v>5.0698434713691308E-2</v>
      </c>
      <c r="AG399" s="407">
        <v>4.9694960849305851E-2</v>
      </c>
      <c r="AH399" s="407">
        <v>4.555835197613721E-2</v>
      </c>
      <c r="AI399" s="407">
        <v>6.8543618666424083E-2</v>
      </c>
      <c r="AJ399" s="407">
        <v>7.4404695485281974E-2</v>
      </c>
      <c r="AK399" s="407">
        <v>6.7084832904884317E-2</v>
      </c>
      <c r="AL399" s="407">
        <v>6.0391240204625135E-2</v>
      </c>
      <c r="AM399" s="407">
        <v>5.7085784448476187E-2</v>
      </c>
      <c r="AN399" s="407">
        <v>5.4191550541915504E-2</v>
      </c>
      <c r="AO399" s="1503">
        <v>5.0852876760507093E-2</v>
      </c>
      <c r="AP399" s="407"/>
      <c r="AQ399" s="407"/>
      <c r="AR399" s="407"/>
      <c r="AS399" s="1113"/>
      <c r="AT399" s="1113">
        <v>4.6144054312082315E-2</v>
      </c>
      <c r="AU399" s="63"/>
      <c r="AV399" s="902"/>
      <c r="AW399" s="1215"/>
      <c r="AX399" s="106"/>
      <c r="AY399" s="106"/>
      <c r="AZ399" s="106"/>
      <c r="BA399" s="117"/>
      <c r="BB399" s="117"/>
      <c r="BC399" s="117"/>
      <c r="BD399" s="706"/>
      <c r="BE399" s="705"/>
      <c r="BF399" s="705"/>
      <c r="BG399" s="706"/>
      <c r="BH399" s="705"/>
      <c r="BJ399" s="705"/>
      <c r="BK399" s="705"/>
      <c r="BL399" s="705"/>
      <c r="BN399" s="117"/>
      <c r="BO399" s="705"/>
      <c r="BP399" s="705"/>
      <c r="BQ399" s="705"/>
    </row>
    <row r="400" spans="1:69" ht="14.25" customHeight="1">
      <c r="A400" s="31"/>
      <c r="B400" s="31"/>
      <c r="C400" s="90"/>
      <c r="D400" s="399" t="s">
        <v>380</v>
      </c>
      <c r="E400" s="90"/>
      <c r="F400" s="144"/>
      <c r="G400" s="144"/>
      <c r="H400" s="144"/>
      <c r="I400" s="106"/>
      <c r="J400" s="144"/>
      <c r="K400" s="144"/>
      <c r="L400" s="144"/>
      <c r="M400" s="106"/>
      <c r="N400" s="144"/>
      <c r="O400" s="144"/>
      <c r="P400" s="144"/>
      <c r="Q400" s="692"/>
      <c r="R400" s="692"/>
      <c r="S400" s="692"/>
      <c r="T400" s="692"/>
      <c r="U400" s="692"/>
      <c r="V400" s="692"/>
      <c r="W400" s="692"/>
      <c r="X400" s="692"/>
      <c r="Y400" s="693"/>
      <c r="Z400" s="692"/>
      <c r="AA400" s="705"/>
      <c r="AB400" s="658">
        <v>2.4627387051700048E-2</v>
      </c>
      <c r="AC400" s="407">
        <v>2.4973272293648398E-2</v>
      </c>
      <c r="AD400" s="407">
        <v>2.3165221004518781E-2</v>
      </c>
      <c r="AE400" s="407">
        <v>2.0736040609137057E-2</v>
      </c>
      <c r="AF400" s="407">
        <v>2.0606300772736282E-2</v>
      </c>
      <c r="AG400" s="407">
        <v>2.0199836671950806E-2</v>
      </c>
      <c r="AH400" s="407">
        <v>1.9155480984340046E-2</v>
      </c>
      <c r="AI400" s="407">
        <v>1.5191485490766852E-2</v>
      </c>
      <c r="AJ400" s="407">
        <v>1.5175522774442635E-2</v>
      </c>
      <c r="AK400" s="407">
        <v>1.5239074550128533E-2</v>
      </c>
      <c r="AL400" s="407">
        <v>1.3526718142279615E-2</v>
      </c>
      <c r="AM400" s="407">
        <v>1.2131874576209066E-2</v>
      </c>
      <c r="AN400" s="407">
        <v>1.0310857026185493E-2</v>
      </c>
      <c r="AO400" s="1503">
        <v>8.9044490272249133E-3</v>
      </c>
      <c r="AP400" s="407"/>
      <c r="AQ400" s="407"/>
      <c r="AR400" s="407"/>
      <c r="AS400" s="1113"/>
      <c r="AT400" s="1113">
        <v>7.2436315143432984E-3</v>
      </c>
      <c r="AU400" s="63"/>
      <c r="AV400" s="902"/>
      <c r="AW400" s="1215"/>
      <c r="AX400" s="106"/>
      <c r="AY400" s="106"/>
      <c r="AZ400" s="106"/>
      <c r="BA400" s="117"/>
      <c r="BB400" s="117"/>
      <c r="BC400" s="117"/>
      <c r="BD400" s="706"/>
      <c r="BE400" s="705"/>
      <c r="BF400" s="705"/>
      <c r="BG400" s="706"/>
      <c r="BH400" s="705"/>
      <c r="BJ400" s="705"/>
      <c r="BK400" s="705"/>
      <c r="BL400" s="705"/>
      <c r="BN400" s="117"/>
      <c r="BO400" s="705"/>
      <c r="BP400" s="705"/>
      <c r="BQ400" s="705"/>
    </row>
    <row r="401" spans="1:69" ht="14.25" customHeight="1">
      <c r="A401" s="31"/>
      <c r="B401" s="31"/>
      <c r="C401" s="90"/>
      <c r="D401" s="399" t="s">
        <v>381</v>
      </c>
      <c r="E401" s="90"/>
      <c r="F401" s="144"/>
      <c r="G401" s="144"/>
      <c r="H401" s="144"/>
      <c r="I401" s="106"/>
      <c r="J401" s="144"/>
      <c r="K401" s="144"/>
      <c r="L401" s="144"/>
      <c r="M401" s="106"/>
      <c r="N401" s="144"/>
      <c r="O401" s="144"/>
      <c r="P401" s="144"/>
      <c r="Q401" s="692"/>
      <c r="R401" s="692"/>
      <c r="S401" s="692"/>
      <c r="T401" s="692"/>
      <c r="U401" s="692"/>
      <c r="V401" s="692"/>
      <c r="W401" s="692"/>
      <c r="X401" s="692"/>
      <c r="Y401" s="693"/>
      <c r="Z401" s="692"/>
      <c r="AA401" s="705"/>
      <c r="AB401" s="658">
        <v>7.2775966464834658E-4</v>
      </c>
      <c r="AC401" s="407">
        <v>6.3049973957619442E-4</v>
      </c>
      <c r="AD401" s="407">
        <v>5.7133953150158431E-4</v>
      </c>
      <c r="AE401" s="407">
        <v>5.5837563451776662E-4</v>
      </c>
      <c r="AF401" s="407">
        <v>5.4487814543293061E-4</v>
      </c>
      <c r="AG401" s="407">
        <v>2.4018830763318437E-4</v>
      </c>
      <c r="AH401" s="407">
        <v>2.097315436241611E-4</v>
      </c>
      <c r="AI401" s="407">
        <v>2.046757027199127E-4</v>
      </c>
      <c r="AJ401" s="407">
        <v>2.008525073087996E-4</v>
      </c>
      <c r="AK401" s="407">
        <v>1.8508997429305914E-4</v>
      </c>
      <c r="AL401" s="407">
        <v>1.7243691682792712E-4</v>
      </c>
      <c r="AM401" s="407">
        <v>1.4660875620796452E-4</v>
      </c>
      <c r="AN401" s="407">
        <v>1.5313153999285385E-4</v>
      </c>
      <c r="AO401" s="1503">
        <v>1.2789154796732371E-4</v>
      </c>
      <c r="AP401" s="407"/>
      <c r="AQ401" s="407"/>
      <c r="AR401" s="407"/>
      <c r="AS401" s="1113"/>
      <c r="AT401" s="1113">
        <v>0</v>
      </c>
      <c r="AU401" s="63"/>
      <c r="AV401" s="902"/>
      <c r="AW401" s="1215"/>
      <c r="AX401" s="106"/>
      <c r="AY401" s="106"/>
      <c r="AZ401" s="106"/>
      <c r="BA401" s="117"/>
      <c r="BB401" s="117"/>
      <c r="BC401" s="117"/>
      <c r="BD401" s="706"/>
      <c r="BE401" s="705"/>
      <c r="BF401" s="705"/>
      <c r="BG401" s="706"/>
      <c r="BH401" s="705"/>
      <c r="BJ401" s="705"/>
      <c r="BK401" s="705"/>
      <c r="BL401" s="705"/>
      <c r="BN401" s="117"/>
      <c r="BO401" s="705"/>
      <c r="BP401" s="705"/>
      <c r="BQ401" s="705"/>
    </row>
    <row r="402" spans="1:69" ht="14.25" customHeight="1">
      <c r="A402" s="31"/>
      <c r="B402" s="31"/>
      <c r="C402" s="90"/>
      <c r="D402" s="399"/>
      <c r="E402" s="90"/>
      <c r="F402" s="144"/>
      <c r="G402" s="144"/>
      <c r="H402" s="144"/>
      <c r="I402" s="106"/>
      <c r="J402" s="144"/>
      <c r="K402" s="144"/>
      <c r="L402" s="144"/>
      <c r="M402" s="106"/>
      <c r="N402" s="144"/>
      <c r="O402" s="144"/>
      <c r="P402" s="144"/>
      <c r="Q402" s="692"/>
      <c r="R402" s="692"/>
      <c r="S402" s="692"/>
      <c r="T402" s="692"/>
      <c r="U402" s="692"/>
      <c r="V402" s="692"/>
      <c r="W402" s="692"/>
      <c r="X402" s="692"/>
      <c r="Y402" s="693"/>
      <c r="Z402" s="692"/>
      <c r="AA402" s="705"/>
      <c r="AB402" s="658"/>
      <c r="AC402" s="407"/>
      <c r="AD402" s="407"/>
      <c r="AE402" s="407"/>
      <c r="AF402" s="407"/>
      <c r="AG402" s="407"/>
      <c r="AH402" s="407"/>
      <c r="AI402" s="407"/>
      <c r="AJ402" s="407"/>
      <c r="AK402" s="407"/>
      <c r="AL402" s="407"/>
      <c r="AM402" s="407"/>
      <c r="AN402" s="407"/>
      <c r="AO402" s="1503"/>
      <c r="AP402" s="407"/>
      <c r="AQ402" s="407"/>
      <c r="AR402" s="407"/>
      <c r="AS402" s="1113"/>
      <c r="AT402" s="1113"/>
      <c r="AU402" s="63"/>
      <c r="AV402" s="902"/>
      <c r="AW402" s="1215"/>
      <c r="AX402" s="106"/>
      <c r="AY402" s="106"/>
      <c r="AZ402" s="106"/>
      <c r="BA402" s="117"/>
      <c r="BB402" s="117"/>
      <c r="BC402" s="117"/>
      <c r="BD402" s="706"/>
      <c r="BE402" s="705"/>
      <c r="BF402" s="705"/>
      <c r="BG402" s="706"/>
      <c r="BH402" s="705"/>
      <c r="BJ402" s="705"/>
      <c r="BK402" s="705"/>
      <c r="BL402" s="705"/>
      <c r="BN402" s="117"/>
      <c r="BO402" s="705"/>
      <c r="BP402" s="705"/>
      <c r="BQ402" s="705"/>
    </row>
    <row r="403" spans="1:69" s="87" customFormat="1" ht="14.25" customHeight="1">
      <c r="A403" s="94"/>
      <c r="B403" s="94"/>
      <c r="C403" s="89" t="s">
        <v>652</v>
      </c>
      <c r="D403" s="89"/>
      <c r="E403" s="89"/>
      <c r="F403" s="460"/>
      <c r="G403" s="460"/>
      <c r="H403" s="460"/>
      <c r="I403" s="461"/>
      <c r="J403" s="460"/>
      <c r="K403" s="460"/>
      <c r="L403" s="460"/>
      <c r="M403" s="461"/>
      <c r="N403" s="460"/>
      <c r="O403" s="460"/>
      <c r="P403" s="460"/>
      <c r="Q403" s="714"/>
      <c r="R403" s="714"/>
      <c r="S403" s="714"/>
      <c r="T403" s="714"/>
      <c r="U403" s="714"/>
      <c r="V403" s="714"/>
      <c r="W403" s="714"/>
      <c r="X403" s="714"/>
      <c r="Y403" s="715"/>
      <c r="Z403" s="714"/>
      <c r="AA403" s="716">
        <v>2483.4</v>
      </c>
      <c r="AB403" s="717">
        <v>2448</v>
      </c>
      <c r="AC403" s="716">
        <v>2645.2</v>
      </c>
      <c r="AD403" s="716">
        <v>2766.2</v>
      </c>
      <c r="AE403" s="716">
        <v>2891.9</v>
      </c>
      <c r="AF403" s="716">
        <v>3086.1</v>
      </c>
      <c r="AG403" s="716">
        <v>3298.3</v>
      </c>
      <c r="AH403" s="716">
        <v>3425.6</v>
      </c>
      <c r="AI403" s="716">
        <v>3611.7999999999997</v>
      </c>
      <c r="AJ403" s="716">
        <v>3592.5999999999995</v>
      </c>
      <c r="AK403" s="716">
        <v>3807.4999999999995</v>
      </c>
      <c r="AL403" s="716">
        <v>3883.8</v>
      </c>
      <c r="AM403" s="716">
        <v>3998.5</v>
      </c>
      <c r="AN403" s="716">
        <v>4239.6000000000004</v>
      </c>
      <c r="AO403" s="1505">
        <v>4506.2</v>
      </c>
      <c r="AP403" s="716"/>
      <c r="AQ403" s="716"/>
      <c r="AR403" s="716"/>
      <c r="AS403" s="1549"/>
      <c r="AT403" s="1549">
        <v>4591.1000000000004</v>
      </c>
      <c r="AU403" s="63"/>
      <c r="AV403" s="982"/>
      <c r="AW403" s="1256"/>
      <c r="AX403" s="461"/>
      <c r="AY403" s="461"/>
      <c r="AZ403" s="461"/>
      <c r="BA403" s="462"/>
      <c r="BB403" s="462"/>
      <c r="BC403" s="462"/>
      <c r="BD403" s="717">
        <v>2766.2</v>
      </c>
      <c r="BE403" s="716">
        <v>3425.6</v>
      </c>
      <c r="BF403" s="716"/>
      <c r="BG403" s="717"/>
      <c r="BH403" s="716"/>
      <c r="BJ403" s="716"/>
      <c r="BK403" s="716"/>
      <c r="BL403" s="716"/>
      <c r="BN403" s="462"/>
      <c r="BO403" s="716"/>
      <c r="BP403" s="716"/>
      <c r="BQ403" s="716"/>
    </row>
    <row r="404" spans="1:69" ht="14.25" customHeight="1">
      <c r="A404" s="31"/>
      <c r="B404" s="31"/>
      <c r="C404" s="90"/>
      <c r="D404" s="399" t="s">
        <v>378</v>
      </c>
      <c r="E404" s="90"/>
      <c r="F404" s="146"/>
      <c r="G404" s="146"/>
      <c r="H404" s="146"/>
      <c r="I404" s="128"/>
      <c r="J404" s="146"/>
      <c r="K404" s="146"/>
      <c r="L404" s="146"/>
      <c r="M404" s="128"/>
      <c r="N404" s="146"/>
      <c r="O404" s="146"/>
      <c r="P404" s="146"/>
      <c r="Q404" s="698"/>
      <c r="R404" s="698"/>
      <c r="S404" s="698"/>
      <c r="T404" s="698"/>
      <c r="U404" s="698"/>
      <c r="V404" s="698"/>
      <c r="W404" s="698"/>
      <c r="X404" s="698"/>
      <c r="Y404" s="699"/>
      <c r="Z404" s="698"/>
      <c r="AA404" s="718">
        <v>1827</v>
      </c>
      <c r="AB404" s="719">
        <v>1785.9</v>
      </c>
      <c r="AC404" s="861">
        <v>1949.8</v>
      </c>
      <c r="AD404" s="861">
        <v>2366.1</v>
      </c>
      <c r="AE404" s="861">
        <v>2531.6</v>
      </c>
      <c r="AF404" s="861">
        <v>2695</v>
      </c>
      <c r="AG404" s="861">
        <v>2875.6000000000004</v>
      </c>
      <c r="AH404" s="861">
        <v>3002</v>
      </c>
      <c r="AI404" s="861">
        <v>3157.5</v>
      </c>
      <c r="AJ404" s="861">
        <v>3066.5</v>
      </c>
      <c r="AK404" s="861">
        <v>3261.1</v>
      </c>
      <c r="AL404" s="861">
        <v>3344.5</v>
      </c>
      <c r="AM404" s="861">
        <v>3434.7999999999997</v>
      </c>
      <c r="AN404" s="861">
        <v>3658.4</v>
      </c>
      <c r="AO404" s="1506">
        <v>3925.2999999999997</v>
      </c>
      <c r="AP404" s="861"/>
      <c r="AQ404" s="861"/>
      <c r="AR404" s="861"/>
      <c r="AS404" s="1556"/>
      <c r="AT404" s="1550">
        <v>4034.4</v>
      </c>
      <c r="AU404" s="63"/>
      <c r="AV404" s="902"/>
      <c r="AW404" s="1229"/>
      <c r="AX404" s="128"/>
      <c r="AY404" s="128"/>
      <c r="AZ404" s="128"/>
      <c r="BA404" s="137"/>
      <c r="BB404" s="137"/>
      <c r="BC404" s="137"/>
      <c r="BD404" s="973">
        <v>2366.1</v>
      </c>
      <c r="BE404" s="861">
        <v>3002</v>
      </c>
      <c r="BF404" s="861"/>
      <c r="BG404" s="973"/>
      <c r="BH404" s="861"/>
      <c r="BJ404" s="861"/>
      <c r="BK404" s="861"/>
      <c r="BL404" s="861"/>
      <c r="BN404" s="137"/>
      <c r="BO404" s="861"/>
      <c r="BP404" s="861"/>
      <c r="BQ404" s="861"/>
    </row>
    <row r="405" spans="1:69" ht="14.25" customHeight="1">
      <c r="A405" s="31"/>
      <c r="B405" s="31"/>
      <c r="C405" s="90"/>
      <c r="D405" s="399" t="s">
        <v>379</v>
      </c>
      <c r="E405" s="90"/>
      <c r="F405" s="146"/>
      <c r="G405" s="146"/>
      <c r="H405" s="146"/>
      <c r="I405" s="128"/>
      <c r="J405" s="146"/>
      <c r="K405" s="146"/>
      <c r="L405" s="146"/>
      <c r="M405" s="128"/>
      <c r="N405" s="146"/>
      <c r="O405" s="146"/>
      <c r="P405" s="146"/>
      <c r="Q405" s="698"/>
      <c r="R405" s="698"/>
      <c r="S405" s="698"/>
      <c r="T405" s="698"/>
      <c r="U405" s="698"/>
      <c r="V405" s="698"/>
      <c r="W405" s="698"/>
      <c r="X405" s="698"/>
      <c r="Y405" s="699"/>
      <c r="Z405" s="698"/>
      <c r="AA405" s="718">
        <v>447.7</v>
      </c>
      <c r="AB405" s="719">
        <v>461.2</v>
      </c>
      <c r="AC405" s="861">
        <v>489.8</v>
      </c>
      <c r="AD405" s="861">
        <v>192.9</v>
      </c>
      <c r="AE405" s="861">
        <v>139.19999999999999</v>
      </c>
      <c r="AF405" s="861">
        <v>153.80000000000001</v>
      </c>
      <c r="AG405" s="861">
        <v>167</v>
      </c>
      <c r="AH405" s="861">
        <v>153.1</v>
      </c>
      <c r="AI405" s="861">
        <v>169.2</v>
      </c>
      <c r="AJ405" s="861">
        <v>215</v>
      </c>
      <c r="AK405" s="861">
        <v>197.9</v>
      </c>
      <c r="AL405" s="861">
        <v>179.4</v>
      </c>
      <c r="AM405" s="861">
        <v>189.3</v>
      </c>
      <c r="AN405" s="861">
        <v>199.8</v>
      </c>
      <c r="AO405" s="1506">
        <v>189.1</v>
      </c>
      <c r="AP405" s="861"/>
      <c r="AQ405" s="861"/>
      <c r="AR405" s="861"/>
      <c r="AS405" s="1556"/>
      <c r="AT405" s="1550">
        <v>159.19999999999999</v>
      </c>
      <c r="AU405" s="63"/>
      <c r="AV405" s="902"/>
      <c r="AW405" s="1229"/>
      <c r="AX405" s="128"/>
      <c r="AY405" s="128"/>
      <c r="AZ405" s="128"/>
      <c r="BA405" s="137"/>
      <c r="BB405" s="137"/>
      <c r="BC405" s="137"/>
      <c r="BD405" s="973">
        <v>192.9</v>
      </c>
      <c r="BE405" s="861">
        <v>153.1</v>
      </c>
      <c r="BF405" s="861"/>
      <c r="BG405" s="973"/>
      <c r="BH405" s="861"/>
      <c r="BJ405" s="861"/>
      <c r="BK405" s="861"/>
      <c r="BL405" s="861"/>
      <c r="BN405" s="137"/>
      <c r="BO405" s="861"/>
      <c r="BP405" s="861"/>
      <c r="BQ405" s="861"/>
    </row>
    <row r="406" spans="1:69" ht="14.25" customHeight="1">
      <c r="A406" s="31"/>
      <c r="B406" s="31"/>
      <c r="C406" s="90"/>
      <c r="D406" s="399" t="s">
        <v>380</v>
      </c>
      <c r="E406" s="90"/>
      <c r="F406" s="146"/>
      <c r="G406" s="146"/>
      <c r="H406" s="146"/>
      <c r="I406" s="128"/>
      <c r="J406" s="146"/>
      <c r="K406" s="146"/>
      <c r="L406" s="146"/>
      <c r="M406" s="128"/>
      <c r="N406" s="146"/>
      <c r="O406" s="146"/>
      <c r="P406" s="146"/>
      <c r="Q406" s="698"/>
      <c r="R406" s="698"/>
      <c r="S406" s="698"/>
      <c r="T406" s="698"/>
      <c r="U406" s="698"/>
      <c r="V406" s="698"/>
      <c r="W406" s="698"/>
      <c r="X406" s="698"/>
      <c r="Y406" s="699"/>
      <c r="Z406" s="698"/>
      <c r="AA406" s="718">
        <v>208.7</v>
      </c>
      <c r="AB406" s="719">
        <v>200.9</v>
      </c>
      <c r="AC406" s="861">
        <v>205.6</v>
      </c>
      <c r="AD406" s="861">
        <v>207.2</v>
      </c>
      <c r="AE406" s="861">
        <v>221.1</v>
      </c>
      <c r="AF406" s="861">
        <v>237.29999999999998</v>
      </c>
      <c r="AG406" s="861">
        <v>255.7</v>
      </c>
      <c r="AH406" s="861">
        <v>270.5</v>
      </c>
      <c r="AI406" s="861">
        <v>285.10000000000002</v>
      </c>
      <c r="AJ406" s="861">
        <v>311.10000000000002</v>
      </c>
      <c r="AK406" s="861">
        <v>348.5</v>
      </c>
      <c r="AL406" s="861">
        <v>359.9</v>
      </c>
      <c r="AM406" s="861">
        <v>374.4</v>
      </c>
      <c r="AN406" s="861">
        <v>381.4</v>
      </c>
      <c r="AO406" s="1506">
        <v>391.79999999999995</v>
      </c>
      <c r="AP406" s="861"/>
      <c r="AQ406" s="861"/>
      <c r="AR406" s="861"/>
      <c r="AS406" s="1556"/>
      <c r="AT406" s="1550">
        <v>397.5</v>
      </c>
      <c r="AU406" s="63"/>
      <c r="AV406" s="902"/>
      <c r="AW406" s="1229"/>
      <c r="AX406" s="128"/>
      <c r="AY406" s="128"/>
      <c r="AZ406" s="128"/>
      <c r="BA406" s="137"/>
      <c r="BB406" s="137"/>
      <c r="BC406" s="137"/>
      <c r="BD406" s="973">
        <v>207.2</v>
      </c>
      <c r="BE406" s="861">
        <v>270.5</v>
      </c>
      <c r="BF406" s="861"/>
      <c r="BG406" s="973"/>
      <c r="BH406" s="861"/>
      <c r="BJ406" s="861"/>
      <c r="BK406" s="861"/>
      <c r="BL406" s="861"/>
      <c r="BN406" s="137"/>
      <c r="BO406" s="861"/>
      <c r="BP406" s="861"/>
      <c r="BQ406" s="861"/>
    </row>
    <row r="407" spans="1:69" s="87" customFormat="1" ht="14.25" customHeight="1">
      <c r="A407" s="94"/>
      <c r="B407" s="94"/>
      <c r="C407" s="89"/>
      <c r="D407" s="89" t="s">
        <v>80</v>
      </c>
      <c r="E407" s="89"/>
      <c r="F407" s="458"/>
      <c r="G407" s="458"/>
      <c r="H407" s="458"/>
      <c r="I407" s="459"/>
      <c r="J407" s="458"/>
      <c r="K407" s="458"/>
      <c r="L407" s="458"/>
      <c r="M407" s="459"/>
      <c r="N407" s="458"/>
      <c r="O407" s="458"/>
      <c r="P407" s="458"/>
      <c r="Q407" s="701"/>
      <c r="R407" s="701"/>
      <c r="S407" s="701"/>
      <c r="T407" s="701"/>
      <c r="U407" s="701"/>
      <c r="V407" s="701"/>
      <c r="W407" s="701"/>
      <c r="X407" s="701"/>
      <c r="Y407" s="702"/>
      <c r="Z407" s="701"/>
      <c r="AA407" s="703">
        <v>1812.2</v>
      </c>
      <c r="AB407" s="704">
        <v>1838.6</v>
      </c>
      <c r="AC407" s="703">
        <v>1999.2</v>
      </c>
      <c r="AD407" s="703">
        <v>2108.6999999999998</v>
      </c>
      <c r="AE407" s="703">
        <v>2186.9</v>
      </c>
      <c r="AF407" s="703">
        <v>2334.1999999999998</v>
      </c>
      <c r="AG407" s="703">
        <v>2502.9</v>
      </c>
      <c r="AH407" s="703">
        <v>2631.6</v>
      </c>
      <c r="AI407" s="703">
        <v>2792.2</v>
      </c>
      <c r="AJ407" s="703">
        <v>2770.4999999999995</v>
      </c>
      <c r="AK407" s="703">
        <v>2961.7999999999997</v>
      </c>
      <c r="AL407" s="703">
        <v>3055.1000000000004</v>
      </c>
      <c r="AM407" s="703">
        <v>3151.4</v>
      </c>
      <c r="AN407" s="703">
        <v>3380.6000000000004</v>
      </c>
      <c r="AO407" s="1498">
        <v>3634.6</v>
      </c>
      <c r="AP407" s="703"/>
      <c r="AQ407" s="703"/>
      <c r="AR407" s="703"/>
      <c r="AS407" s="1546"/>
      <c r="AT407" s="1546">
        <v>3685.8</v>
      </c>
      <c r="AU407" s="63"/>
      <c r="AV407" s="982"/>
      <c r="AW407" s="1253"/>
      <c r="AX407" s="459"/>
      <c r="AY407" s="459"/>
      <c r="AZ407" s="459"/>
      <c r="BA407" s="260"/>
      <c r="BB407" s="260"/>
      <c r="BC407" s="260"/>
      <c r="BD407" s="704">
        <v>2108.6999999999998</v>
      </c>
      <c r="BE407" s="703">
        <v>2631.6</v>
      </c>
      <c r="BF407" s="703"/>
      <c r="BG407" s="704"/>
      <c r="BH407" s="703"/>
      <c r="BJ407" s="703"/>
      <c r="BK407" s="703"/>
      <c r="BL407" s="703"/>
      <c r="BN407" s="260"/>
      <c r="BO407" s="703"/>
      <c r="BP407" s="703"/>
      <c r="BQ407" s="703"/>
    </row>
    <row r="408" spans="1:69" ht="14.25" customHeight="1">
      <c r="A408" s="31"/>
      <c r="B408" s="31"/>
      <c r="C408" s="90"/>
      <c r="D408" s="457" t="s">
        <v>378</v>
      </c>
      <c r="E408" s="90"/>
      <c r="F408" s="144"/>
      <c r="G408" s="144"/>
      <c r="H408" s="144"/>
      <c r="I408" s="106"/>
      <c r="J408" s="144"/>
      <c r="K408" s="144"/>
      <c r="L408" s="144"/>
      <c r="M408" s="106"/>
      <c r="N408" s="144"/>
      <c r="O408" s="144"/>
      <c r="P408" s="144"/>
      <c r="Q408" s="692"/>
      <c r="R408" s="692"/>
      <c r="S408" s="692"/>
      <c r="T408" s="692"/>
      <c r="U408" s="692"/>
      <c r="V408" s="692"/>
      <c r="W408" s="692"/>
      <c r="X408" s="692"/>
      <c r="Y408" s="693"/>
      <c r="Z408" s="692"/>
      <c r="AA408" s="705">
        <v>1595</v>
      </c>
      <c r="AB408" s="706">
        <v>1619</v>
      </c>
      <c r="AC408" s="705">
        <v>1772.7</v>
      </c>
      <c r="AD408" s="705">
        <v>1879.8</v>
      </c>
      <c r="AE408" s="705">
        <v>1938.7</v>
      </c>
      <c r="AF408" s="705">
        <v>2069.6999999999998</v>
      </c>
      <c r="AG408" s="705">
        <v>2216.3000000000002</v>
      </c>
      <c r="AH408" s="705">
        <v>2342.9</v>
      </c>
      <c r="AI408" s="705">
        <v>2488.6999999999998</v>
      </c>
      <c r="AJ408" s="705">
        <v>2416.1</v>
      </c>
      <c r="AK408" s="705">
        <v>2588.1999999999998</v>
      </c>
      <c r="AL408" s="705">
        <v>2683.5</v>
      </c>
      <c r="AM408" s="705">
        <v>2760.7</v>
      </c>
      <c r="AN408" s="705">
        <v>2973.8</v>
      </c>
      <c r="AO408" s="1499">
        <v>3213.2</v>
      </c>
      <c r="AP408" s="705"/>
      <c r="AQ408" s="705"/>
      <c r="AR408" s="705"/>
      <c r="AS408" s="1547"/>
      <c r="AT408" s="1547">
        <v>3281.9</v>
      </c>
      <c r="AU408" s="63"/>
      <c r="AV408" s="902"/>
      <c r="AW408" s="1215"/>
      <c r="AX408" s="106"/>
      <c r="AY408" s="106"/>
      <c r="AZ408" s="106"/>
      <c r="BA408" s="117"/>
      <c r="BB408" s="117"/>
      <c r="BC408" s="117"/>
      <c r="BD408" s="706">
        <v>1879.8</v>
      </c>
      <c r="BE408" s="705">
        <v>2342.9</v>
      </c>
      <c r="BF408" s="705"/>
      <c r="BG408" s="706"/>
      <c r="BH408" s="705"/>
      <c r="BJ408" s="705"/>
      <c r="BK408" s="705"/>
      <c r="BL408" s="705"/>
      <c r="BN408" s="117"/>
      <c r="BO408" s="705"/>
      <c r="BP408" s="705"/>
      <c r="BQ408" s="705"/>
    </row>
    <row r="409" spans="1:69" ht="14.25" customHeight="1">
      <c r="A409" s="31"/>
      <c r="B409" s="31"/>
      <c r="C409" s="90"/>
      <c r="D409" s="457" t="s">
        <v>379</v>
      </c>
      <c r="E409" s="90"/>
      <c r="F409" s="144"/>
      <c r="G409" s="144"/>
      <c r="H409" s="144"/>
      <c r="I409" s="106"/>
      <c r="J409" s="144"/>
      <c r="K409" s="144"/>
      <c r="L409" s="144"/>
      <c r="M409" s="106"/>
      <c r="N409" s="144"/>
      <c r="O409" s="144"/>
      <c r="P409" s="144"/>
      <c r="Q409" s="692"/>
      <c r="R409" s="692"/>
      <c r="S409" s="692"/>
      <c r="T409" s="692"/>
      <c r="U409" s="692"/>
      <c r="V409" s="692"/>
      <c r="W409" s="692"/>
      <c r="X409" s="692"/>
      <c r="Y409" s="693"/>
      <c r="Z409" s="692"/>
      <c r="AA409" s="705">
        <v>73.3</v>
      </c>
      <c r="AB409" s="706">
        <v>76.3</v>
      </c>
      <c r="AC409" s="705">
        <v>80.8</v>
      </c>
      <c r="AD409" s="705">
        <v>80</v>
      </c>
      <c r="AE409" s="705">
        <v>90.5</v>
      </c>
      <c r="AF409" s="705">
        <v>98.3</v>
      </c>
      <c r="AG409" s="705">
        <v>109.2</v>
      </c>
      <c r="AH409" s="705">
        <v>102.6</v>
      </c>
      <c r="AI409" s="705">
        <v>111.3</v>
      </c>
      <c r="AJ409" s="705">
        <v>150.69999999999999</v>
      </c>
      <c r="AK409" s="705">
        <v>146</v>
      </c>
      <c r="AL409" s="705">
        <v>136.30000000000001</v>
      </c>
      <c r="AM409" s="705">
        <v>142.9</v>
      </c>
      <c r="AN409" s="705">
        <v>151.80000000000001</v>
      </c>
      <c r="AO409" s="1499">
        <v>156.5</v>
      </c>
      <c r="AP409" s="705"/>
      <c r="AQ409" s="705"/>
      <c r="AR409" s="705"/>
      <c r="AS409" s="1547"/>
      <c r="AT409" s="1547">
        <v>133.5</v>
      </c>
      <c r="AU409" s="63"/>
      <c r="AV409" s="902"/>
      <c r="AW409" s="1215"/>
      <c r="AX409" s="106"/>
      <c r="AY409" s="106"/>
      <c r="AZ409" s="106"/>
      <c r="BA409" s="117"/>
      <c r="BB409" s="117"/>
      <c r="BC409" s="117"/>
      <c r="BD409" s="706">
        <v>80</v>
      </c>
      <c r="BE409" s="705">
        <v>102.6</v>
      </c>
      <c r="BF409" s="705"/>
      <c r="BG409" s="706"/>
      <c r="BH409" s="705"/>
      <c r="BJ409" s="705"/>
      <c r="BK409" s="705"/>
      <c r="BL409" s="705"/>
      <c r="BN409" s="117"/>
      <c r="BO409" s="705"/>
      <c r="BP409" s="705"/>
      <c r="BQ409" s="705"/>
    </row>
    <row r="410" spans="1:69" ht="14.25" customHeight="1">
      <c r="A410" s="31"/>
      <c r="B410" s="31"/>
      <c r="C410" s="90"/>
      <c r="D410" s="457" t="s">
        <v>380</v>
      </c>
      <c r="E410" s="90"/>
      <c r="F410" s="144"/>
      <c r="G410" s="144"/>
      <c r="H410" s="144"/>
      <c r="I410" s="106"/>
      <c r="J410" s="144"/>
      <c r="K410" s="144"/>
      <c r="L410" s="144"/>
      <c r="M410" s="106"/>
      <c r="N410" s="144"/>
      <c r="O410" s="144"/>
      <c r="P410" s="144"/>
      <c r="Q410" s="692"/>
      <c r="R410" s="692"/>
      <c r="S410" s="692"/>
      <c r="T410" s="692"/>
      <c r="U410" s="692"/>
      <c r="V410" s="692"/>
      <c r="W410" s="692"/>
      <c r="X410" s="692"/>
      <c r="Y410" s="693"/>
      <c r="Z410" s="692"/>
      <c r="AA410" s="705">
        <v>143.9</v>
      </c>
      <c r="AB410" s="706">
        <v>143.30000000000001</v>
      </c>
      <c r="AC410" s="705">
        <v>145.69999999999999</v>
      </c>
      <c r="AD410" s="705">
        <v>148.9</v>
      </c>
      <c r="AE410" s="705">
        <v>157.69999999999999</v>
      </c>
      <c r="AF410" s="705">
        <v>166.2</v>
      </c>
      <c r="AG410" s="705">
        <v>177.4</v>
      </c>
      <c r="AH410" s="705">
        <v>186.1</v>
      </c>
      <c r="AI410" s="705">
        <v>192.2</v>
      </c>
      <c r="AJ410" s="705">
        <v>203.7</v>
      </c>
      <c r="AK410" s="705">
        <v>227.6</v>
      </c>
      <c r="AL410" s="705">
        <v>235.3</v>
      </c>
      <c r="AM410" s="705">
        <v>247.8</v>
      </c>
      <c r="AN410" s="705">
        <v>255</v>
      </c>
      <c r="AO410" s="1499">
        <v>264.89999999999998</v>
      </c>
      <c r="AP410" s="705"/>
      <c r="AQ410" s="705"/>
      <c r="AR410" s="705"/>
      <c r="AS410" s="1547"/>
      <c r="AT410" s="1547">
        <v>270.39999999999998</v>
      </c>
      <c r="AU410" s="1188"/>
      <c r="AV410" s="902"/>
      <c r="AW410" s="1215"/>
      <c r="AX410" s="106"/>
      <c r="AY410" s="106"/>
      <c r="AZ410" s="106"/>
      <c r="BA410" s="117"/>
      <c r="BB410" s="117"/>
      <c r="BC410" s="117"/>
      <c r="BD410" s="706">
        <v>148.9</v>
      </c>
      <c r="BE410" s="705">
        <v>186.1</v>
      </c>
      <c r="BF410" s="705"/>
      <c r="BG410" s="706"/>
      <c r="BH410" s="705"/>
      <c r="BJ410" s="705"/>
      <c r="BK410" s="705"/>
      <c r="BL410" s="705"/>
      <c r="BN410" s="117"/>
      <c r="BO410" s="705"/>
      <c r="BP410" s="705"/>
      <c r="BQ410" s="705"/>
    </row>
    <row r="411" spans="1:69" s="87" customFormat="1" ht="14.25" customHeight="1">
      <c r="A411" s="94"/>
      <c r="B411" s="94"/>
      <c r="C411" s="89"/>
      <c r="D411" s="89" t="s">
        <v>81</v>
      </c>
      <c r="E411" s="89"/>
      <c r="F411" s="458"/>
      <c r="G411" s="458"/>
      <c r="H411" s="458"/>
      <c r="I411" s="459"/>
      <c r="J411" s="458"/>
      <c r="K411" s="458"/>
      <c r="L411" s="458"/>
      <c r="M411" s="459"/>
      <c r="N411" s="458"/>
      <c r="O411" s="458"/>
      <c r="P411" s="458"/>
      <c r="Q411" s="701"/>
      <c r="R411" s="701"/>
      <c r="S411" s="701"/>
      <c r="T411" s="701"/>
      <c r="U411" s="701"/>
      <c r="V411" s="701"/>
      <c r="W411" s="701"/>
      <c r="X411" s="701"/>
      <c r="Y411" s="702"/>
      <c r="Z411" s="701"/>
      <c r="AA411" s="703">
        <v>671.19999999999993</v>
      </c>
      <c r="AB411" s="704">
        <v>609.4</v>
      </c>
      <c r="AC411" s="703">
        <v>646</v>
      </c>
      <c r="AD411" s="703">
        <v>657.5</v>
      </c>
      <c r="AE411" s="703">
        <v>705</v>
      </c>
      <c r="AF411" s="703">
        <v>751.9</v>
      </c>
      <c r="AG411" s="703">
        <v>795.39999999999986</v>
      </c>
      <c r="AH411" s="703">
        <v>794</v>
      </c>
      <c r="AI411" s="703">
        <v>819.59999999999991</v>
      </c>
      <c r="AJ411" s="703">
        <v>822.09999999999991</v>
      </c>
      <c r="AK411" s="703">
        <v>845.69999999999993</v>
      </c>
      <c r="AL411" s="703">
        <v>828.7</v>
      </c>
      <c r="AM411" s="703">
        <v>847.1</v>
      </c>
      <c r="AN411" s="703">
        <v>859</v>
      </c>
      <c r="AO411" s="1498">
        <v>871.6</v>
      </c>
      <c r="AP411" s="703"/>
      <c r="AQ411" s="703"/>
      <c r="AR411" s="703"/>
      <c r="AS411" s="1546"/>
      <c r="AT411" s="1546">
        <v>905.30000000000007</v>
      </c>
      <c r="AU411" s="63"/>
      <c r="AV411" s="982"/>
      <c r="AW411" s="1253"/>
      <c r="AX411" s="459"/>
      <c r="AY411" s="459"/>
      <c r="AZ411" s="459"/>
      <c r="BA411" s="260"/>
      <c r="BB411" s="260"/>
      <c r="BC411" s="260"/>
      <c r="BD411" s="704">
        <v>657.5</v>
      </c>
      <c r="BE411" s="703">
        <v>794</v>
      </c>
      <c r="BF411" s="703"/>
      <c r="BG411" s="704"/>
      <c r="BH411" s="703"/>
      <c r="BJ411" s="703"/>
      <c r="BK411" s="703"/>
      <c r="BL411" s="703"/>
      <c r="BN411" s="260"/>
      <c r="BO411" s="703"/>
      <c r="BP411" s="703"/>
      <c r="BQ411" s="703"/>
    </row>
    <row r="412" spans="1:69" ht="14.25" customHeight="1">
      <c r="A412" s="31"/>
      <c r="B412" s="31"/>
      <c r="C412" s="90"/>
      <c r="D412" s="457" t="s">
        <v>378</v>
      </c>
      <c r="E412" s="90"/>
      <c r="F412" s="144"/>
      <c r="G412" s="144"/>
      <c r="H412" s="144"/>
      <c r="I412" s="106"/>
      <c r="J412" s="144"/>
      <c r="K412" s="144"/>
      <c r="L412" s="144"/>
      <c r="M412" s="106"/>
      <c r="N412" s="144"/>
      <c r="O412" s="144"/>
      <c r="P412" s="144"/>
      <c r="Q412" s="692"/>
      <c r="R412" s="692"/>
      <c r="S412" s="692"/>
      <c r="T412" s="692"/>
      <c r="U412" s="692"/>
      <c r="V412" s="692"/>
      <c r="W412" s="692"/>
      <c r="X412" s="692"/>
      <c r="Y412" s="693"/>
      <c r="Z412" s="692"/>
      <c r="AA412" s="705">
        <v>232</v>
      </c>
      <c r="AB412" s="706">
        <v>166.9</v>
      </c>
      <c r="AC412" s="705">
        <v>177.1</v>
      </c>
      <c r="AD412" s="705">
        <v>486.3</v>
      </c>
      <c r="AE412" s="705">
        <v>592.9</v>
      </c>
      <c r="AF412" s="705">
        <v>625.29999999999995</v>
      </c>
      <c r="AG412" s="705">
        <v>659.3</v>
      </c>
      <c r="AH412" s="705">
        <v>659.1</v>
      </c>
      <c r="AI412" s="705">
        <v>668.8</v>
      </c>
      <c r="AJ412" s="705">
        <v>650.4</v>
      </c>
      <c r="AK412" s="705">
        <v>672.9</v>
      </c>
      <c r="AL412" s="705">
        <v>661</v>
      </c>
      <c r="AM412" s="705">
        <v>674.1</v>
      </c>
      <c r="AN412" s="705">
        <v>684.6</v>
      </c>
      <c r="AO412" s="1499">
        <v>712.1</v>
      </c>
      <c r="AP412" s="705"/>
      <c r="AQ412" s="705"/>
      <c r="AR412" s="705"/>
      <c r="AS412" s="1547"/>
      <c r="AT412" s="1547">
        <v>752.5</v>
      </c>
      <c r="AU412" s="63"/>
      <c r="AV412" s="902"/>
      <c r="AW412" s="1215"/>
      <c r="AX412" s="106"/>
      <c r="AY412" s="106"/>
      <c r="AZ412" s="106"/>
      <c r="BA412" s="117"/>
      <c r="BB412" s="117"/>
      <c r="BC412" s="117"/>
      <c r="BD412" s="706">
        <v>486.3</v>
      </c>
      <c r="BE412" s="705">
        <v>659.1</v>
      </c>
      <c r="BF412" s="705"/>
      <c r="BG412" s="706"/>
      <c r="BH412" s="705"/>
      <c r="BJ412" s="705"/>
      <c r="BK412" s="705"/>
      <c r="BL412" s="705"/>
      <c r="BN412" s="117"/>
      <c r="BO412" s="705"/>
      <c r="BP412" s="705"/>
      <c r="BQ412" s="705"/>
    </row>
    <row r="413" spans="1:69" ht="14.25" customHeight="1">
      <c r="A413" s="31"/>
      <c r="B413" s="31"/>
      <c r="C413" s="90"/>
      <c r="D413" s="457" t="s">
        <v>379</v>
      </c>
      <c r="E413" s="90"/>
      <c r="F413" s="144"/>
      <c r="G413" s="144"/>
      <c r="H413" s="144"/>
      <c r="I413" s="106"/>
      <c r="J413" s="144"/>
      <c r="K413" s="144"/>
      <c r="L413" s="144"/>
      <c r="M413" s="106"/>
      <c r="N413" s="144"/>
      <c r="O413" s="144"/>
      <c r="P413" s="144"/>
      <c r="Q413" s="692"/>
      <c r="R413" s="692"/>
      <c r="S413" s="692"/>
      <c r="T413" s="692"/>
      <c r="U413" s="692"/>
      <c r="V413" s="692"/>
      <c r="W413" s="692"/>
      <c r="X413" s="692"/>
      <c r="Y413" s="693"/>
      <c r="Z413" s="692"/>
      <c r="AA413" s="705">
        <v>374.4</v>
      </c>
      <c r="AB413" s="706">
        <v>384.9</v>
      </c>
      <c r="AC413" s="705">
        <v>409</v>
      </c>
      <c r="AD413" s="705">
        <v>112.9</v>
      </c>
      <c r="AE413" s="705">
        <v>48.7</v>
      </c>
      <c r="AF413" s="705">
        <v>55.5</v>
      </c>
      <c r="AG413" s="705">
        <v>57.8</v>
      </c>
      <c r="AH413" s="705">
        <v>50.5</v>
      </c>
      <c r="AI413" s="705">
        <v>57.9</v>
      </c>
      <c r="AJ413" s="705">
        <v>64.3</v>
      </c>
      <c r="AK413" s="705">
        <v>51.9</v>
      </c>
      <c r="AL413" s="705">
        <v>43.1</v>
      </c>
      <c r="AM413" s="705">
        <v>46.4</v>
      </c>
      <c r="AN413" s="705">
        <v>48</v>
      </c>
      <c r="AO413" s="1499">
        <v>32.6</v>
      </c>
      <c r="AP413" s="705"/>
      <c r="AQ413" s="705"/>
      <c r="AR413" s="705"/>
      <c r="AS413" s="1547"/>
      <c r="AT413" s="1547">
        <v>25.7</v>
      </c>
      <c r="AU413" s="1188"/>
      <c r="AV413" s="902"/>
      <c r="AW413" s="1215"/>
      <c r="AX413" s="106"/>
      <c r="AY413" s="106"/>
      <c r="AZ413" s="106"/>
      <c r="BA413" s="117"/>
      <c r="BB413" s="117"/>
      <c r="BC413" s="117"/>
      <c r="BD413" s="706">
        <v>112.9</v>
      </c>
      <c r="BE413" s="705">
        <v>50.5</v>
      </c>
      <c r="BF413" s="705"/>
      <c r="BG413" s="706"/>
      <c r="BH413" s="705"/>
      <c r="BJ413" s="705"/>
      <c r="BK413" s="705"/>
      <c r="BL413" s="705"/>
      <c r="BN413" s="117"/>
      <c r="BO413" s="705"/>
      <c r="BP413" s="705"/>
      <c r="BQ413" s="705"/>
    </row>
    <row r="414" spans="1:69" ht="14.25" customHeight="1">
      <c r="A414" s="31"/>
      <c r="B414" s="31"/>
      <c r="C414" s="90"/>
      <c r="D414" s="457" t="s">
        <v>380</v>
      </c>
      <c r="E414" s="90"/>
      <c r="F414" s="144"/>
      <c r="G414" s="144"/>
      <c r="H414" s="144"/>
      <c r="I414" s="106"/>
      <c r="J414" s="144"/>
      <c r="K414" s="144"/>
      <c r="L414" s="144"/>
      <c r="M414" s="106"/>
      <c r="N414" s="144"/>
      <c r="O414" s="144"/>
      <c r="P414" s="144"/>
      <c r="Q414" s="692"/>
      <c r="R414" s="692"/>
      <c r="S414" s="692"/>
      <c r="T414" s="692"/>
      <c r="U414" s="692"/>
      <c r="V414" s="692"/>
      <c r="W414" s="692"/>
      <c r="X414" s="692"/>
      <c r="Y414" s="693"/>
      <c r="Z414" s="692"/>
      <c r="AA414" s="705">
        <v>64.8</v>
      </c>
      <c r="AB414" s="706">
        <v>57.6</v>
      </c>
      <c r="AC414" s="705">
        <v>59.9</v>
      </c>
      <c r="AD414" s="705">
        <v>58.3</v>
      </c>
      <c r="AE414" s="705">
        <v>63.4</v>
      </c>
      <c r="AF414" s="705">
        <v>71.099999999999994</v>
      </c>
      <c r="AG414" s="705">
        <v>78.3</v>
      </c>
      <c r="AH414" s="705">
        <v>84.4</v>
      </c>
      <c r="AI414" s="705">
        <v>92.9</v>
      </c>
      <c r="AJ414" s="705">
        <v>107.4</v>
      </c>
      <c r="AK414" s="705">
        <v>120.9</v>
      </c>
      <c r="AL414" s="705">
        <v>124.6</v>
      </c>
      <c r="AM414" s="705">
        <v>126.6</v>
      </c>
      <c r="AN414" s="705">
        <v>126.4</v>
      </c>
      <c r="AO414" s="1499">
        <v>126.9</v>
      </c>
      <c r="AP414" s="705"/>
      <c r="AQ414" s="705"/>
      <c r="AR414" s="705"/>
      <c r="AS414" s="1547"/>
      <c r="AT414" s="1547">
        <v>127.1</v>
      </c>
      <c r="AU414" s="1188"/>
      <c r="AV414" s="902"/>
      <c r="AW414" s="1215"/>
      <c r="AX414" s="106"/>
      <c r="AY414" s="106"/>
      <c r="AZ414" s="106"/>
      <c r="BA414" s="117"/>
      <c r="BB414" s="117"/>
      <c r="BC414" s="117"/>
      <c r="BD414" s="706">
        <v>58.3</v>
      </c>
      <c r="BE414" s="705">
        <v>84.4</v>
      </c>
      <c r="BF414" s="705"/>
      <c r="BG414" s="706"/>
      <c r="BH414" s="705"/>
      <c r="BJ414" s="356"/>
      <c r="BK414" s="356"/>
      <c r="BL414" s="356"/>
      <c r="BN414" s="117"/>
      <c r="BO414" s="705"/>
      <c r="BP414" s="705"/>
      <c r="BQ414" s="705"/>
    </row>
    <row r="415" spans="1:69" ht="14.25" customHeight="1">
      <c r="A415" s="31"/>
      <c r="B415" s="31"/>
      <c r="C415" s="96" t="s">
        <v>683</v>
      </c>
      <c r="D415" s="90"/>
      <c r="E415" s="90"/>
      <c r="F415" s="144"/>
      <c r="G415" s="144"/>
      <c r="H415" s="144"/>
      <c r="I415" s="106"/>
      <c r="J415" s="144"/>
      <c r="K415" s="144"/>
      <c r="L415" s="144"/>
      <c r="M415" s="106"/>
      <c r="N415" s="144"/>
      <c r="O415" s="144"/>
      <c r="P415" s="144"/>
      <c r="Q415" s="692"/>
      <c r="R415" s="692"/>
      <c r="S415" s="692"/>
      <c r="T415" s="692"/>
      <c r="U415" s="692"/>
      <c r="V415" s="692"/>
      <c r="W415" s="692"/>
      <c r="X415" s="692"/>
      <c r="Y415" s="693"/>
      <c r="Z415" s="692"/>
      <c r="AA415" s="705"/>
      <c r="AB415" s="706"/>
      <c r="AC415" s="705"/>
      <c r="AD415" s="705"/>
      <c r="AE415" s="705"/>
      <c r="AF415" s="705"/>
      <c r="AG415" s="705"/>
      <c r="AH415" s="705"/>
      <c r="AI415" s="705"/>
      <c r="AJ415" s="705"/>
      <c r="AK415" s="705"/>
      <c r="AL415" s="705"/>
      <c r="AM415" s="705"/>
      <c r="AN415" s="705"/>
      <c r="AO415" s="1499"/>
      <c r="AP415" s="705"/>
      <c r="AQ415" s="705"/>
      <c r="AR415" s="705"/>
      <c r="AS415" s="1547"/>
      <c r="AT415" s="1547"/>
      <c r="AU415" s="1188"/>
      <c r="AV415" s="902"/>
      <c r="AW415" s="1215"/>
      <c r="AX415" s="106"/>
      <c r="AY415" s="106"/>
      <c r="AZ415" s="106"/>
      <c r="BA415" s="117"/>
      <c r="BB415" s="117"/>
      <c r="BC415" s="117"/>
      <c r="BD415" s="706"/>
      <c r="BE415" s="705"/>
      <c r="BF415" s="705"/>
      <c r="BG415" s="706"/>
      <c r="BH415" s="705"/>
      <c r="BJ415" s="356"/>
      <c r="BK415" s="356"/>
      <c r="BL415" s="356"/>
      <c r="BN415" s="117"/>
      <c r="BO415" s="705"/>
      <c r="BP415" s="705"/>
      <c r="BQ415" s="705"/>
    </row>
    <row r="416" spans="1:69" ht="14.25" customHeight="1">
      <c r="A416" s="31"/>
      <c r="B416" s="31"/>
      <c r="C416" s="90"/>
      <c r="D416" s="399" t="s">
        <v>378</v>
      </c>
      <c r="E416" s="90"/>
      <c r="F416" s="144"/>
      <c r="G416" s="144"/>
      <c r="H416" s="144"/>
      <c r="I416" s="106"/>
      <c r="J416" s="144"/>
      <c r="K416" s="144"/>
      <c r="L416" s="144"/>
      <c r="M416" s="106"/>
      <c r="N416" s="144"/>
      <c r="O416" s="144"/>
      <c r="P416" s="144"/>
      <c r="Q416" s="692"/>
      <c r="R416" s="692"/>
      <c r="S416" s="692"/>
      <c r="T416" s="692"/>
      <c r="U416" s="692"/>
      <c r="V416" s="692"/>
      <c r="W416" s="692"/>
      <c r="X416" s="692"/>
      <c r="Y416" s="693"/>
      <c r="Z416" s="692"/>
      <c r="AA416" s="705"/>
      <c r="AB416" s="658">
        <v>0.72953431372549027</v>
      </c>
      <c r="AC416" s="407">
        <v>0.73710872523816728</v>
      </c>
      <c r="AD416" s="407">
        <v>0.85536114525341622</v>
      </c>
      <c r="AE416" s="407">
        <v>0.87541062968982319</v>
      </c>
      <c r="AF416" s="407">
        <v>0.87327047082077702</v>
      </c>
      <c r="AG416" s="407">
        <v>0.87184307067277089</v>
      </c>
      <c r="AH416" s="407">
        <v>0.87634283045305938</v>
      </c>
      <c r="AI416" s="407">
        <v>0.87421784151946402</v>
      </c>
      <c r="AJ416" s="407">
        <v>0.85356009575238001</v>
      </c>
      <c r="AK416" s="407">
        <v>0.85649376231122787</v>
      </c>
      <c r="AL416" s="407">
        <v>0.86114115041969197</v>
      </c>
      <c r="AM416" s="407">
        <v>0.85902213329998744</v>
      </c>
      <c r="AN416" s="407">
        <v>0.86291159543353146</v>
      </c>
      <c r="AO416" s="1503">
        <v>0.87108872220496203</v>
      </c>
      <c r="AP416" s="407"/>
      <c r="AQ416" s="407"/>
      <c r="AR416" s="407"/>
      <c r="AS416" s="1113"/>
      <c r="AT416" s="1113">
        <v>0.87874365620439543</v>
      </c>
      <c r="AU416" s="1188"/>
      <c r="AV416" s="902"/>
      <c r="AW416" s="1215"/>
      <c r="AX416" s="106"/>
      <c r="AY416" s="106"/>
      <c r="AZ416" s="106"/>
      <c r="BA416" s="117"/>
      <c r="BB416" s="117"/>
      <c r="BC416" s="117"/>
      <c r="BD416" s="706"/>
      <c r="BE416" s="705"/>
      <c r="BF416" s="705"/>
      <c r="BG416" s="706"/>
      <c r="BH416" s="705"/>
      <c r="BJ416" s="356"/>
      <c r="BK416" s="356"/>
      <c r="BL416" s="356"/>
      <c r="BN416" s="117"/>
      <c r="BO416" s="705"/>
      <c r="BP416" s="705"/>
      <c r="BQ416" s="705"/>
    </row>
    <row r="417" spans="1:69" ht="14.25" customHeight="1">
      <c r="A417" s="31"/>
      <c r="B417" s="31"/>
      <c r="C417" s="90"/>
      <c r="D417" s="399" t="s">
        <v>379</v>
      </c>
      <c r="E417" s="90"/>
      <c r="F417" s="144"/>
      <c r="G417" s="144"/>
      <c r="H417" s="144"/>
      <c r="I417" s="106"/>
      <c r="J417" s="144"/>
      <c r="K417" s="144"/>
      <c r="L417" s="144"/>
      <c r="M417" s="106"/>
      <c r="N417" s="144"/>
      <c r="O417" s="144"/>
      <c r="P417" s="144"/>
      <c r="Q417" s="692"/>
      <c r="R417" s="692"/>
      <c r="S417" s="692"/>
      <c r="T417" s="692"/>
      <c r="U417" s="692"/>
      <c r="V417" s="692"/>
      <c r="W417" s="692"/>
      <c r="X417" s="692"/>
      <c r="Y417" s="693"/>
      <c r="Z417" s="692"/>
      <c r="AA417" s="705"/>
      <c r="AB417" s="658">
        <v>0.18839869281045751</v>
      </c>
      <c r="AC417" s="407">
        <v>0.18516558294268867</v>
      </c>
      <c r="AD417" s="407">
        <v>6.9734654038030516E-2</v>
      </c>
      <c r="AE417" s="407">
        <v>4.8134444482865933E-2</v>
      </c>
      <c r="AF417" s="407">
        <v>4.9836363047211694E-2</v>
      </c>
      <c r="AG417" s="407">
        <v>5.0632143831670855E-2</v>
      </c>
      <c r="AH417" s="407">
        <v>4.4692900513778611E-2</v>
      </c>
      <c r="AI417" s="407">
        <v>4.6846447754582202E-2</v>
      </c>
      <c r="AJ417" s="407">
        <v>5.9845237432500149E-2</v>
      </c>
      <c r="AK417" s="407">
        <v>5.1976362442547608E-2</v>
      </c>
      <c r="AL417" s="407">
        <v>4.6191873937895873E-2</v>
      </c>
      <c r="AM417" s="407">
        <v>4.7342753532574722E-2</v>
      </c>
      <c r="AN417" s="407">
        <v>4.7127087461081234E-2</v>
      </c>
      <c r="AO417" s="1503">
        <v>4.1964404598109274E-2</v>
      </c>
      <c r="AP417" s="407"/>
      <c r="AQ417" s="407"/>
      <c r="AR417" s="407"/>
      <c r="AS417" s="1113"/>
      <c r="AT417" s="1113">
        <v>3.4675785759404061E-2</v>
      </c>
      <c r="AU417" s="1188"/>
      <c r="AV417" s="902"/>
      <c r="AW417" s="1215"/>
      <c r="AX417" s="106"/>
      <c r="AY417" s="106"/>
      <c r="AZ417" s="106"/>
      <c r="BA417" s="117"/>
      <c r="BB417" s="117"/>
      <c r="BC417" s="117"/>
      <c r="BD417" s="706"/>
      <c r="BE417" s="705"/>
      <c r="BF417" s="705"/>
      <c r="BG417" s="706"/>
      <c r="BH417" s="705"/>
      <c r="BJ417" s="356"/>
      <c r="BK417" s="356"/>
      <c r="BL417" s="356"/>
      <c r="BN417" s="117"/>
      <c r="BO417" s="705"/>
      <c r="BP417" s="705"/>
      <c r="BQ417" s="705"/>
    </row>
    <row r="418" spans="1:69" ht="14.25" customHeight="1">
      <c r="A418" s="31"/>
      <c r="B418" s="31"/>
      <c r="C418" s="90"/>
      <c r="D418" s="399" t="s">
        <v>380</v>
      </c>
      <c r="E418" s="90"/>
      <c r="F418" s="144"/>
      <c r="G418" s="144"/>
      <c r="H418" s="144"/>
      <c r="I418" s="106"/>
      <c r="J418" s="144"/>
      <c r="K418" s="144"/>
      <c r="L418" s="144"/>
      <c r="M418" s="106"/>
      <c r="N418" s="144"/>
      <c r="O418" s="144"/>
      <c r="P418" s="144"/>
      <c r="Q418" s="692"/>
      <c r="R418" s="692"/>
      <c r="S418" s="692"/>
      <c r="T418" s="692"/>
      <c r="U418" s="692"/>
      <c r="V418" s="692"/>
      <c r="W418" s="692"/>
      <c r="X418" s="692"/>
      <c r="Y418" s="693"/>
      <c r="Z418" s="692"/>
      <c r="AA418" s="705"/>
      <c r="AB418" s="658">
        <v>8.2066993464052287E-2</v>
      </c>
      <c r="AC418" s="407">
        <v>7.7725691819144113E-2</v>
      </c>
      <c r="AD418" s="407">
        <v>7.4904200708553248E-2</v>
      </c>
      <c r="AE418" s="407">
        <v>7.6454925827310755E-2</v>
      </c>
      <c r="AF418" s="407">
        <v>7.6893166132011276E-2</v>
      </c>
      <c r="AG418" s="407">
        <v>7.7524785495558315E-2</v>
      </c>
      <c r="AH418" s="407">
        <v>7.8964269033162074E-2</v>
      </c>
      <c r="AI418" s="407">
        <v>7.8935710725953831E-2</v>
      </c>
      <c r="AJ418" s="407">
        <v>8.6594666815119986E-2</v>
      </c>
      <c r="AK418" s="407">
        <v>9.1529875246224565E-2</v>
      </c>
      <c r="AL418" s="407">
        <v>9.2666975642412067E-2</v>
      </c>
      <c r="AM418" s="407">
        <v>9.3635113167437778E-2</v>
      </c>
      <c r="AN418" s="407">
        <v>8.9961317105387281E-2</v>
      </c>
      <c r="AO418" s="1503">
        <v>8.6946873196928676E-2</v>
      </c>
      <c r="AP418" s="407"/>
      <c r="AQ418" s="407"/>
      <c r="AR418" s="407"/>
      <c r="AS418" s="1113"/>
      <c r="AT418" s="1113">
        <v>8.6580558036200461E-2</v>
      </c>
      <c r="AU418" s="1188"/>
      <c r="AV418" s="902"/>
      <c r="AW418" s="1215"/>
      <c r="AX418" s="106"/>
      <c r="AY418" s="106"/>
      <c r="AZ418" s="106"/>
      <c r="BA418" s="117"/>
      <c r="BB418" s="117"/>
      <c r="BC418" s="117"/>
      <c r="BD418" s="706"/>
      <c r="BE418" s="705"/>
      <c r="BF418" s="705"/>
      <c r="BG418" s="706"/>
      <c r="BH418" s="705"/>
      <c r="BJ418" s="356"/>
      <c r="BK418" s="356"/>
      <c r="BL418" s="356"/>
      <c r="BN418" s="117"/>
      <c r="BO418" s="705"/>
      <c r="BP418" s="705"/>
      <c r="BQ418" s="705"/>
    </row>
    <row r="419" spans="1:69" ht="14.25" customHeight="1">
      <c r="A419" s="31"/>
      <c r="B419" s="31"/>
      <c r="C419" s="90"/>
      <c r="D419" s="399"/>
      <c r="E419" s="90"/>
      <c r="F419" s="144"/>
      <c r="G419" s="144"/>
      <c r="H419" s="144"/>
      <c r="I419" s="106"/>
      <c r="J419" s="144"/>
      <c r="K419" s="144"/>
      <c r="L419" s="144"/>
      <c r="M419" s="106"/>
      <c r="N419" s="144"/>
      <c r="O419" s="144"/>
      <c r="P419" s="144"/>
      <c r="Q419" s="692"/>
      <c r="R419" s="692"/>
      <c r="S419" s="692"/>
      <c r="T419" s="692"/>
      <c r="U419" s="692"/>
      <c r="V419" s="692"/>
      <c r="W419" s="692"/>
      <c r="X419" s="692"/>
      <c r="Y419" s="693"/>
      <c r="Z419" s="692"/>
      <c r="AA419" s="705"/>
      <c r="AB419" s="706"/>
      <c r="AC419" s="705"/>
      <c r="AD419" s="705"/>
      <c r="AE419" s="705"/>
      <c r="AF419" s="705"/>
      <c r="AG419" s="705"/>
      <c r="AH419" s="705"/>
      <c r="AI419" s="705"/>
      <c r="AJ419" s="705"/>
      <c r="AK419" s="705"/>
      <c r="AL419" s="705"/>
      <c r="AM419" s="705"/>
      <c r="AN419" s="705"/>
      <c r="AO419" s="1499"/>
      <c r="AP419" s="705"/>
      <c r="AQ419" s="705"/>
      <c r="AR419" s="705"/>
      <c r="AS419" s="1547"/>
      <c r="AT419" s="1547"/>
      <c r="AU419" s="1188"/>
      <c r="AV419" s="902"/>
      <c r="AW419" s="1215"/>
      <c r="AX419" s="106"/>
      <c r="AY419" s="106"/>
      <c r="AZ419" s="106"/>
      <c r="BA419" s="117"/>
      <c r="BB419" s="117"/>
      <c r="BC419" s="117"/>
      <c r="BD419" s="706"/>
      <c r="BE419" s="705"/>
      <c r="BF419" s="705"/>
      <c r="BG419" s="706"/>
      <c r="BH419" s="705"/>
      <c r="BJ419" s="356"/>
      <c r="BK419" s="356"/>
      <c r="BL419" s="356"/>
      <c r="BN419" s="117"/>
      <c r="BO419" s="705"/>
      <c r="BP419" s="705"/>
      <c r="BQ419" s="705"/>
    </row>
    <row r="420" spans="1:69" s="88" customFormat="1" ht="14.25" customHeight="1">
      <c r="A420" s="94"/>
      <c r="B420" s="94"/>
      <c r="C420" s="89" t="s">
        <v>83</v>
      </c>
      <c r="D420" s="89"/>
      <c r="E420" s="89"/>
      <c r="F420" s="458"/>
      <c r="G420" s="458"/>
      <c r="H420" s="458"/>
      <c r="I420" s="459"/>
      <c r="J420" s="458"/>
      <c r="K420" s="458"/>
      <c r="L420" s="458"/>
      <c r="M420" s="459"/>
      <c r="N420" s="458"/>
      <c r="O420" s="458"/>
      <c r="P420" s="458"/>
      <c r="Q420" s="701"/>
      <c r="R420" s="701"/>
      <c r="S420" s="701"/>
      <c r="T420" s="701"/>
      <c r="U420" s="701"/>
      <c r="V420" s="701"/>
      <c r="W420" s="701"/>
      <c r="X420" s="701"/>
      <c r="Y420" s="702"/>
      <c r="Z420" s="701"/>
      <c r="AA420" s="703">
        <v>122.1</v>
      </c>
      <c r="AB420" s="704">
        <v>122.6</v>
      </c>
      <c r="AC420" s="703">
        <v>122.4</v>
      </c>
      <c r="AD420" s="703">
        <v>130</v>
      </c>
      <c r="AE420" s="703">
        <v>129.1</v>
      </c>
      <c r="AF420" s="703">
        <v>132.19999999999999</v>
      </c>
      <c r="AG420" s="703">
        <v>136.1</v>
      </c>
      <c r="AH420" s="703">
        <v>140.6</v>
      </c>
      <c r="AI420" s="703">
        <v>142.70000000000002</v>
      </c>
      <c r="AJ420" s="703">
        <v>138.9</v>
      </c>
      <c r="AK420" s="703">
        <v>150</v>
      </c>
      <c r="AL420" s="703">
        <v>152.20000000000002</v>
      </c>
      <c r="AM420" s="703">
        <v>158</v>
      </c>
      <c r="AN420" s="703">
        <v>169.6</v>
      </c>
      <c r="AO420" s="1498">
        <v>182.1</v>
      </c>
      <c r="AP420" s="703"/>
      <c r="AQ420" s="703"/>
      <c r="AR420" s="703"/>
      <c r="AS420" s="1546"/>
      <c r="AT420" s="1546">
        <v>194.2</v>
      </c>
      <c r="AU420" s="63"/>
      <c r="AV420" s="982"/>
      <c r="AW420" s="1253"/>
      <c r="AX420" s="459"/>
      <c r="AY420" s="459"/>
      <c r="AZ420" s="459"/>
      <c r="BA420" s="260"/>
      <c r="BB420" s="260"/>
      <c r="BC420" s="260"/>
      <c r="BD420" s="704">
        <v>130</v>
      </c>
      <c r="BE420" s="703">
        <v>140.6</v>
      </c>
      <c r="BF420" s="703"/>
      <c r="BG420" s="704"/>
      <c r="BH420" s="703"/>
      <c r="BJ420" s="703"/>
      <c r="BK420" s="703"/>
      <c r="BL420" s="703"/>
      <c r="BN420" s="260"/>
      <c r="BO420" s="703"/>
      <c r="BP420" s="703"/>
      <c r="BQ420" s="703"/>
    </row>
    <row r="421" spans="1:69" s="24" customFormat="1" ht="14.25" customHeight="1">
      <c r="A421" s="31"/>
      <c r="B421" s="31"/>
      <c r="C421" s="90"/>
      <c r="D421" s="399" t="s">
        <v>378</v>
      </c>
      <c r="E421" s="90"/>
      <c r="F421" s="144"/>
      <c r="G421" s="144"/>
      <c r="H421" s="144"/>
      <c r="I421" s="106"/>
      <c r="J421" s="144"/>
      <c r="K421" s="144"/>
      <c r="L421" s="144"/>
      <c r="M421" s="106"/>
      <c r="N421" s="144"/>
      <c r="O421" s="144"/>
      <c r="P421" s="144"/>
      <c r="Q421" s="692"/>
      <c r="R421" s="692"/>
      <c r="S421" s="692"/>
      <c r="T421" s="692"/>
      <c r="U421" s="692"/>
      <c r="V421" s="692"/>
      <c r="W421" s="692"/>
      <c r="X421" s="692"/>
      <c r="Y421" s="693"/>
      <c r="Z421" s="692"/>
      <c r="AA421" s="705">
        <v>110.1</v>
      </c>
      <c r="AB421" s="706">
        <v>113.1</v>
      </c>
      <c r="AC421" s="705">
        <v>113</v>
      </c>
      <c r="AD421" s="705">
        <v>120.9</v>
      </c>
      <c r="AE421" s="705">
        <v>119.6</v>
      </c>
      <c r="AF421" s="705">
        <v>122.6</v>
      </c>
      <c r="AG421" s="705">
        <v>126.7</v>
      </c>
      <c r="AH421" s="705">
        <v>131</v>
      </c>
      <c r="AI421" s="705">
        <v>132.30000000000001</v>
      </c>
      <c r="AJ421" s="705">
        <v>126.8</v>
      </c>
      <c r="AK421" s="705">
        <v>137.1</v>
      </c>
      <c r="AL421" s="705">
        <v>139.4</v>
      </c>
      <c r="AM421" s="705">
        <v>145.1</v>
      </c>
      <c r="AN421" s="705">
        <v>157</v>
      </c>
      <c r="AO421" s="1499">
        <v>169.5</v>
      </c>
      <c r="AP421" s="705"/>
      <c r="AQ421" s="705"/>
      <c r="AR421" s="705"/>
      <c r="AS421" s="1547"/>
      <c r="AT421" s="1547">
        <v>181</v>
      </c>
      <c r="AU421" s="63"/>
      <c r="AV421" s="902"/>
      <c r="AW421" s="1215"/>
      <c r="AX421" s="106"/>
      <c r="AY421" s="106"/>
      <c r="AZ421" s="106"/>
      <c r="BA421" s="117"/>
      <c r="BB421" s="117"/>
      <c r="BC421" s="117"/>
      <c r="BD421" s="706">
        <v>120.9</v>
      </c>
      <c r="BE421" s="705">
        <v>131</v>
      </c>
      <c r="BF421" s="705"/>
      <c r="BG421" s="706"/>
      <c r="BH421" s="705"/>
      <c r="BJ421" s="705"/>
      <c r="BK421" s="705"/>
      <c r="BL421" s="705"/>
      <c r="BN421" s="117"/>
      <c r="BO421" s="705"/>
      <c r="BP421" s="705"/>
      <c r="BQ421" s="705"/>
    </row>
    <row r="422" spans="1:69" s="24" customFormat="1" ht="14.25" customHeight="1">
      <c r="A422" s="31"/>
      <c r="B422" s="31"/>
      <c r="C422" s="90"/>
      <c r="D422" s="399" t="s">
        <v>379</v>
      </c>
      <c r="E422" s="90"/>
      <c r="F422" s="144"/>
      <c r="G422" s="144"/>
      <c r="H422" s="144"/>
      <c r="I422" s="106"/>
      <c r="J422" s="144"/>
      <c r="K422" s="144"/>
      <c r="L422" s="144"/>
      <c r="M422" s="106"/>
      <c r="N422" s="144"/>
      <c r="O422" s="144"/>
      <c r="P422" s="144"/>
      <c r="Q422" s="692"/>
      <c r="R422" s="692"/>
      <c r="S422" s="692"/>
      <c r="T422" s="692"/>
      <c r="U422" s="692"/>
      <c r="V422" s="692"/>
      <c r="W422" s="692"/>
      <c r="X422" s="692"/>
      <c r="Y422" s="693"/>
      <c r="Z422" s="692"/>
      <c r="AA422" s="705">
        <v>0.8</v>
      </c>
      <c r="AB422" s="706">
        <v>0.5</v>
      </c>
      <c r="AC422" s="705">
        <v>0.5</v>
      </c>
      <c r="AD422" s="705">
        <v>0.4</v>
      </c>
      <c r="AE422" s="705">
        <v>0.5</v>
      </c>
      <c r="AF422" s="705">
        <v>0.7</v>
      </c>
      <c r="AG422" s="705">
        <v>0.6</v>
      </c>
      <c r="AH422" s="705">
        <v>0.5</v>
      </c>
      <c r="AI422" s="705">
        <v>0.8</v>
      </c>
      <c r="AJ422" s="705">
        <v>1.7</v>
      </c>
      <c r="AK422" s="705">
        <v>0.9</v>
      </c>
      <c r="AL422" s="705">
        <v>0.9</v>
      </c>
      <c r="AM422" s="705">
        <v>0.9</v>
      </c>
      <c r="AN422" s="705">
        <v>0.9</v>
      </c>
      <c r="AO422" s="1499">
        <v>0.9</v>
      </c>
      <c r="AP422" s="705"/>
      <c r="AQ422" s="705"/>
      <c r="AR422" s="705"/>
      <c r="AS422" s="1547"/>
      <c r="AT422" s="1547">
        <v>1</v>
      </c>
      <c r="AU422" s="63"/>
      <c r="AV422" s="902"/>
      <c r="AW422" s="1215"/>
      <c r="AX422" s="106"/>
      <c r="AY422" s="106"/>
      <c r="AZ422" s="106"/>
      <c r="BA422" s="117"/>
      <c r="BB422" s="117"/>
      <c r="BC422" s="117"/>
      <c r="BD422" s="706">
        <v>0.4</v>
      </c>
      <c r="BE422" s="705">
        <v>0.5</v>
      </c>
      <c r="BF422" s="705"/>
      <c r="BG422" s="706"/>
      <c r="BH422" s="705"/>
      <c r="BJ422" s="705"/>
      <c r="BK422" s="705"/>
      <c r="BL422" s="705"/>
      <c r="BN422" s="117"/>
      <c r="BO422" s="705"/>
      <c r="BP422" s="705"/>
      <c r="BQ422" s="705"/>
    </row>
    <row r="423" spans="1:69" s="24" customFormat="1" ht="14.25" customHeight="1">
      <c r="A423" s="31"/>
      <c r="B423" s="31"/>
      <c r="C423" s="90"/>
      <c r="D423" s="399" t="s">
        <v>380</v>
      </c>
      <c r="E423" s="90"/>
      <c r="F423" s="144"/>
      <c r="G423" s="144"/>
      <c r="H423" s="144"/>
      <c r="I423" s="106"/>
      <c r="J423" s="144"/>
      <c r="K423" s="144"/>
      <c r="L423" s="144"/>
      <c r="M423" s="106"/>
      <c r="N423" s="144"/>
      <c r="O423" s="144"/>
      <c r="P423" s="144"/>
      <c r="Q423" s="692"/>
      <c r="R423" s="692"/>
      <c r="S423" s="692"/>
      <c r="T423" s="692"/>
      <c r="U423" s="692"/>
      <c r="V423" s="692"/>
      <c r="W423" s="692"/>
      <c r="X423" s="692"/>
      <c r="Y423" s="693"/>
      <c r="Z423" s="692"/>
      <c r="AA423" s="705">
        <v>11.2</v>
      </c>
      <c r="AB423" s="706">
        <v>9</v>
      </c>
      <c r="AC423" s="705">
        <v>8.9</v>
      </c>
      <c r="AD423" s="705">
        <v>8.6999999999999993</v>
      </c>
      <c r="AE423" s="705">
        <v>9</v>
      </c>
      <c r="AF423" s="705">
        <v>8.9</v>
      </c>
      <c r="AG423" s="705">
        <v>8.8000000000000007</v>
      </c>
      <c r="AH423" s="705">
        <v>9.1</v>
      </c>
      <c r="AI423" s="705">
        <v>9.6</v>
      </c>
      <c r="AJ423" s="705">
        <v>10.4</v>
      </c>
      <c r="AK423" s="705">
        <v>12</v>
      </c>
      <c r="AL423" s="705">
        <v>11.9</v>
      </c>
      <c r="AM423" s="705">
        <v>12</v>
      </c>
      <c r="AN423" s="705">
        <v>11.7</v>
      </c>
      <c r="AO423" s="1499">
        <v>11.7</v>
      </c>
      <c r="AP423" s="705"/>
      <c r="AQ423" s="705"/>
      <c r="AR423" s="705"/>
      <c r="AS423" s="1547"/>
      <c r="AT423" s="1547">
        <v>12.2</v>
      </c>
      <c r="AU423" s="63"/>
      <c r="AV423" s="902"/>
      <c r="AW423" s="1215"/>
      <c r="AX423" s="106"/>
      <c r="AY423" s="106"/>
      <c r="AZ423" s="106"/>
      <c r="BA423" s="117"/>
      <c r="BB423" s="117"/>
      <c r="BC423" s="117"/>
      <c r="BD423" s="706">
        <v>8.6999999999999993</v>
      </c>
      <c r="BE423" s="705">
        <v>9.1</v>
      </c>
      <c r="BF423" s="705"/>
      <c r="BG423" s="706"/>
      <c r="BH423" s="705"/>
      <c r="BJ423" s="705"/>
      <c r="BK423" s="705"/>
      <c r="BL423" s="705"/>
      <c r="BN423" s="117"/>
      <c r="BO423" s="705"/>
      <c r="BP423" s="705"/>
      <c r="BQ423" s="705"/>
    </row>
    <row r="424" spans="1:69" s="88" customFormat="1" ht="14.25" customHeight="1">
      <c r="A424" s="94"/>
      <c r="B424" s="92" t="s">
        <v>84</v>
      </c>
      <c r="C424" s="93"/>
      <c r="D424" s="93"/>
      <c r="E424" s="92"/>
      <c r="F424" s="145"/>
      <c r="G424" s="145"/>
      <c r="H424" s="145"/>
      <c r="I424" s="125"/>
      <c r="J424" s="145"/>
      <c r="K424" s="145"/>
      <c r="L424" s="145"/>
      <c r="M424" s="125"/>
      <c r="N424" s="145"/>
      <c r="O424" s="145"/>
      <c r="P424" s="145"/>
      <c r="Q424" s="695"/>
      <c r="R424" s="695"/>
      <c r="S424" s="695"/>
      <c r="T424" s="695"/>
      <c r="U424" s="695"/>
      <c r="V424" s="695"/>
      <c r="W424" s="695"/>
      <c r="X424" s="695"/>
      <c r="Y424" s="696"/>
      <c r="Z424" s="695"/>
      <c r="AA424" s="707">
        <v>5950.4</v>
      </c>
      <c r="AB424" s="708">
        <v>6005.7999999999993</v>
      </c>
      <c r="AC424" s="707">
        <v>6415.5</v>
      </c>
      <c r="AD424" s="707">
        <v>6746.7999999999993</v>
      </c>
      <c r="AE424" s="707">
        <v>6961</v>
      </c>
      <c r="AF424" s="707">
        <v>7255.9</v>
      </c>
      <c r="AG424" s="707">
        <v>7597.8000000000011</v>
      </c>
      <c r="AH424" s="707">
        <v>7857.4</v>
      </c>
      <c r="AI424" s="707">
        <v>8151.6999999999989</v>
      </c>
      <c r="AJ424" s="707">
        <v>8212.4</v>
      </c>
      <c r="AK424" s="707">
        <v>8820</v>
      </c>
      <c r="AL424" s="707">
        <v>9255.2999999999993</v>
      </c>
      <c r="AM424" s="707">
        <v>9613.2000000000007</v>
      </c>
      <c r="AN424" s="707">
        <v>10286.5</v>
      </c>
      <c r="AO424" s="1500">
        <v>10943.6</v>
      </c>
      <c r="AP424" s="707"/>
      <c r="AQ424" s="707"/>
      <c r="AR424" s="707"/>
      <c r="AS424" s="707"/>
      <c r="AT424" s="707">
        <v>11384.2</v>
      </c>
      <c r="AU424" s="63"/>
      <c r="AV424" s="981"/>
      <c r="AW424" s="127"/>
      <c r="AX424" s="125"/>
      <c r="AY424" s="125"/>
      <c r="AZ424" s="125"/>
      <c r="BA424" s="131"/>
      <c r="BB424" s="131"/>
      <c r="BC424" s="131"/>
      <c r="BD424" s="708">
        <v>6746.7999999999993</v>
      </c>
      <c r="BE424" s="707">
        <v>7857.4</v>
      </c>
      <c r="BF424" s="707"/>
      <c r="BG424" s="708"/>
      <c r="BH424" s="707"/>
      <c r="BJ424" s="707"/>
      <c r="BK424" s="707"/>
      <c r="BL424" s="707"/>
      <c r="BN424" s="131"/>
      <c r="BO424" s="707"/>
      <c r="BP424" s="707"/>
      <c r="BQ424" s="707"/>
    </row>
    <row r="425" spans="1:69" s="87" customFormat="1" ht="14.25" customHeight="1">
      <c r="A425" s="94"/>
      <c r="B425" s="464" t="s">
        <v>378</v>
      </c>
      <c r="C425" s="1247"/>
      <c r="D425" s="1247"/>
      <c r="E425" s="89"/>
      <c r="F425" s="231"/>
      <c r="G425" s="231"/>
      <c r="H425" s="231"/>
      <c r="I425" s="459"/>
      <c r="J425" s="231"/>
      <c r="K425" s="231"/>
      <c r="L425" s="231"/>
      <c r="M425" s="459"/>
      <c r="N425" s="231"/>
      <c r="O425" s="231"/>
      <c r="P425" s="231"/>
      <c r="Q425" s="709"/>
      <c r="R425" s="709"/>
      <c r="S425" s="709"/>
      <c r="T425" s="709"/>
      <c r="U425" s="709"/>
      <c r="V425" s="709"/>
      <c r="W425" s="709"/>
      <c r="X425" s="709"/>
      <c r="Y425" s="693"/>
      <c r="Z425" s="692"/>
      <c r="AA425" s="710">
        <v>5004.2000000000007</v>
      </c>
      <c r="AB425" s="711">
        <v>5061.2000000000007</v>
      </c>
      <c r="AC425" s="710">
        <v>5427.2</v>
      </c>
      <c r="AD425" s="710">
        <v>6061.0999999999995</v>
      </c>
      <c r="AE425" s="710">
        <v>6308.9</v>
      </c>
      <c r="AF425" s="710">
        <v>6565.1</v>
      </c>
      <c r="AG425" s="710">
        <v>6873.7</v>
      </c>
      <c r="AH425" s="710">
        <v>7145.6</v>
      </c>
      <c r="AI425" s="710">
        <v>7317.9000000000005</v>
      </c>
      <c r="AJ425" s="710">
        <v>7271.9000000000005</v>
      </c>
      <c r="AK425" s="710">
        <v>7859.5</v>
      </c>
      <c r="AL425" s="710">
        <v>8316.5</v>
      </c>
      <c r="AM425" s="710">
        <v>8658.1</v>
      </c>
      <c r="AN425" s="710">
        <v>9312.7000000000007</v>
      </c>
      <c r="AO425" s="1501">
        <v>9975.5</v>
      </c>
      <c r="AP425" s="710"/>
      <c r="AQ425" s="710"/>
      <c r="AR425" s="710"/>
      <c r="AS425" s="710"/>
      <c r="AT425" s="710">
        <v>10462</v>
      </c>
      <c r="AU425" s="63"/>
      <c r="AV425" s="982"/>
      <c r="AW425" s="1256"/>
      <c r="AX425" s="459"/>
      <c r="AY425" s="459"/>
      <c r="AZ425" s="459"/>
      <c r="BA425" s="456"/>
      <c r="BB425" s="456"/>
      <c r="BC425" s="456"/>
      <c r="BD425" s="711">
        <v>6061.0999999999995</v>
      </c>
      <c r="BE425" s="710">
        <v>7145.6</v>
      </c>
      <c r="BF425" s="710"/>
      <c r="BG425" s="711"/>
      <c r="BH425" s="710"/>
      <c r="BI425" s="88"/>
      <c r="BJ425" s="710"/>
      <c r="BK425" s="710"/>
      <c r="BL425" s="710"/>
      <c r="BM425" s="88"/>
      <c r="BN425" s="456"/>
      <c r="BO425" s="710"/>
      <c r="BP425" s="710"/>
      <c r="BQ425" s="710"/>
    </row>
    <row r="426" spans="1:69" s="87" customFormat="1" ht="14.25" customHeight="1">
      <c r="A426" s="94"/>
      <c r="B426" s="464" t="s">
        <v>379</v>
      </c>
      <c r="C426" s="1247"/>
      <c r="D426" s="1247"/>
      <c r="E426" s="89"/>
      <c r="F426" s="231"/>
      <c r="G426" s="231"/>
      <c r="H426" s="231"/>
      <c r="I426" s="459"/>
      <c r="J426" s="231"/>
      <c r="K426" s="231"/>
      <c r="L426" s="231"/>
      <c r="M426" s="459"/>
      <c r="N426" s="231"/>
      <c r="O426" s="231"/>
      <c r="P426" s="231"/>
      <c r="Q426" s="709"/>
      <c r="R426" s="709"/>
      <c r="S426" s="709"/>
      <c r="T426" s="709"/>
      <c r="U426" s="709"/>
      <c r="V426" s="709"/>
      <c r="W426" s="709"/>
      <c r="X426" s="709"/>
      <c r="Y426" s="693"/>
      <c r="Z426" s="692"/>
      <c r="AA426" s="710">
        <v>630.5</v>
      </c>
      <c r="AB426" s="711">
        <v>647.6</v>
      </c>
      <c r="AC426" s="710">
        <v>680.4</v>
      </c>
      <c r="AD426" s="710">
        <v>378.4</v>
      </c>
      <c r="AE426" s="710">
        <v>338.1</v>
      </c>
      <c r="AF426" s="710">
        <v>359.2</v>
      </c>
      <c r="AG426" s="710">
        <v>374.5</v>
      </c>
      <c r="AH426" s="710">
        <v>349.1</v>
      </c>
      <c r="AI426" s="710">
        <v>471.4</v>
      </c>
      <c r="AJ426" s="710">
        <v>550.1</v>
      </c>
      <c r="AK426" s="710">
        <v>525</v>
      </c>
      <c r="AL426" s="710">
        <v>495.5</v>
      </c>
      <c r="AM426" s="710">
        <v>501.7</v>
      </c>
      <c r="AN426" s="710">
        <v>519.19999999999993</v>
      </c>
      <c r="AO426" s="1501">
        <v>508.1</v>
      </c>
      <c r="AP426" s="710"/>
      <c r="AQ426" s="710"/>
      <c r="AR426" s="710"/>
      <c r="AS426" s="710"/>
      <c r="AT426" s="710">
        <v>464.7</v>
      </c>
      <c r="AU426" s="63"/>
      <c r="AV426" s="982"/>
      <c r="AW426" s="1256"/>
      <c r="AX426" s="459"/>
      <c r="AY426" s="459"/>
      <c r="AZ426" s="459"/>
      <c r="BA426" s="456"/>
      <c r="BB426" s="456"/>
      <c r="BC426" s="456"/>
      <c r="BD426" s="711">
        <v>378.4</v>
      </c>
      <c r="BE426" s="710">
        <v>349.1</v>
      </c>
      <c r="BF426" s="710"/>
      <c r="BG426" s="711"/>
      <c r="BH426" s="710"/>
      <c r="BI426" s="88"/>
      <c r="BJ426" s="710"/>
      <c r="BK426" s="710"/>
      <c r="BL426" s="710"/>
      <c r="BM426" s="88"/>
      <c r="BN426" s="456"/>
      <c r="BO426" s="710"/>
      <c r="BP426" s="710"/>
      <c r="BQ426" s="710"/>
    </row>
    <row r="427" spans="1:69" s="87" customFormat="1" ht="14.25" customHeight="1">
      <c r="A427" s="94"/>
      <c r="B427" s="464" t="s">
        <v>380</v>
      </c>
      <c r="C427" s="1247"/>
      <c r="D427" s="1247"/>
      <c r="E427" s="89"/>
      <c r="F427" s="231"/>
      <c r="G427" s="231"/>
      <c r="H427" s="231"/>
      <c r="I427" s="459"/>
      <c r="J427" s="231"/>
      <c r="K427" s="231"/>
      <c r="L427" s="231"/>
      <c r="M427" s="459"/>
      <c r="N427" s="231"/>
      <c r="O427" s="231"/>
      <c r="P427" s="231"/>
      <c r="Q427" s="709"/>
      <c r="R427" s="709"/>
      <c r="S427" s="709"/>
      <c r="T427" s="709"/>
      <c r="U427" s="709"/>
      <c r="V427" s="709"/>
      <c r="W427" s="709"/>
      <c r="X427" s="709"/>
      <c r="Y427" s="693"/>
      <c r="Z427" s="692"/>
      <c r="AA427" s="710">
        <v>312.89999999999998</v>
      </c>
      <c r="AB427" s="711">
        <v>294.5</v>
      </c>
      <c r="AC427" s="710">
        <v>305.59999999999997</v>
      </c>
      <c r="AD427" s="710">
        <v>305.09999999999997</v>
      </c>
      <c r="AE427" s="710">
        <v>311.8</v>
      </c>
      <c r="AF427" s="710">
        <v>329.4</v>
      </c>
      <c r="AG427" s="710">
        <v>348.59999999999997</v>
      </c>
      <c r="AH427" s="710">
        <v>361.8</v>
      </c>
      <c r="AI427" s="710">
        <v>361.50000000000006</v>
      </c>
      <c r="AJ427" s="710">
        <v>389.5</v>
      </c>
      <c r="AK427" s="710">
        <v>434.6</v>
      </c>
      <c r="AL427" s="710">
        <v>442.4</v>
      </c>
      <c r="AM427" s="710">
        <v>452.59999999999997</v>
      </c>
      <c r="AN427" s="710">
        <v>453.7</v>
      </c>
      <c r="AO427" s="1501">
        <v>459.19999999999993</v>
      </c>
      <c r="AP427" s="710"/>
      <c r="AQ427" s="710"/>
      <c r="AR427" s="710"/>
      <c r="AS427" s="710"/>
      <c r="AT427" s="710">
        <v>457.5</v>
      </c>
      <c r="AU427" s="63"/>
      <c r="AV427" s="982"/>
      <c r="AW427" s="1256"/>
      <c r="AX427" s="459"/>
      <c r="AY427" s="459"/>
      <c r="AZ427" s="459"/>
      <c r="BA427" s="456"/>
      <c r="BB427" s="456"/>
      <c r="BC427" s="456"/>
      <c r="BD427" s="711">
        <v>305.09999999999997</v>
      </c>
      <c r="BE427" s="710">
        <v>361.8</v>
      </c>
      <c r="BF427" s="710"/>
      <c r="BG427" s="711"/>
      <c r="BH427" s="710"/>
      <c r="BI427" s="88"/>
      <c r="BJ427" s="710"/>
      <c r="BK427" s="710"/>
      <c r="BL427" s="710"/>
      <c r="BM427" s="88"/>
      <c r="BN427" s="456"/>
      <c r="BO427" s="710"/>
      <c r="BP427" s="710"/>
      <c r="BQ427" s="710"/>
    </row>
    <row r="428" spans="1:69" s="87" customFormat="1" ht="14.25" customHeight="1">
      <c r="A428" s="94"/>
      <c r="B428" s="464" t="s">
        <v>381</v>
      </c>
      <c r="C428" s="1247"/>
      <c r="D428" s="1247"/>
      <c r="E428" s="89"/>
      <c r="F428" s="231"/>
      <c r="G428" s="231"/>
      <c r="H428" s="231"/>
      <c r="I428" s="459"/>
      <c r="J428" s="231"/>
      <c r="K428" s="231"/>
      <c r="L428" s="231"/>
      <c r="M428" s="459"/>
      <c r="N428" s="231"/>
      <c r="O428" s="231"/>
      <c r="P428" s="231"/>
      <c r="Q428" s="709"/>
      <c r="R428" s="709"/>
      <c r="S428" s="709"/>
      <c r="T428" s="709"/>
      <c r="U428" s="709"/>
      <c r="V428" s="709"/>
      <c r="W428" s="709"/>
      <c r="X428" s="709"/>
      <c r="Y428" s="693"/>
      <c r="Z428" s="692"/>
      <c r="AA428" s="710">
        <v>2.8</v>
      </c>
      <c r="AB428" s="711">
        <v>2.5</v>
      </c>
      <c r="AC428" s="710">
        <v>2.2999999999999998</v>
      </c>
      <c r="AD428" s="710">
        <v>2.2000000000000002</v>
      </c>
      <c r="AE428" s="710">
        <v>2.2000000000000002</v>
      </c>
      <c r="AF428" s="710">
        <v>2.2000000000000002</v>
      </c>
      <c r="AG428" s="710">
        <v>1</v>
      </c>
      <c r="AH428" s="710">
        <v>0.9</v>
      </c>
      <c r="AI428" s="710">
        <v>0.9</v>
      </c>
      <c r="AJ428" s="710">
        <v>0.9</v>
      </c>
      <c r="AK428" s="710">
        <v>0.9</v>
      </c>
      <c r="AL428" s="710">
        <v>0.9</v>
      </c>
      <c r="AM428" s="710">
        <v>0.8</v>
      </c>
      <c r="AN428" s="710">
        <v>0.9</v>
      </c>
      <c r="AO428" s="1501">
        <v>0.8</v>
      </c>
      <c r="AP428" s="710"/>
      <c r="AQ428" s="710"/>
      <c r="AR428" s="710"/>
      <c r="AS428" s="710"/>
      <c r="AT428" s="710">
        <v>0</v>
      </c>
      <c r="AU428" s="63"/>
      <c r="AV428" s="982"/>
      <c r="AW428" s="1256"/>
      <c r="AX428" s="459"/>
      <c r="AY428" s="459"/>
      <c r="AZ428" s="459"/>
      <c r="BA428" s="456"/>
      <c r="BB428" s="456"/>
      <c r="BC428" s="456"/>
      <c r="BD428" s="711">
        <v>2.2000000000000002</v>
      </c>
      <c r="BE428" s="710">
        <v>0.9</v>
      </c>
      <c r="BF428" s="710"/>
      <c r="BG428" s="711"/>
      <c r="BH428" s="710"/>
      <c r="BI428" s="88"/>
      <c r="BJ428" s="710"/>
      <c r="BK428" s="710"/>
      <c r="BL428" s="710"/>
      <c r="BM428" s="88"/>
      <c r="BN428" s="456"/>
      <c r="BO428" s="710"/>
      <c r="BP428" s="710"/>
      <c r="BQ428" s="710"/>
    </row>
    <row r="429" spans="1:69" s="87" customFormat="1" ht="14.25" customHeight="1">
      <c r="A429" s="94"/>
      <c r="B429" s="96" t="s">
        <v>508</v>
      </c>
      <c r="C429" s="90"/>
      <c r="D429" s="90"/>
      <c r="E429" s="90"/>
      <c r="F429" s="90"/>
      <c r="G429" s="90"/>
      <c r="H429" s="90"/>
      <c r="I429" s="90"/>
      <c r="J429" s="90"/>
      <c r="K429" s="90"/>
      <c r="L429" s="90"/>
      <c r="M429" s="90"/>
      <c r="N429" s="90"/>
      <c r="O429" s="90"/>
      <c r="P429" s="90"/>
      <c r="Q429" s="727"/>
      <c r="R429" s="727"/>
      <c r="S429" s="727"/>
      <c r="T429" s="727"/>
      <c r="U429" s="727"/>
      <c r="V429" s="727"/>
      <c r="W429" s="727"/>
      <c r="X429" s="727"/>
      <c r="Y429" s="727"/>
      <c r="Z429" s="727"/>
      <c r="AA429" s="727"/>
      <c r="AB429" s="728"/>
      <c r="AC429" s="727"/>
      <c r="AD429" s="727"/>
      <c r="AE429" s="727"/>
      <c r="AF429" s="727"/>
      <c r="AG429" s="727"/>
      <c r="AH429" s="727"/>
      <c r="AI429" s="727"/>
      <c r="AJ429" s="727"/>
      <c r="AK429" s="727"/>
      <c r="AL429" s="727"/>
      <c r="AM429" s="727"/>
      <c r="AN429" s="727"/>
      <c r="AO429" s="1502"/>
      <c r="AP429" s="727"/>
      <c r="AQ429" s="727"/>
      <c r="AR429" s="727"/>
      <c r="AS429" s="1548"/>
      <c r="AT429" s="1548"/>
      <c r="AU429" s="63"/>
      <c r="AV429" s="982"/>
      <c r="AW429" s="1256"/>
      <c r="AX429" s="459"/>
      <c r="AY429" s="459"/>
      <c r="AZ429" s="459"/>
      <c r="BA429" s="456"/>
      <c r="BB429" s="456"/>
      <c r="BC429" s="456"/>
      <c r="BD429" s="711"/>
      <c r="BE429" s="727"/>
      <c r="BF429" s="727"/>
      <c r="BG429" s="711"/>
      <c r="BH429" s="727"/>
      <c r="BI429" s="88"/>
      <c r="BJ429" s="710"/>
      <c r="BK429" s="710"/>
      <c r="BL429" s="710"/>
      <c r="BM429" s="88"/>
      <c r="BN429" s="456"/>
      <c r="BO429" s="710"/>
      <c r="BP429" s="710"/>
      <c r="BQ429" s="710"/>
    </row>
    <row r="430" spans="1:69" s="87" customFormat="1" ht="14.25" customHeight="1">
      <c r="A430" s="94"/>
      <c r="B430" s="888" t="s">
        <v>378</v>
      </c>
      <c r="C430" s="1247"/>
      <c r="D430" s="1247"/>
      <c r="E430" s="89"/>
      <c r="F430" s="231"/>
      <c r="G430" s="231"/>
      <c r="H430" s="231"/>
      <c r="I430" s="459"/>
      <c r="J430" s="231"/>
      <c r="K430" s="231"/>
      <c r="L430" s="231"/>
      <c r="M430" s="459"/>
      <c r="N430" s="231"/>
      <c r="O430" s="231"/>
      <c r="P430" s="231"/>
      <c r="Q430" s="709"/>
      <c r="R430" s="709"/>
      <c r="S430" s="709"/>
      <c r="T430" s="709"/>
      <c r="U430" s="709"/>
      <c r="V430" s="709"/>
      <c r="W430" s="709"/>
      <c r="X430" s="709"/>
      <c r="Y430" s="693"/>
      <c r="Z430" s="692"/>
      <c r="AA430" s="1113">
        <v>0.84098547996773343</v>
      </c>
      <c r="AB430" s="658">
        <v>0.84271870525159032</v>
      </c>
      <c r="AC430" s="1113">
        <v>0.84595121190865874</v>
      </c>
      <c r="AD430" s="1113">
        <v>0.89836663307049269</v>
      </c>
      <c r="AE430" s="1113">
        <v>0.90632093090073262</v>
      </c>
      <c r="AF430" s="1113">
        <v>0.90479471878057871</v>
      </c>
      <c r="AG430" s="1113">
        <v>0.90469609623838465</v>
      </c>
      <c r="AH430" s="1113">
        <v>0.90941023748313699</v>
      </c>
      <c r="AI430" s="1113">
        <v>0.89771458714133268</v>
      </c>
      <c r="AJ430" s="1113">
        <v>0.88547805757147735</v>
      </c>
      <c r="AK430" s="1113">
        <v>0.89109977324263034</v>
      </c>
      <c r="AL430" s="1113">
        <v>0.89856622691863053</v>
      </c>
      <c r="AM430" s="1113">
        <v>0.90064702700453536</v>
      </c>
      <c r="AN430" s="1113">
        <v>0.90533223156564435</v>
      </c>
      <c r="AO430" s="1503">
        <v>0.91153733689096816</v>
      </c>
      <c r="AP430" s="1113"/>
      <c r="AQ430" s="1113"/>
      <c r="AR430" s="1113"/>
      <c r="AS430" s="1113"/>
      <c r="AT430" s="1113">
        <v>0.91899299028478065</v>
      </c>
      <c r="AU430" s="63"/>
      <c r="AV430" s="982"/>
      <c r="AW430" s="1256"/>
      <c r="AX430" s="459"/>
      <c r="AY430" s="459"/>
      <c r="AZ430" s="459"/>
      <c r="BA430" s="456"/>
      <c r="BB430" s="456"/>
      <c r="BC430" s="456"/>
      <c r="BD430" s="658">
        <v>0.89836663307049269</v>
      </c>
      <c r="BE430" s="1113">
        <v>0.90941023748313699</v>
      </c>
      <c r="BF430" s="1113"/>
      <c r="BG430" s="658"/>
      <c r="BH430" s="1113"/>
      <c r="BI430" s="88"/>
      <c r="BJ430" s="710"/>
      <c r="BK430" s="710"/>
      <c r="BL430" s="710"/>
      <c r="BM430" s="88"/>
      <c r="BN430" s="456"/>
      <c r="BO430" s="710"/>
      <c r="BP430" s="710"/>
      <c r="BQ430" s="710"/>
    </row>
    <row r="431" spans="1:69" s="87" customFormat="1" ht="14.25" customHeight="1">
      <c r="A431" s="94"/>
      <c r="B431" s="888" t="s">
        <v>379</v>
      </c>
      <c r="C431" s="1247"/>
      <c r="D431" s="1247"/>
      <c r="E431" s="89"/>
      <c r="F431" s="231"/>
      <c r="G431" s="231"/>
      <c r="H431" s="231"/>
      <c r="I431" s="459"/>
      <c r="J431" s="231"/>
      <c r="K431" s="231"/>
      <c r="L431" s="231"/>
      <c r="M431" s="459"/>
      <c r="N431" s="231"/>
      <c r="O431" s="231"/>
      <c r="P431" s="231"/>
      <c r="Q431" s="709"/>
      <c r="R431" s="709"/>
      <c r="S431" s="709"/>
      <c r="T431" s="709"/>
      <c r="U431" s="709"/>
      <c r="V431" s="709"/>
      <c r="W431" s="709"/>
      <c r="X431" s="709"/>
      <c r="Y431" s="693"/>
      <c r="Z431" s="692"/>
      <c r="AA431" s="1113">
        <v>0.10595926324280722</v>
      </c>
      <c r="AB431" s="658">
        <v>0.10782909853807987</v>
      </c>
      <c r="AC431" s="1113">
        <v>0.10605564648117839</v>
      </c>
      <c r="AD431" s="1113">
        <v>5.6085848105768665E-2</v>
      </c>
      <c r="AE431" s="1113">
        <v>4.8570607671311598E-2</v>
      </c>
      <c r="AF431" s="1113">
        <v>4.950454113204427E-2</v>
      </c>
      <c r="AG431" s="1113">
        <v>4.9290584116454754E-2</v>
      </c>
      <c r="AH431" s="1113">
        <v>4.4429455036017008E-2</v>
      </c>
      <c r="AI431" s="1113">
        <v>5.7828428425972501E-2</v>
      </c>
      <c r="AJ431" s="1113">
        <v>6.6984072865423031E-2</v>
      </c>
      <c r="AK431" s="1113">
        <v>5.9523809523809521E-2</v>
      </c>
      <c r="AL431" s="1113">
        <v>5.3536892375179633E-2</v>
      </c>
      <c r="AM431" s="1113">
        <v>5.2188657262930135E-2</v>
      </c>
      <c r="AN431" s="1113">
        <v>5.0473922130948326E-2</v>
      </c>
      <c r="AO431" s="1503">
        <v>4.6428963046894992E-2</v>
      </c>
      <c r="AP431" s="1113"/>
      <c r="AQ431" s="1113"/>
      <c r="AR431" s="1113"/>
      <c r="AS431" s="1113"/>
      <c r="AT431" s="1113">
        <v>4.0819732611865563E-2</v>
      </c>
      <c r="AU431" s="63"/>
      <c r="AV431" s="982"/>
      <c r="AW431" s="1256"/>
      <c r="AX431" s="459"/>
      <c r="AY431" s="459"/>
      <c r="AZ431" s="459"/>
      <c r="BA431" s="456"/>
      <c r="BB431" s="456"/>
      <c r="BC431" s="456"/>
      <c r="BD431" s="658">
        <v>5.6085848105768665E-2</v>
      </c>
      <c r="BE431" s="1113">
        <v>4.4429455036017008E-2</v>
      </c>
      <c r="BF431" s="1113"/>
      <c r="BG431" s="658"/>
      <c r="BH431" s="1113"/>
      <c r="BI431" s="88"/>
      <c r="BJ431" s="710"/>
      <c r="BK431" s="710"/>
      <c r="BL431" s="710"/>
      <c r="BM431" s="88"/>
      <c r="BN431" s="456"/>
      <c r="BO431" s="710"/>
      <c r="BP431" s="710"/>
      <c r="BQ431" s="710"/>
    </row>
    <row r="432" spans="1:69" s="87" customFormat="1" ht="14.25" customHeight="1">
      <c r="A432" s="94"/>
      <c r="B432" s="888" t="s">
        <v>380</v>
      </c>
      <c r="C432" s="1247"/>
      <c r="D432" s="1247"/>
      <c r="E432" s="89"/>
      <c r="F432" s="231"/>
      <c r="G432" s="231"/>
      <c r="H432" s="231"/>
      <c r="I432" s="459"/>
      <c r="J432" s="231"/>
      <c r="K432" s="231"/>
      <c r="L432" s="231"/>
      <c r="M432" s="459"/>
      <c r="N432" s="231"/>
      <c r="O432" s="231"/>
      <c r="P432" s="231"/>
      <c r="Q432" s="709"/>
      <c r="R432" s="709"/>
      <c r="S432" s="709"/>
      <c r="T432" s="709"/>
      <c r="U432" s="709"/>
      <c r="V432" s="709"/>
      <c r="W432" s="709"/>
      <c r="X432" s="709"/>
      <c r="Y432" s="693"/>
      <c r="Z432" s="692"/>
      <c r="AA432" s="1113">
        <v>5.2584700188222637E-2</v>
      </c>
      <c r="AB432" s="658">
        <v>4.903593193246529E-2</v>
      </c>
      <c r="AC432" s="1113">
        <v>4.7634634868677417E-2</v>
      </c>
      <c r="AD432" s="1113">
        <v>4.5221438311495818E-2</v>
      </c>
      <c r="AE432" s="1113">
        <v>4.4792414882919122E-2</v>
      </c>
      <c r="AF432" s="1113">
        <v>4.5397538554831238E-2</v>
      </c>
      <c r="AG432" s="1113">
        <v>4.5881702598120501E-2</v>
      </c>
      <c r="AH432" s="1113">
        <v>4.6045765774938276E-2</v>
      </c>
      <c r="AI432" s="1113">
        <v>4.4346578014401915E-2</v>
      </c>
      <c r="AJ432" s="1113">
        <v>4.7428279187570019E-2</v>
      </c>
      <c r="AK432" s="1113">
        <v>4.9274376417233562E-2</v>
      </c>
      <c r="AL432" s="1113">
        <v>4.7799639125690144E-2</v>
      </c>
      <c r="AM432" s="1113">
        <v>4.7081096825198676E-2</v>
      </c>
      <c r="AN432" s="1113">
        <v>4.4106352986924606E-2</v>
      </c>
      <c r="AO432" s="1503">
        <v>4.1960597975072178E-2</v>
      </c>
      <c r="AP432" s="1113"/>
      <c r="AQ432" s="1113"/>
      <c r="AR432" s="1113"/>
      <c r="AS432" s="1113"/>
      <c r="AT432" s="1113">
        <v>4.018727710335377E-2</v>
      </c>
      <c r="AU432" s="63"/>
      <c r="AV432" s="982"/>
      <c r="AW432" s="1256"/>
      <c r="AX432" s="459"/>
      <c r="AY432" s="459"/>
      <c r="AZ432" s="459"/>
      <c r="BA432" s="456"/>
      <c r="BB432" s="456"/>
      <c r="BC432" s="456"/>
      <c r="BD432" s="658">
        <v>4.5221438311495818E-2</v>
      </c>
      <c r="BE432" s="1130">
        <v>4.6045765774938276E-2</v>
      </c>
      <c r="BF432" s="1130"/>
      <c r="BG432" s="658"/>
      <c r="BH432" s="1130"/>
      <c r="BI432" s="88"/>
      <c r="BJ432" s="710"/>
      <c r="BK432" s="710"/>
      <c r="BL432" s="710"/>
      <c r="BM432" s="88"/>
      <c r="BN432" s="456"/>
      <c r="BO432" s="710"/>
      <c r="BP432" s="710"/>
      <c r="BQ432" s="710"/>
    </row>
    <row r="433" spans="1:69" s="87" customFormat="1" ht="14.25" customHeight="1">
      <c r="A433" s="94"/>
      <c r="B433" s="888" t="s">
        <v>381</v>
      </c>
      <c r="C433" s="1247"/>
      <c r="D433" s="1247"/>
      <c r="E433" s="89"/>
      <c r="F433" s="231"/>
      <c r="G433" s="231"/>
      <c r="H433" s="231"/>
      <c r="I433" s="459"/>
      <c r="J433" s="231"/>
      <c r="K433" s="231"/>
      <c r="L433" s="231"/>
      <c r="M433" s="459"/>
      <c r="N433" s="231"/>
      <c r="O433" s="231"/>
      <c r="P433" s="231"/>
      <c r="Q433" s="709"/>
      <c r="R433" s="709"/>
      <c r="S433" s="709"/>
      <c r="T433" s="709"/>
      <c r="U433" s="709"/>
      <c r="V433" s="709"/>
      <c r="W433" s="709"/>
      <c r="X433" s="709"/>
      <c r="Y433" s="693"/>
      <c r="Z433" s="692"/>
      <c r="AA433" s="1113">
        <v>4.7055660123689161E-4</v>
      </c>
      <c r="AB433" s="658">
        <v>4.162642778647308E-4</v>
      </c>
      <c r="AC433" s="1113">
        <v>3.5850674148546485E-4</v>
      </c>
      <c r="AD433" s="1113">
        <v>3.260805122428411E-4</v>
      </c>
      <c r="AE433" s="1113">
        <v>3.1604654503663269E-4</v>
      </c>
      <c r="AF433" s="1113">
        <v>3.0320153254592816E-4</v>
      </c>
      <c r="AG433" s="1113">
        <v>1.316170470399326E-4</v>
      </c>
      <c r="AH433" s="1113">
        <v>1.1454170590780665E-4</v>
      </c>
      <c r="AI433" s="1113">
        <v>1.1040641829311679E-4</v>
      </c>
      <c r="AJ433" s="1113">
        <v>1.0959037552968683E-4</v>
      </c>
      <c r="AK433" s="1113">
        <v>1.0204081632653062E-4</v>
      </c>
      <c r="AL433" s="1113">
        <v>9.7241580499821728E-5</v>
      </c>
      <c r="AM433" s="1113">
        <v>8.3218907335746685E-5</v>
      </c>
      <c r="AN433" s="1113">
        <v>8.7493316482768673E-5</v>
      </c>
      <c r="AO433" s="1503">
        <v>7.310208706458569E-5</v>
      </c>
      <c r="AP433" s="1113"/>
      <c r="AQ433" s="1113"/>
      <c r="AR433" s="1113"/>
      <c r="AS433" s="1113"/>
      <c r="AT433" s="1113">
        <v>0</v>
      </c>
      <c r="AU433" s="63"/>
      <c r="AV433" s="982"/>
      <c r="AW433" s="1256"/>
      <c r="AX433" s="459"/>
      <c r="AY433" s="459"/>
      <c r="AZ433" s="459"/>
      <c r="BA433" s="456"/>
      <c r="BB433" s="456"/>
      <c r="BC433" s="456"/>
      <c r="BD433" s="658">
        <v>3.260805122428411E-4</v>
      </c>
      <c r="BE433" s="1113">
        <v>1.1454170590780665E-4</v>
      </c>
      <c r="BF433" s="1113"/>
      <c r="BG433" s="658"/>
      <c r="BH433" s="1113"/>
      <c r="BI433" s="88"/>
      <c r="BJ433" s="710"/>
      <c r="BK433" s="710"/>
      <c r="BL433" s="710"/>
      <c r="BM433" s="88"/>
      <c r="BN433" s="456"/>
      <c r="BO433" s="710"/>
      <c r="BP433" s="710"/>
      <c r="BQ433" s="710"/>
    </row>
    <row r="434" spans="1:69" s="87" customFormat="1" ht="14.25" customHeight="1">
      <c r="A434" s="1257"/>
      <c r="B434" s="1257"/>
      <c r="C434" s="1257"/>
      <c r="D434" s="1257"/>
      <c r="E434" s="1257"/>
      <c r="F434" s="1257"/>
      <c r="G434" s="1257"/>
      <c r="H434" s="1257"/>
      <c r="I434" s="1257"/>
      <c r="J434" s="1257"/>
      <c r="K434" s="1257"/>
      <c r="L434" s="1257"/>
      <c r="M434" s="1257"/>
      <c r="N434" s="1257"/>
      <c r="O434" s="1257"/>
      <c r="P434" s="1257"/>
      <c r="Q434" s="871"/>
      <c r="R434" s="871"/>
      <c r="S434" s="871"/>
      <c r="T434" s="871"/>
      <c r="U434" s="871"/>
      <c r="V434" s="871"/>
      <c r="W434" s="871"/>
      <c r="X434" s="871"/>
      <c r="Y434" s="871"/>
      <c r="Z434" s="871"/>
      <c r="AA434" s="871"/>
      <c r="AB434" s="713"/>
      <c r="AC434" s="860"/>
      <c r="AD434" s="860"/>
      <c r="AE434" s="860"/>
      <c r="AF434" s="860"/>
      <c r="AG434" s="860"/>
      <c r="AH434" s="860"/>
      <c r="AI434" s="860"/>
      <c r="AJ434" s="860"/>
      <c r="AK434" s="860"/>
      <c r="AL434" s="860"/>
      <c r="AM434" s="860"/>
      <c r="AN434" s="860"/>
      <c r="AO434" s="1504"/>
      <c r="AP434" s="860"/>
      <c r="AQ434" s="860"/>
      <c r="AR434" s="860"/>
      <c r="AS434" s="860"/>
      <c r="AT434" s="712"/>
      <c r="AU434" s="860"/>
      <c r="AV434" s="982"/>
      <c r="AW434" s="1257"/>
      <c r="AX434" s="1257"/>
      <c r="AY434" s="1257"/>
      <c r="AZ434" s="1257"/>
      <c r="BA434" s="1257"/>
      <c r="BB434" s="1257"/>
      <c r="BC434" s="1257"/>
      <c r="BD434" s="972"/>
      <c r="BE434" s="860"/>
      <c r="BF434" s="860"/>
      <c r="BG434" s="972"/>
      <c r="BH434" s="860"/>
      <c r="BI434" s="88"/>
      <c r="BJ434" s="860"/>
      <c r="BK434" s="860"/>
      <c r="BL434" s="860"/>
      <c r="BM434" s="88"/>
      <c r="BN434" s="1257"/>
      <c r="BO434" s="860"/>
      <c r="BP434" s="860"/>
      <c r="BQ434" s="860"/>
    </row>
    <row r="435" spans="1:69" s="24" customFormat="1" ht="14.25" customHeight="1">
      <c r="A435" s="31"/>
      <c r="B435" s="92" t="s">
        <v>87</v>
      </c>
      <c r="C435" s="93"/>
      <c r="D435" s="93"/>
      <c r="E435" s="92"/>
      <c r="F435" s="145"/>
      <c r="G435" s="145"/>
      <c r="H435" s="145"/>
      <c r="I435" s="125"/>
      <c r="J435" s="145"/>
      <c r="K435" s="145"/>
      <c r="L435" s="145"/>
      <c r="M435" s="125"/>
      <c r="N435" s="145"/>
      <c r="O435" s="145"/>
      <c r="P435" s="145"/>
      <c r="Q435" s="695"/>
      <c r="R435" s="695"/>
      <c r="S435" s="695"/>
      <c r="T435" s="695"/>
      <c r="U435" s="695"/>
      <c r="V435" s="695"/>
      <c r="W435" s="695"/>
      <c r="X435" s="695"/>
      <c r="Y435" s="696"/>
      <c r="Z435" s="695"/>
      <c r="AA435" s="707">
        <v>19397.199999999997</v>
      </c>
      <c r="AB435" s="708">
        <v>18798.099999999999</v>
      </c>
      <c r="AC435" s="707">
        <v>19424.599999999999</v>
      </c>
      <c r="AD435" s="707">
        <v>20396.400000000001</v>
      </c>
      <c r="AE435" s="707">
        <v>20146.300000000003</v>
      </c>
      <c r="AF435" s="707">
        <v>19934.199999999997</v>
      </c>
      <c r="AG435" s="707">
        <v>20400.699999999997</v>
      </c>
      <c r="AH435" s="707">
        <v>20796.699999999997</v>
      </c>
      <c r="AI435" s="707">
        <v>22043</v>
      </c>
      <c r="AJ435" s="707">
        <v>21829.599999999999</v>
      </c>
      <c r="AK435" s="707">
        <v>23412.800000000003</v>
      </c>
      <c r="AL435" s="707">
        <v>23885</v>
      </c>
      <c r="AM435" s="707">
        <v>24305.5</v>
      </c>
      <c r="AN435" s="707">
        <v>24958.800000000003</v>
      </c>
      <c r="AO435" s="1500">
        <v>26119.1</v>
      </c>
      <c r="AP435" s="707">
        <v>23345.599999999999</v>
      </c>
      <c r="AQ435" s="707"/>
      <c r="AR435" s="707"/>
      <c r="AS435" s="707">
        <v>25628.800000000003</v>
      </c>
      <c r="AT435" s="707">
        <v>27115.5</v>
      </c>
      <c r="AU435" s="63"/>
      <c r="AV435" s="981"/>
      <c r="AW435" s="127"/>
      <c r="AX435" s="125"/>
      <c r="AY435" s="125"/>
      <c r="AZ435" s="125"/>
      <c r="BA435" s="131"/>
      <c r="BB435" s="131"/>
      <c r="BC435" s="131"/>
      <c r="BD435" s="708">
        <v>20396.400000000001</v>
      </c>
      <c r="BE435" s="707">
        <v>20796.699999999997</v>
      </c>
      <c r="BF435" s="707"/>
      <c r="BG435" s="708"/>
      <c r="BH435" s="707"/>
      <c r="BJ435" s="707"/>
      <c r="BK435" s="707"/>
      <c r="BL435" s="707"/>
      <c r="BN435" s="131"/>
      <c r="BO435" s="707"/>
      <c r="BP435" s="707"/>
      <c r="BQ435" s="707"/>
    </row>
    <row r="436" spans="1:69" s="24" customFormat="1" ht="14.25" customHeight="1">
      <c r="A436" s="31"/>
      <c r="B436" s="398" t="s">
        <v>378</v>
      </c>
      <c r="C436" s="1247"/>
      <c r="D436" s="1247"/>
      <c r="E436" s="89"/>
      <c r="F436" s="231"/>
      <c r="G436" s="231"/>
      <c r="H436" s="231"/>
      <c r="I436" s="459"/>
      <c r="J436" s="231"/>
      <c r="K436" s="231"/>
      <c r="L436" s="231"/>
      <c r="M436" s="459"/>
      <c r="N436" s="231"/>
      <c r="O436" s="231"/>
      <c r="P436" s="231"/>
      <c r="Q436" s="709"/>
      <c r="R436" s="709"/>
      <c r="S436" s="709"/>
      <c r="T436" s="709"/>
      <c r="U436" s="709"/>
      <c r="V436" s="709"/>
      <c r="W436" s="709"/>
      <c r="X436" s="709"/>
      <c r="Y436" s="693"/>
      <c r="Z436" s="692"/>
      <c r="AA436" s="710">
        <v>15835.5</v>
      </c>
      <c r="AB436" s="711">
        <v>15193.4</v>
      </c>
      <c r="AC436" s="710">
        <v>15545.899999999998</v>
      </c>
      <c r="AD436" s="710">
        <v>16859.3</v>
      </c>
      <c r="AE436" s="710">
        <v>17042.900000000001</v>
      </c>
      <c r="AF436" s="710">
        <v>16846.099999999999</v>
      </c>
      <c r="AG436" s="710">
        <v>17368.7</v>
      </c>
      <c r="AH436" s="710">
        <v>17894.699999999997</v>
      </c>
      <c r="AI436" s="710">
        <v>18671.400000000001</v>
      </c>
      <c r="AJ436" s="710">
        <v>18048.400000000001</v>
      </c>
      <c r="AK436" s="710">
        <v>19866.099999999999</v>
      </c>
      <c r="AL436" s="710">
        <v>20210.599999999999</v>
      </c>
      <c r="AM436" s="710">
        <v>20785.800000000003</v>
      </c>
      <c r="AN436" s="710">
        <v>21615.100000000002</v>
      </c>
      <c r="AO436" s="1501">
        <v>22780.6</v>
      </c>
      <c r="AP436" s="710"/>
      <c r="AQ436" s="710"/>
      <c r="AR436" s="710"/>
      <c r="AS436" s="710"/>
      <c r="AT436" s="710">
        <v>23929.200000000001</v>
      </c>
      <c r="AU436" s="63"/>
      <c r="AV436" s="982"/>
      <c r="AW436" s="1256"/>
      <c r="AX436" s="459"/>
      <c r="AY436" s="459"/>
      <c r="AZ436" s="459"/>
      <c r="BA436" s="456"/>
      <c r="BB436" s="456"/>
      <c r="BC436" s="456"/>
      <c r="BD436" s="711">
        <v>16859.3</v>
      </c>
      <c r="BE436" s="710">
        <v>17894.699999999997</v>
      </c>
      <c r="BF436" s="710"/>
      <c r="BG436" s="711"/>
      <c r="BH436" s="710"/>
      <c r="BJ436" s="710"/>
      <c r="BK436" s="710"/>
      <c r="BL436" s="710"/>
      <c r="BN436" s="456"/>
      <c r="BO436" s="710"/>
      <c r="BP436" s="710"/>
      <c r="BQ436" s="710"/>
    </row>
    <row r="437" spans="1:69" s="24" customFormat="1" ht="14.25" customHeight="1">
      <c r="A437" s="31"/>
      <c r="B437" s="398" t="s">
        <v>379</v>
      </c>
      <c r="C437" s="1247"/>
      <c r="D437" s="1247"/>
      <c r="E437" s="89"/>
      <c r="F437" s="231"/>
      <c r="G437" s="231"/>
      <c r="H437" s="231"/>
      <c r="I437" s="459"/>
      <c r="J437" s="231"/>
      <c r="K437" s="231"/>
      <c r="L437" s="231"/>
      <c r="M437" s="459"/>
      <c r="N437" s="231"/>
      <c r="O437" s="231"/>
      <c r="P437" s="231"/>
      <c r="Q437" s="709"/>
      <c r="R437" s="709"/>
      <c r="S437" s="709"/>
      <c r="T437" s="709"/>
      <c r="U437" s="709"/>
      <c r="V437" s="709"/>
      <c r="W437" s="709"/>
      <c r="X437" s="709"/>
      <c r="Y437" s="693"/>
      <c r="Z437" s="692"/>
      <c r="AA437" s="710">
        <v>1831.8999999999999</v>
      </c>
      <c r="AB437" s="711">
        <v>2034.5</v>
      </c>
      <c r="AC437" s="710">
        <v>2251.4</v>
      </c>
      <c r="AD437" s="710">
        <v>1881.6999999999998</v>
      </c>
      <c r="AE437" s="710">
        <v>1502.1</v>
      </c>
      <c r="AF437" s="710">
        <v>1532.7</v>
      </c>
      <c r="AG437" s="710">
        <v>1427.1</v>
      </c>
      <c r="AH437" s="710">
        <v>1350.8</v>
      </c>
      <c r="AI437" s="710">
        <v>1731.6999999999998</v>
      </c>
      <c r="AJ437" s="710">
        <v>2154.1999999999998</v>
      </c>
      <c r="AK437" s="710">
        <v>1921.7</v>
      </c>
      <c r="AL437" s="710">
        <v>2095.6999999999998</v>
      </c>
      <c r="AM437" s="710">
        <v>1877.1</v>
      </c>
      <c r="AN437" s="710">
        <v>1801</v>
      </c>
      <c r="AO437" s="1501">
        <v>1862.6999999999998</v>
      </c>
      <c r="AP437" s="710"/>
      <c r="AQ437" s="710"/>
      <c r="AR437" s="710"/>
      <c r="AS437" s="710"/>
      <c r="AT437" s="710">
        <v>1866.3000000000002</v>
      </c>
      <c r="AU437" s="63"/>
      <c r="AV437" s="982"/>
      <c r="AW437" s="1256"/>
      <c r="AX437" s="459"/>
      <c r="AY437" s="459"/>
      <c r="AZ437" s="459"/>
      <c r="BA437" s="456"/>
      <c r="BB437" s="456"/>
      <c r="BC437" s="456"/>
      <c r="BD437" s="711">
        <v>1881.6999999999998</v>
      </c>
      <c r="BE437" s="710">
        <v>1350.8</v>
      </c>
      <c r="BF437" s="710"/>
      <c r="BG437" s="711"/>
      <c r="BH437" s="710"/>
      <c r="BJ437" s="710"/>
      <c r="BK437" s="710"/>
      <c r="BL437" s="710"/>
      <c r="BN437" s="456"/>
      <c r="BO437" s="710"/>
      <c r="BP437" s="710"/>
      <c r="BQ437" s="710"/>
    </row>
    <row r="438" spans="1:69" s="24" customFormat="1" ht="14.25" customHeight="1">
      <c r="A438" s="31"/>
      <c r="B438" s="398" t="s">
        <v>380</v>
      </c>
      <c r="C438" s="1247"/>
      <c r="D438" s="1247"/>
      <c r="E438" s="89"/>
      <c r="F438" s="231"/>
      <c r="G438" s="231"/>
      <c r="H438" s="231"/>
      <c r="I438" s="459"/>
      <c r="J438" s="231"/>
      <c r="K438" s="231"/>
      <c r="L438" s="231"/>
      <c r="M438" s="459"/>
      <c r="N438" s="231"/>
      <c r="O438" s="231"/>
      <c r="P438" s="231"/>
      <c r="Q438" s="709"/>
      <c r="R438" s="709"/>
      <c r="S438" s="709"/>
      <c r="T438" s="709"/>
      <c r="U438" s="709"/>
      <c r="V438" s="709"/>
      <c r="W438" s="709"/>
      <c r="X438" s="709"/>
      <c r="Y438" s="693"/>
      <c r="Z438" s="692"/>
      <c r="AA438" s="710">
        <v>1699</v>
      </c>
      <c r="AB438" s="711">
        <v>1541.8</v>
      </c>
      <c r="AC438" s="710">
        <v>1604.4</v>
      </c>
      <c r="AD438" s="710">
        <v>1630.9</v>
      </c>
      <c r="AE438" s="710">
        <v>1572.3999999999999</v>
      </c>
      <c r="AF438" s="710">
        <v>1526.1999999999998</v>
      </c>
      <c r="AG438" s="710">
        <v>1576.1999999999998</v>
      </c>
      <c r="AH438" s="710">
        <v>1510.6</v>
      </c>
      <c r="AI438" s="710">
        <v>1600.6</v>
      </c>
      <c r="AJ438" s="710">
        <v>1586.9</v>
      </c>
      <c r="AK438" s="710">
        <v>1594.4</v>
      </c>
      <c r="AL438" s="710">
        <v>1551.4</v>
      </c>
      <c r="AM438" s="710">
        <v>1609</v>
      </c>
      <c r="AN438" s="710">
        <v>1511.3</v>
      </c>
      <c r="AO438" s="1501">
        <v>1444.4</v>
      </c>
      <c r="AP438" s="710">
        <v>1436.3</v>
      </c>
      <c r="AQ438" s="710"/>
      <c r="AR438" s="710"/>
      <c r="AS438" s="710">
        <v>1349.3</v>
      </c>
      <c r="AT438" s="710">
        <v>1290.4000000000001</v>
      </c>
      <c r="AU438" s="63"/>
      <c r="AV438" s="982"/>
      <c r="AW438" s="1256"/>
      <c r="AX438" s="459"/>
      <c r="AY438" s="459"/>
      <c r="AZ438" s="459"/>
      <c r="BA438" s="456"/>
      <c r="BB438" s="456"/>
      <c r="BC438" s="456"/>
      <c r="BD438" s="711">
        <v>1630.9</v>
      </c>
      <c r="BE438" s="710">
        <v>1510.6</v>
      </c>
      <c r="BF438" s="710"/>
      <c r="BG438" s="711"/>
      <c r="BH438" s="710"/>
      <c r="BJ438" s="710"/>
      <c r="BK438" s="710"/>
      <c r="BL438" s="710"/>
      <c r="BN438" s="456"/>
      <c r="BO438" s="710"/>
      <c r="BP438" s="710"/>
      <c r="BQ438" s="710"/>
    </row>
    <row r="439" spans="1:69" s="24" customFormat="1" ht="14.25" customHeight="1">
      <c r="A439" s="31"/>
      <c r="B439" s="398" t="s">
        <v>381</v>
      </c>
      <c r="C439" s="1247"/>
      <c r="D439" s="1247"/>
      <c r="E439" s="89"/>
      <c r="F439" s="231"/>
      <c r="G439" s="231"/>
      <c r="H439" s="231"/>
      <c r="I439" s="459"/>
      <c r="J439" s="231"/>
      <c r="K439" s="231"/>
      <c r="L439" s="231"/>
      <c r="M439" s="459"/>
      <c r="N439" s="231"/>
      <c r="O439" s="231"/>
      <c r="P439" s="231"/>
      <c r="Q439" s="709"/>
      <c r="R439" s="709"/>
      <c r="S439" s="709"/>
      <c r="T439" s="709"/>
      <c r="U439" s="709"/>
      <c r="V439" s="709"/>
      <c r="W439" s="709"/>
      <c r="X439" s="709"/>
      <c r="Y439" s="693"/>
      <c r="Z439" s="692"/>
      <c r="AA439" s="710">
        <v>30.8</v>
      </c>
      <c r="AB439" s="711">
        <v>28.4</v>
      </c>
      <c r="AC439" s="710">
        <v>22.900000000000002</v>
      </c>
      <c r="AD439" s="710">
        <v>24.5</v>
      </c>
      <c r="AE439" s="710">
        <v>28.900000000000002</v>
      </c>
      <c r="AF439" s="710">
        <v>29.2</v>
      </c>
      <c r="AG439" s="710">
        <v>28.7</v>
      </c>
      <c r="AH439" s="710">
        <v>40.6</v>
      </c>
      <c r="AI439" s="710">
        <v>39.299999999999997</v>
      </c>
      <c r="AJ439" s="710">
        <v>40.1</v>
      </c>
      <c r="AK439" s="710">
        <v>30.599999999999998</v>
      </c>
      <c r="AL439" s="710">
        <v>27.3</v>
      </c>
      <c r="AM439" s="710">
        <v>33.599999999999994</v>
      </c>
      <c r="AN439" s="710">
        <v>31.4</v>
      </c>
      <c r="AO439" s="1501">
        <v>31.400000000000002</v>
      </c>
      <c r="AP439" s="710">
        <v>26</v>
      </c>
      <c r="AQ439" s="710"/>
      <c r="AR439" s="710"/>
      <c r="AS439" s="710">
        <v>30.2</v>
      </c>
      <c r="AT439" s="710">
        <v>29.6</v>
      </c>
      <c r="AU439" s="63"/>
      <c r="AV439" s="982"/>
      <c r="AW439" s="1256"/>
      <c r="AX439" s="459"/>
      <c r="AY439" s="459"/>
      <c r="AZ439" s="459"/>
      <c r="BA439" s="456"/>
      <c r="BB439" s="456"/>
      <c r="BC439" s="456"/>
      <c r="BD439" s="711">
        <v>24.5</v>
      </c>
      <c r="BE439" s="710">
        <v>40.6</v>
      </c>
      <c r="BF439" s="710"/>
      <c r="BG439" s="711"/>
      <c r="BH439" s="710"/>
      <c r="BJ439" s="710"/>
      <c r="BK439" s="710"/>
      <c r="BL439" s="710"/>
      <c r="BN439" s="456"/>
      <c r="BO439" s="710"/>
      <c r="BP439" s="710"/>
      <c r="BQ439" s="710"/>
    </row>
    <row r="440" spans="1:69" s="24" customFormat="1" ht="14.25" customHeight="1">
      <c r="A440" s="31"/>
      <c r="B440" s="1114" t="s">
        <v>384</v>
      </c>
      <c r="C440" s="90"/>
      <c r="D440" s="90"/>
      <c r="E440" s="90"/>
      <c r="F440" s="90"/>
      <c r="G440" s="90"/>
      <c r="H440" s="90"/>
      <c r="I440" s="90"/>
      <c r="J440" s="90"/>
      <c r="K440" s="90"/>
      <c r="L440" s="90"/>
      <c r="M440" s="90"/>
      <c r="N440" s="90"/>
      <c r="O440" s="90"/>
      <c r="P440" s="90"/>
      <c r="Q440" s="727"/>
      <c r="R440" s="727"/>
      <c r="S440" s="727"/>
      <c r="T440" s="727"/>
      <c r="U440" s="727"/>
      <c r="V440" s="727"/>
      <c r="W440" s="727"/>
      <c r="X440" s="727"/>
      <c r="Y440" s="727"/>
      <c r="Z440" s="727"/>
      <c r="AA440" s="727"/>
      <c r="AB440" s="728"/>
      <c r="AC440" s="727"/>
      <c r="AD440" s="727"/>
      <c r="AE440" s="727"/>
      <c r="AF440" s="727"/>
      <c r="AG440" s="727"/>
      <c r="AH440" s="727"/>
      <c r="AI440" s="727"/>
      <c r="AJ440" s="727"/>
      <c r="AK440" s="727"/>
      <c r="AL440" s="727"/>
      <c r="AM440" s="727"/>
      <c r="AN440" s="727"/>
      <c r="AO440" s="1502"/>
      <c r="AP440" s="727"/>
      <c r="AQ440" s="727"/>
      <c r="AR440" s="727"/>
      <c r="AS440" s="1548"/>
      <c r="AT440" s="1548"/>
      <c r="AU440" s="63"/>
      <c r="AV440" s="982"/>
      <c r="AW440" s="1257"/>
      <c r="AX440" s="1257"/>
      <c r="AY440" s="1257"/>
      <c r="AZ440" s="1257"/>
      <c r="BA440" s="1257"/>
      <c r="BB440" s="1257"/>
      <c r="BC440" s="1257"/>
      <c r="BD440" s="728"/>
      <c r="BE440" s="727"/>
      <c r="BF440" s="727"/>
      <c r="BG440" s="728"/>
      <c r="BH440" s="727"/>
      <c r="BJ440" s="628"/>
      <c r="BK440" s="628"/>
      <c r="BL440" s="628"/>
      <c r="BN440" s="1257"/>
      <c r="BO440" s="628"/>
      <c r="BP440" s="628"/>
      <c r="BQ440" s="628"/>
    </row>
    <row r="441" spans="1:69" s="24" customFormat="1" ht="14.25" customHeight="1">
      <c r="A441" s="31"/>
      <c r="B441" s="398" t="s">
        <v>378</v>
      </c>
      <c r="C441" s="1247"/>
      <c r="D441" s="1247"/>
      <c r="E441" s="89"/>
      <c r="F441" s="231"/>
      <c r="G441" s="231"/>
      <c r="H441" s="231"/>
      <c r="I441" s="459"/>
      <c r="J441" s="231"/>
      <c r="K441" s="231"/>
      <c r="L441" s="231"/>
      <c r="M441" s="459"/>
      <c r="N441" s="231"/>
      <c r="O441" s="231"/>
      <c r="P441" s="231"/>
      <c r="Q441" s="709"/>
      <c r="R441" s="709"/>
      <c r="S441" s="709"/>
      <c r="T441" s="709"/>
      <c r="U441" s="709"/>
      <c r="V441" s="709"/>
      <c r="W441" s="709"/>
      <c r="X441" s="709"/>
      <c r="Y441" s="693"/>
      <c r="Z441" s="692"/>
      <c r="AA441" s="720">
        <v>0.81638071474233409</v>
      </c>
      <c r="AB441" s="721">
        <v>0.80824125842505368</v>
      </c>
      <c r="AC441" s="720">
        <v>0.80032021251402852</v>
      </c>
      <c r="AD441" s="720">
        <v>0.82658214194661794</v>
      </c>
      <c r="AE441" s="720">
        <v>0.84595682581913301</v>
      </c>
      <c r="AF441" s="720">
        <v>0.84508533073812853</v>
      </c>
      <c r="AG441" s="720">
        <v>0.85137764880616862</v>
      </c>
      <c r="AH441" s="720">
        <v>0.86045863045579341</v>
      </c>
      <c r="AI441" s="720">
        <v>0.84704441319239676</v>
      </c>
      <c r="AJ441" s="720">
        <v>0.82678564884377193</v>
      </c>
      <c r="AK441" s="720">
        <v>0.84851448780154426</v>
      </c>
      <c r="AL441" s="720">
        <v>0.84616286372200122</v>
      </c>
      <c r="AM441" s="720">
        <v>0.855189154718068</v>
      </c>
      <c r="AN441" s="720">
        <v>0.866031219449653</v>
      </c>
      <c r="AO441" s="1507">
        <v>0.8721816601644008</v>
      </c>
      <c r="AP441" s="720"/>
      <c r="AQ441" s="720"/>
      <c r="AR441" s="720"/>
      <c r="AS441" s="720"/>
      <c r="AT441" s="720">
        <v>0.88249156386568572</v>
      </c>
      <c r="AU441" s="63"/>
      <c r="AV441" s="982"/>
      <c r="AW441" s="1256"/>
      <c r="AX441" s="459"/>
      <c r="AY441" s="459"/>
      <c r="AZ441" s="459"/>
      <c r="BA441" s="456"/>
      <c r="BB441" s="456"/>
      <c r="BC441" s="456"/>
      <c r="BD441" s="721">
        <v>0.82658214194661794</v>
      </c>
      <c r="BE441" s="720">
        <v>0.86045863045579341</v>
      </c>
      <c r="BF441" s="720"/>
      <c r="BG441" s="721"/>
      <c r="BH441" s="720"/>
      <c r="BJ441" s="720"/>
      <c r="BK441" s="720"/>
      <c r="BL441" s="720"/>
      <c r="BN441" s="456"/>
      <c r="BO441" s="720"/>
      <c r="BP441" s="720"/>
      <c r="BQ441" s="720"/>
    </row>
    <row r="442" spans="1:69" s="24" customFormat="1" ht="14.25" customHeight="1">
      <c r="A442" s="31"/>
      <c r="B442" s="398" t="s">
        <v>379</v>
      </c>
      <c r="C442" s="1247"/>
      <c r="D442" s="1247"/>
      <c r="E442" s="89"/>
      <c r="F442" s="231"/>
      <c r="G442" s="231"/>
      <c r="H442" s="231"/>
      <c r="I442" s="459"/>
      <c r="J442" s="231"/>
      <c r="K442" s="231"/>
      <c r="L442" s="231"/>
      <c r="M442" s="459"/>
      <c r="N442" s="231"/>
      <c r="O442" s="231"/>
      <c r="P442" s="231"/>
      <c r="Q442" s="709"/>
      <c r="R442" s="709"/>
      <c r="S442" s="709"/>
      <c r="T442" s="709"/>
      <c r="U442" s="709"/>
      <c r="V442" s="709"/>
      <c r="W442" s="709"/>
      <c r="X442" s="709"/>
      <c r="Y442" s="693"/>
      <c r="Z442" s="692"/>
      <c r="AA442" s="720">
        <v>9.4441465778565992E-2</v>
      </c>
      <c r="AB442" s="721">
        <v>0.10822902314595625</v>
      </c>
      <c r="AC442" s="720">
        <v>0.11590457461157502</v>
      </c>
      <c r="AD442" s="720">
        <v>9.2256476633131315E-2</v>
      </c>
      <c r="AE442" s="720">
        <v>7.455959655122775E-2</v>
      </c>
      <c r="AF442" s="720">
        <v>7.6887961392982929E-2</v>
      </c>
      <c r="AG442" s="720">
        <v>6.9953481988363153E-2</v>
      </c>
      <c r="AH442" s="720">
        <v>6.4952612674126192E-2</v>
      </c>
      <c r="AI442" s="720">
        <v>7.856008710248151E-2</v>
      </c>
      <c r="AJ442" s="720">
        <v>9.8682522813061169E-2</v>
      </c>
      <c r="AK442" s="720">
        <v>8.2079033690972455E-2</v>
      </c>
      <c r="AL442" s="720">
        <v>8.7741260205149663E-2</v>
      </c>
      <c r="AM442" s="720">
        <v>7.7229433667276956E-2</v>
      </c>
      <c r="AN442" s="720">
        <v>7.2158917896693736E-2</v>
      </c>
      <c r="AO442" s="1507">
        <v>7.1315627261276229E-2</v>
      </c>
      <c r="AP442" s="720"/>
      <c r="AQ442" s="720"/>
      <c r="AR442" s="720"/>
      <c r="AS442" s="720"/>
      <c r="AT442" s="720">
        <v>6.8827792222160761E-2</v>
      </c>
      <c r="AU442" s="63"/>
      <c r="AV442" s="982"/>
      <c r="AW442" s="1256"/>
      <c r="AX442" s="459"/>
      <c r="AY442" s="459"/>
      <c r="AZ442" s="459"/>
      <c r="BA442" s="456"/>
      <c r="BB442" s="456"/>
      <c r="BC442" s="456"/>
      <c r="BD442" s="721">
        <v>9.2256476633131315E-2</v>
      </c>
      <c r="BE442" s="720">
        <v>6.4952612674126192E-2</v>
      </c>
      <c r="BF442" s="720"/>
      <c r="BG442" s="721"/>
      <c r="BH442" s="720"/>
      <c r="BJ442" s="720"/>
      <c r="BK442" s="720"/>
      <c r="BL442" s="720"/>
      <c r="BN442" s="456"/>
      <c r="BO442" s="720"/>
      <c r="BP442" s="720"/>
      <c r="BQ442" s="720"/>
    </row>
    <row r="443" spans="1:69" s="24" customFormat="1" ht="14.25" customHeight="1">
      <c r="A443" s="31"/>
      <c r="B443" s="468" t="s">
        <v>380</v>
      </c>
      <c r="C443" s="1258"/>
      <c r="D443" s="1258"/>
      <c r="E443" s="580"/>
      <c r="F443" s="1259"/>
      <c r="G443" s="1259"/>
      <c r="H443" s="1259"/>
      <c r="I443" s="1260"/>
      <c r="J443" s="1259"/>
      <c r="K443" s="1259"/>
      <c r="L443" s="1259"/>
      <c r="M443" s="1260"/>
      <c r="N443" s="1259"/>
      <c r="O443" s="1259"/>
      <c r="P443" s="1259"/>
      <c r="Q443" s="722"/>
      <c r="R443" s="722"/>
      <c r="S443" s="722"/>
      <c r="T443" s="722"/>
      <c r="U443" s="722"/>
      <c r="V443" s="722"/>
      <c r="W443" s="722"/>
      <c r="X443" s="722"/>
      <c r="Y443" s="723"/>
      <c r="Z443" s="724"/>
      <c r="AA443" s="725">
        <v>8.7589961437733288E-2</v>
      </c>
      <c r="AB443" s="726">
        <v>8.2018927444794956E-2</v>
      </c>
      <c r="AC443" s="725">
        <v>8.2596295419210708E-2</v>
      </c>
      <c r="AD443" s="725">
        <v>7.9960189052970129E-2</v>
      </c>
      <c r="AE443" s="725">
        <v>7.8049071045303592E-2</v>
      </c>
      <c r="AF443" s="725">
        <v>7.6561888613538548E-2</v>
      </c>
      <c r="AG443" s="725">
        <v>7.7262054733416019E-2</v>
      </c>
      <c r="AH443" s="725">
        <v>7.2636524063913993E-2</v>
      </c>
      <c r="AI443" s="725">
        <v>7.261262078664428E-2</v>
      </c>
      <c r="AJ443" s="725">
        <v>7.2694873016454734E-2</v>
      </c>
      <c r="AK443" s="725">
        <v>6.8099501127588322E-2</v>
      </c>
      <c r="AL443" s="725">
        <v>6.4952899309189877E-2</v>
      </c>
      <c r="AM443" s="725">
        <v>6.6199008454876473E-2</v>
      </c>
      <c r="AN443" s="725">
        <v>6.0551789348846891E-2</v>
      </c>
      <c r="AO443" s="1508">
        <v>5.5300527200401246E-2</v>
      </c>
      <c r="AP443" s="725">
        <v>6.152337057089987E-2</v>
      </c>
      <c r="AQ443" s="725"/>
      <c r="AR443" s="725"/>
      <c r="AS443" s="725">
        <v>5.2647802472218744E-2</v>
      </c>
      <c r="AT443" s="725">
        <v>4.7589017351699216E-2</v>
      </c>
      <c r="AU443" s="1323"/>
      <c r="AV443" s="982"/>
      <c r="AW443" s="1256"/>
      <c r="AX443" s="459"/>
      <c r="AY443" s="459"/>
      <c r="AZ443" s="459"/>
      <c r="BA443" s="456"/>
      <c r="BB443" s="456"/>
      <c r="BC443" s="456"/>
      <c r="BD443" s="726">
        <v>7.9960189052970129E-2</v>
      </c>
      <c r="BE443" s="725">
        <v>7.2636524063913993E-2</v>
      </c>
      <c r="BF443" s="725"/>
      <c r="BG443" s="726"/>
      <c r="BH443" s="725"/>
      <c r="BJ443" s="725"/>
      <c r="BK443" s="725"/>
      <c r="BL443" s="725"/>
      <c r="BN443" s="456"/>
      <c r="BO443" s="725"/>
      <c r="BP443" s="725"/>
      <c r="BQ443" s="725"/>
    </row>
    <row r="444" spans="1:69" s="24" customFormat="1" ht="14.25" customHeight="1">
      <c r="A444" s="31"/>
      <c r="B444" s="398" t="s">
        <v>381</v>
      </c>
      <c r="C444" s="1247"/>
      <c r="D444" s="1247"/>
      <c r="E444" s="89"/>
      <c r="F444" s="231"/>
      <c r="G444" s="231"/>
      <c r="H444" s="231"/>
      <c r="I444" s="459"/>
      <c r="J444" s="231"/>
      <c r="K444" s="231"/>
      <c r="L444" s="231"/>
      <c r="M444" s="459"/>
      <c r="N444" s="231"/>
      <c r="O444" s="231"/>
      <c r="P444" s="231"/>
      <c r="Q444" s="709"/>
      <c r="R444" s="709"/>
      <c r="S444" s="709"/>
      <c r="T444" s="709"/>
      <c r="U444" s="709"/>
      <c r="V444" s="709"/>
      <c r="W444" s="709"/>
      <c r="X444" s="709"/>
      <c r="Y444" s="693"/>
      <c r="Z444" s="692"/>
      <c r="AA444" s="720">
        <v>1.5878580413667956E-3</v>
      </c>
      <c r="AB444" s="721">
        <v>1.5107909841952114E-3</v>
      </c>
      <c r="AC444" s="720">
        <v>1.1789174551856926E-3</v>
      </c>
      <c r="AD444" s="720">
        <v>1.2011923672805003E-3</v>
      </c>
      <c r="AE444" s="720">
        <v>1.434506584335585E-3</v>
      </c>
      <c r="AF444" s="720">
        <v>1.464819255350102E-3</v>
      </c>
      <c r="AG444" s="720">
        <v>1.4068144720524296E-3</v>
      </c>
      <c r="AH444" s="720">
        <v>1.9522328061663632E-3</v>
      </c>
      <c r="AI444" s="720">
        <v>1.7828789184775211E-3</v>
      </c>
      <c r="AJ444" s="720">
        <v>1.8369553267123541E-3</v>
      </c>
      <c r="AK444" s="720">
        <v>1.3069773798947582E-3</v>
      </c>
      <c r="AL444" s="720">
        <v>1.1429767636592003E-3</v>
      </c>
      <c r="AM444" s="720">
        <v>1.3824031597786507E-3</v>
      </c>
      <c r="AN444" s="720">
        <v>1.2580733048063206E-3</v>
      </c>
      <c r="AO444" s="1507">
        <v>1.2021853739217663E-3</v>
      </c>
      <c r="AP444" s="720">
        <v>1.1137002261668153E-3</v>
      </c>
      <c r="AQ444" s="720"/>
      <c r="AR444" s="720"/>
      <c r="AS444" s="720">
        <v>1.1783618429267073E-3</v>
      </c>
      <c r="AT444" s="720">
        <v>1.0916265604543527E-3</v>
      </c>
      <c r="AU444" s="63"/>
      <c r="AV444" s="982"/>
      <c r="AW444" s="1256"/>
      <c r="AX444" s="459"/>
      <c r="AY444" s="459"/>
      <c r="AZ444" s="459"/>
      <c r="BA444" s="456"/>
      <c r="BB444" s="456"/>
      <c r="BC444" s="456"/>
      <c r="BD444" s="721">
        <v>1.2011923672805003E-3</v>
      </c>
      <c r="BE444" s="720">
        <v>1.9522328061663632E-3</v>
      </c>
      <c r="BF444" s="720"/>
      <c r="BG444" s="721"/>
      <c r="BH444" s="720"/>
      <c r="BJ444" s="720"/>
      <c r="BK444" s="720"/>
      <c r="BL444" s="720"/>
      <c r="BN444" s="456"/>
      <c r="BO444" s="720"/>
      <c r="BP444" s="720"/>
      <c r="BQ444" s="720"/>
    </row>
    <row r="445" spans="1:69" s="24" customFormat="1" ht="14.25" customHeight="1">
      <c r="A445" s="31"/>
      <c r="B445" s="31"/>
      <c r="C445" s="31"/>
      <c r="D445" s="31"/>
      <c r="E445" s="31"/>
      <c r="F445" s="31"/>
      <c r="G445" s="31"/>
      <c r="H445" s="31"/>
      <c r="I445" s="31"/>
      <c r="J445" s="31"/>
      <c r="K445" s="31"/>
      <c r="L445" s="31"/>
      <c r="M445" s="31"/>
      <c r="N445" s="31"/>
      <c r="O445" s="31"/>
      <c r="P445" s="31"/>
      <c r="Q445" s="628"/>
      <c r="R445" s="628"/>
      <c r="S445" s="628"/>
      <c r="T445" s="628"/>
      <c r="U445" s="628"/>
      <c r="V445" s="628"/>
      <c r="W445" s="628"/>
      <c r="X445" s="628"/>
      <c r="Y445" s="628"/>
      <c r="Z445" s="628"/>
      <c r="AA445" s="628"/>
      <c r="AB445" s="632"/>
      <c r="AC445" s="683"/>
      <c r="AD445" s="683"/>
      <c r="AE445" s="683"/>
      <c r="AF445" s="683"/>
      <c r="AG445" s="683"/>
      <c r="AH445" s="683"/>
      <c r="AI445" s="683"/>
      <c r="AJ445" s="683"/>
      <c r="AK445" s="683"/>
      <c r="AL445" s="683"/>
      <c r="AM445" s="683"/>
      <c r="AN445" s="683"/>
      <c r="AO445" s="1509"/>
      <c r="AP445" s="683"/>
      <c r="AQ445" s="683"/>
      <c r="AR445" s="683"/>
      <c r="AS445" s="1062"/>
      <c r="AT445" s="629"/>
      <c r="AU445" s="63"/>
      <c r="AV445" s="982"/>
      <c r="AW445" s="1256"/>
      <c r="AX445" s="459"/>
      <c r="AY445" s="459"/>
      <c r="AZ445" s="459"/>
      <c r="BA445" s="456"/>
      <c r="BB445" s="456"/>
      <c r="BC445" s="456"/>
      <c r="BD445" s="684"/>
      <c r="BE445" s="683"/>
      <c r="BF445" s="683"/>
      <c r="BG445" s="684"/>
      <c r="BH445" s="683"/>
      <c r="BJ445" s="683"/>
      <c r="BK445" s="683"/>
      <c r="BL445" s="683"/>
      <c r="BN445" s="456"/>
      <c r="BO445" s="683"/>
      <c r="BP445" s="683"/>
      <c r="BQ445" s="683"/>
    </row>
    <row r="446" spans="1:69" s="24" customFormat="1" ht="14.25" customHeight="1">
      <c r="A446" s="90"/>
      <c r="B446" s="90"/>
      <c r="C446" s="90"/>
      <c r="D446" s="90"/>
      <c r="E446" s="90"/>
      <c r="F446" s="90"/>
      <c r="G446" s="90"/>
      <c r="H446" s="90"/>
      <c r="I446" s="90"/>
      <c r="J446" s="90"/>
      <c r="K446" s="90"/>
      <c r="L446" s="90"/>
      <c r="M446" s="90"/>
      <c r="N446" s="90"/>
      <c r="O446" s="90"/>
      <c r="P446" s="90"/>
      <c r="Q446" s="727"/>
      <c r="R446" s="727"/>
      <c r="S446" s="727"/>
      <c r="T446" s="727"/>
      <c r="U446" s="727"/>
      <c r="V446" s="727"/>
      <c r="W446" s="727"/>
      <c r="X446" s="727"/>
      <c r="Y446" s="727"/>
      <c r="Z446" s="727"/>
      <c r="AA446" s="727"/>
      <c r="AB446" s="728"/>
      <c r="AC446" s="862"/>
      <c r="AD446" s="862"/>
      <c r="AE446" s="862"/>
      <c r="AF446" s="862"/>
      <c r="AG446" s="862"/>
      <c r="AH446" s="862"/>
      <c r="AI446" s="862"/>
      <c r="AJ446" s="862"/>
      <c r="AK446" s="862"/>
      <c r="AL446" s="862"/>
      <c r="AM446" s="862"/>
      <c r="AN446" s="862"/>
      <c r="AO446" s="1510"/>
      <c r="AP446" s="862"/>
      <c r="AQ446" s="862"/>
      <c r="AR446" s="862"/>
      <c r="AS446" s="1557"/>
      <c r="AT446" s="1548"/>
      <c r="AU446" s="63"/>
      <c r="AV446" s="982"/>
      <c r="AW446" s="1256"/>
      <c r="AX446" s="459"/>
      <c r="AY446" s="459"/>
      <c r="AZ446" s="459"/>
      <c r="BA446" s="456"/>
      <c r="BB446" s="456"/>
      <c r="BC446" s="456"/>
      <c r="BD446" s="974"/>
      <c r="BE446" s="862"/>
      <c r="BF446" s="862"/>
      <c r="BG446" s="974"/>
      <c r="BH446" s="862"/>
      <c r="BJ446" s="862"/>
      <c r="BK446" s="862"/>
      <c r="BL446" s="862"/>
      <c r="BN446" s="456"/>
      <c r="BO446" s="862"/>
      <c r="BP446" s="862"/>
      <c r="BQ446" s="862"/>
    </row>
    <row r="447" spans="1:69" s="24" customFormat="1" ht="14.25" customHeight="1">
      <c r="A447" s="580" t="s">
        <v>424</v>
      </c>
      <c r="B447" s="580"/>
      <c r="C447" s="580"/>
      <c r="D447" s="580"/>
      <c r="E447" s="580"/>
      <c r="F447" s="581"/>
      <c r="G447" s="581"/>
      <c r="H447" s="581"/>
      <c r="I447" s="582"/>
      <c r="J447" s="581"/>
      <c r="K447" s="581"/>
      <c r="L447" s="581"/>
      <c r="M447" s="582"/>
      <c r="N447" s="581"/>
      <c r="O447" s="581"/>
      <c r="P447" s="581"/>
      <c r="Q447" s="729"/>
      <c r="R447" s="729"/>
      <c r="S447" s="729"/>
      <c r="T447" s="729"/>
      <c r="U447" s="729"/>
      <c r="V447" s="729"/>
      <c r="W447" s="729"/>
      <c r="X447" s="729"/>
      <c r="Y447" s="730"/>
      <c r="Z447" s="729"/>
      <c r="AA447" s="731">
        <v>8.9177819479100084E-2</v>
      </c>
      <c r="AB447" s="732">
        <v>8.3529718428990166E-2</v>
      </c>
      <c r="AC447" s="731">
        <v>8.3775212874396404E-2</v>
      </c>
      <c r="AD447" s="731">
        <v>8.1161381420250631E-2</v>
      </c>
      <c r="AE447" s="731">
        <v>7.9483577629639174E-2</v>
      </c>
      <c r="AF447" s="731">
        <v>7.8026707868888656E-2</v>
      </c>
      <c r="AG447" s="731">
        <v>7.866886920546845E-2</v>
      </c>
      <c r="AH447" s="731">
        <v>7.4588756870080361E-2</v>
      </c>
      <c r="AI447" s="731">
        <v>7.4395499705121798E-2</v>
      </c>
      <c r="AJ447" s="731">
        <v>7.4531828343167086E-2</v>
      </c>
      <c r="AK447" s="731">
        <v>6.9406478507483077E-2</v>
      </c>
      <c r="AL447" s="731">
        <v>6.6095876072849072E-2</v>
      </c>
      <c r="AM447" s="731">
        <v>6.7581411614655126E-2</v>
      </c>
      <c r="AN447" s="731">
        <v>6.1809862653653208E-2</v>
      </c>
      <c r="AO447" s="1511">
        <v>5.6502712574323009E-2</v>
      </c>
      <c r="AP447" s="731">
        <v>6.263707079706668E-2</v>
      </c>
      <c r="AQ447" s="731"/>
      <c r="AR447" s="731"/>
      <c r="AS447" s="1551">
        <v>5.3826164315145454E-2</v>
      </c>
      <c r="AT447" s="1551">
        <v>4.8680643912153571E-2</v>
      </c>
      <c r="AU447" s="1323"/>
      <c r="AV447" s="982"/>
      <c r="AW447" s="1240"/>
      <c r="AX447" s="133"/>
      <c r="AY447" s="133"/>
      <c r="AZ447" s="133"/>
      <c r="BA447" s="133"/>
      <c r="BB447" s="133"/>
      <c r="BC447" s="133"/>
      <c r="BD447" s="732">
        <v>8.1161381420250631E-2</v>
      </c>
      <c r="BE447" s="731">
        <v>7.4588756870080361E-2</v>
      </c>
      <c r="BF447" s="731"/>
      <c r="BG447" s="732"/>
      <c r="BH447" s="731"/>
      <c r="BJ447" s="731"/>
      <c r="BK447" s="731"/>
      <c r="BL447" s="731"/>
      <c r="BN447" s="133"/>
      <c r="BO447" s="731"/>
      <c r="BP447" s="731"/>
      <c r="BQ447" s="731"/>
    </row>
    <row r="448" spans="1:69" s="24" customFormat="1" ht="14.25" customHeight="1">
      <c r="A448" s="580" t="s">
        <v>425</v>
      </c>
      <c r="B448" s="580"/>
      <c r="C448" s="580"/>
      <c r="D448" s="580"/>
      <c r="E448" s="580"/>
      <c r="F448" s="581"/>
      <c r="G448" s="581"/>
      <c r="H448" s="581"/>
      <c r="I448" s="582"/>
      <c r="J448" s="581"/>
      <c r="K448" s="581"/>
      <c r="L448" s="581"/>
      <c r="M448" s="582"/>
      <c r="N448" s="581"/>
      <c r="O448" s="581"/>
      <c r="P448" s="581"/>
      <c r="Q448" s="729"/>
      <c r="R448" s="729"/>
      <c r="S448" s="729"/>
      <c r="T448" s="729"/>
      <c r="U448" s="729"/>
      <c r="V448" s="729"/>
      <c r="W448" s="729"/>
      <c r="X448" s="729"/>
      <c r="Y448" s="730"/>
      <c r="Z448" s="729"/>
      <c r="AA448" s="731">
        <v>0.87882992253439696</v>
      </c>
      <c r="AB448" s="732">
        <v>0.92045599286715063</v>
      </c>
      <c r="AC448" s="731">
        <v>0.9156885638788177</v>
      </c>
      <c r="AD448" s="731">
        <v>0.90449438202247201</v>
      </c>
      <c r="AE448" s="731">
        <v>0.9185661649909449</v>
      </c>
      <c r="AF448" s="731">
        <v>0.90677639192490689</v>
      </c>
      <c r="AG448" s="731">
        <v>0.88036637796747474</v>
      </c>
      <c r="AH448" s="731">
        <v>0.89343733883445087</v>
      </c>
      <c r="AI448" s="731">
        <v>0.98213305689371322</v>
      </c>
      <c r="AJ448" s="731">
        <v>1.0200368776889981</v>
      </c>
      <c r="AK448" s="731">
        <v>0.98424615384615377</v>
      </c>
      <c r="AL448" s="731">
        <v>1.0275543168429722</v>
      </c>
      <c r="AM448" s="731">
        <v>0.98910264215268484</v>
      </c>
      <c r="AN448" s="731">
        <v>1.0095287482984376</v>
      </c>
      <c r="AO448" s="1511">
        <v>1.0511586935899171</v>
      </c>
      <c r="AP448" s="731">
        <v>1.0062230732407851</v>
      </c>
      <c r="AQ448" s="731"/>
      <c r="AR448" s="731"/>
      <c r="AS448" s="1551">
        <v>1.0372598767669445</v>
      </c>
      <c r="AT448" s="1551">
        <v>1.0772727272727274</v>
      </c>
      <c r="AU448" s="63"/>
      <c r="AV448" s="982"/>
      <c r="AW448" s="1240"/>
      <c r="AX448" s="133"/>
      <c r="AY448" s="133"/>
      <c r="AZ448" s="133"/>
      <c r="BA448" s="133"/>
      <c r="BB448" s="133"/>
      <c r="BC448" s="133"/>
      <c r="BD448" s="732">
        <v>0.90449438202247201</v>
      </c>
      <c r="BE448" s="731">
        <v>0.89343733883445087</v>
      </c>
      <c r="BF448" s="731"/>
      <c r="BG448" s="732"/>
      <c r="BH448" s="731"/>
      <c r="BJ448" s="731"/>
      <c r="BK448" s="731"/>
      <c r="BL448" s="731"/>
      <c r="BN448" s="133"/>
      <c r="BO448" s="731"/>
      <c r="BP448" s="731"/>
      <c r="BQ448" s="731"/>
    </row>
    <row r="449" spans="1:69" s="24" customFormat="1" ht="14.25" customHeight="1">
      <c r="A449" s="89"/>
      <c r="B449" s="89"/>
      <c r="C449" s="89"/>
      <c r="D449" s="89"/>
      <c r="E449" s="89"/>
      <c r="F449" s="230"/>
      <c r="G449" s="230"/>
      <c r="H449" s="230"/>
      <c r="I449" s="133"/>
      <c r="J449" s="230"/>
      <c r="K449" s="230"/>
      <c r="L449" s="230"/>
      <c r="M449" s="133"/>
      <c r="N449" s="230"/>
      <c r="O449" s="230"/>
      <c r="P449" s="230"/>
      <c r="Q449" s="655"/>
      <c r="R449" s="655"/>
      <c r="S449" s="655"/>
      <c r="T449" s="655"/>
      <c r="U449" s="655"/>
      <c r="V449" s="655"/>
      <c r="W449" s="655"/>
      <c r="X449" s="655"/>
      <c r="Y449" s="655"/>
      <c r="Z449" s="655"/>
      <c r="AA449" s="655"/>
      <c r="AB449" s="733"/>
      <c r="AC449" s="655"/>
      <c r="AD449" s="655"/>
      <c r="AE449" s="655"/>
      <c r="AF449" s="655"/>
      <c r="AG449" s="655"/>
      <c r="AH449" s="655"/>
      <c r="AI449" s="655"/>
      <c r="AJ449" s="655"/>
      <c r="AK449" s="655"/>
      <c r="AL449" s="655"/>
      <c r="AM449" s="655"/>
      <c r="AN449" s="655"/>
      <c r="AO449" s="1472"/>
      <c r="AP449" s="655"/>
      <c r="AQ449" s="655"/>
      <c r="AR449" s="655"/>
      <c r="AS449" s="1533"/>
      <c r="AT449" s="1022"/>
      <c r="AU449" s="63"/>
      <c r="AV449" s="982"/>
      <c r="AW449" s="1240"/>
      <c r="AX449" s="133"/>
      <c r="AY449" s="133"/>
      <c r="AZ449" s="133"/>
      <c r="BA449" s="133"/>
      <c r="BB449" s="133"/>
      <c r="BC449" s="133"/>
      <c r="BD449" s="657"/>
      <c r="BE449" s="655"/>
      <c r="BF449" s="655"/>
      <c r="BG449" s="657"/>
      <c r="BH449" s="655"/>
      <c r="BJ449" s="655"/>
      <c r="BK449" s="655"/>
      <c r="BL449" s="655"/>
      <c r="BN449" s="133"/>
      <c r="BO449" s="655"/>
      <c r="BP449" s="655"/>
      <c r="BQ449" s="655"/>
    </row>
    <row r="450" spans="1:69" s="24" customFormat="1" ht="21" customHeight="1">
      <c r="A450" s="885" t="s">
        <v>553</v>
      </c>
      <c r="B450" s="23"/>
      <c r="C450" s="23"/>
      <c r="D450" s="23"/>
      <c r="E450" s="23"/>
      <c r="F450" s="230"/>
      <c r="G450" s="230"/>
      <c r="H450" s="230"/>
      <c r="I450" s="133"/>
      <c r="J450" s="230"/>
      <c r="K450" s="230"/>
      <c r="L450" s="230"/>
      <c r="M450" s="133"/>
      <c r="N450" s="230"/>
      <c r="O450" s="230"/>
      <c r="P450" s="230"/>
      <c r="Q450" s="655"/>
      <c r="R450" s="655"/>
      <c r="S450" s="655"/>
      <c r="T450" s="655"/>
      <c r="U450" s="655"/>
      <c r="V450" s="655"/>
      <c r="W450" s="655"/>
      <c r="X450" s="655"/>
      <c r="AB450" s="528" t="s">
        <v>398</v>
      </c>
      <c r="AO450" s="1466"/>
      <c r="AS450" s="26"/>
      <c r="AT450" s="1421"/>
      <c r="AU450" s="63"/>
      <c r="AV450" s="951" t="s">
        <v>461</v>
      </c>
      <c r="BD450" s="528" t="s">
        <v>398</v>
      </c>
      <c r="BG450" s="528"/>
    </row>
    <row r="451" spans="1:69" s="24" customFormat="1" ht="14.25" customHeight="1">
      <c r="A451" s="23"/>
      <c r="B451" s="23"/>
      <c r="C451" s="23"/>
      <c r="D451" s="23"/>
      <c r="E451" s="23"/>
      <c r="F451" s="230"/>
      <c r="G451" s="230"/>
      <c r="H451" s="230"/>
      <c r="I451" s="133"/>
      <c r="J451" s="230"/>
      <c r="K451" s="230"/>
      <c r="L451" s="230"/>
      <c r="M451" s="133"/>
      <c r="N451" s="230"/>
      <c r="O451" s="230"/>
      <c r="P451" s="230"/>
      <c r="Q451" s="655"/>
      <c r="R451" s="655"/>
      <c r="S451" s="655"/>
      <c r="T451" s="655"/>
      <c r="U451" s="655"/>
      <c r="V451" s="655"/>
      <c r="W451" s="655"/>
      <c r="X451" s="655"/>
      <c r="Y451" s="436" t="s">
        <v>394</v>
      </c>
      <c r="Z451" s="435" t="s">
        <v>366</v>
      </c>
      <c r="AB451" s="529"/>
      <c r="AO451" s="1466"/>
      <c r="AS451" s="26"/>
      <c r="AT451" s="26"/>
      <c r="AU451" s="63"/>
      <c r="AV451" s="951" t="s">
        <v>462</v>
      </c>
      <c r="BC451" s="435" t="s">
        <v>394</v>
      </c>
      <c r="BD451" s="524" t="s">
        <v>366</v>
      </c>
      <c r="BG451" s="524"/>
    </row>
    <row r="452" spans="1:69" ht="14.25" customHeight="1">
      <c r="A452" s="29"/>
      <c r="B452" s="29"/>
      <c r="C452" s="29"/>
      <c r="D452" s="29"/>
      <c r="E452" s="29"/>
      <c r="F452" s="28" t="s">
        <v>231</v>
      </c>
      <c r="G452" s="28" t="s">
        <v>232</v>
      </c>
      <c r="H452" s="28" t="s">
        <v>233</v>
      </c>
      <c r="I452" s="28" t="s">
        <v>234</v>
      </c>
      <c r="J452" s="28" t="s">
        <v>235</v>
      </c>
      <c r="K452" s="28" t="s">
        <v>236</v>
      </c>
      <c r="L452" s="28" t="s">
        <v>237</v>
      </c>
      <c r="M452" s="28" t="s">
        <v>238</v>
      </c>
      <c r="N452" s="28" t="s">
        <v>239</v>
      </c>
      <c r="O452" s="28" t="s">
        <v>240</v>
      </c>
      <c r="P452" s="28" t="s">
        <v>241</v>
      </c>
      <c r="Q452" s="28" t="s">
        <v>242</v>
      </c>
      <c r="R452" s="28" t="s">
        <v>243</v>
      </c>
      <c r="S452" s="28" t="s">
        <v>244</v>
      </c>
      <c r="T452" s="28" t="s">
        <v>245</v>
      </c>
      <c r="U452" s="28" t="s">
        <v>246</v>
      </c>
      <c r="V452" s="28" t="s">
        <v>307</v>
      </c>
      <c r="W452" s="28" t="s">
        <v>315</v>
      </c>
      <c r="X452" s="28" t="s">
        <v>321</v>
      </c>
      <c r="Y452" s="437" t="s">
        <v>340</v>
      </c>
      <c r="Z452" s="28" t="s">
        <v>365</v>
      </c>
      <c r="AA452" s="28" t="s">
        <v>343</v>
      </c>
      <c r="AB452" s="525" t="s">
        <v>344</v>
      </c>
      <c r="AC452" s="28" t="s">
        <v>345</v>
      </c>
      <c r="AD452" s="28" t="s">
        <v>459</v>
      </c>
      <c r="AE452" s="28" t="s">
        <v>483</v>
      </c>
      <c r="AF452" s="28" t="s">
        <v>484</v>
      </c>
      <c r="AG452" s="28" t="s">
        <v>485</v>
      </c>
      <c r="AH452" s="28" t="s">
        <v>486</v>
      </c>
      <c r="AI452" s="28" t="s">
        <v>530</v>
      </c>
      <c r="AJ452" s="28" t="s">
        <v>538</v>
      </c>
      <c r="AK452" s="28" t="s">
        <v>539</v>
      </c>
      <c r="AL452" s="28" t="s">
        <v>540</v>
      </c>
      <c r="AM452" s="28" t="s">
        <v>649</v>
      </c>
      <c r="AN452" s="28" t="s">
        <v>653</v>
      </c>
      <c r="AO452" s="490" t="s">
        <v>654</v>
      </c>
      <c r="AP452" s="28" t="s">
        <v>540</v>
      </c>
      <c r="AQ452" s="28" t="s">
        <v>649</v>
      </c>
      <c r="AR452" s="28" t="s">
        <v>653</v>
      </c>
      <c r="AS452" s="516" t="s">
        <v>654</v>
      </c>
      <c r="AT452" s="516" t="s">
        <v>648</v>
      </c>
      <c r="AU452" s="63"/>
      <c r="AV452" s="899"/>
      <c r="AW452" s="28" t="s">
        <v>266</v>
      </c>
      <c r="AX452" s="28" t="s">
        <v>267</v>
      </c>
      <c r="AY452" s="28" t="s">
        <v>251</v>
      </c>
      <c r="AZ452" s="28" t="s">
        <v>253</v>
      </c>
      <c r="BA452" s="28" t="s">
        <v>259</v>
      </c>
      <c r="BB452" s="28" t="s">
        <v>291</v>
      </c>
      <c r="BC452" s="28" t="s">
        <v>341</v>
      </c>
      <c r="BD452" s="525" t="s">
        <v>456</v>
      </c>
      <c r="BE452" s="28" t="s">
        <v>522</v>
      </c>
      <c r="BF452" s="28"/>
      <c r="BG452" s="525"/>
      <c r="BH452" s="28"/>
      <c r="BJ452" s="28"/>
      <c r="BK452" s="28"/>
      <c r="BL452" s="28"/>
      <c r="BN452" s="28"/>
      <c r="BO452" s="28"/>
      <c r="BP452" s="28"/>
      <c r="BQ452" s="28"/>
    </row>
    <row r="453" spans="1:69" s="24" customFormat="1" ht="14.25" customHeight="1">
      <c r="A453" s="95" t="s">
        <v>382</v>
      </c>
      <c r="B453" s="123"/>
      <c r="C453" s="123"/>
      <c r="D453" s="123"/>
      <c r="E453" s="123"/>
      <c r="F453" s="62"/>
      <c r="G453" s="62"/>
      <c r="H453" s="62"/>
      <c r="I453" s="130"/>
      <c r="J453" s="62"/>
      <c r="K453" s="62"/>
      <c r="L453" s="62"/>
      <c r="M453" s="130"/>
      <c r="N453" s="62"/>
      <c r="O453" s="62"/>
      <c r="P453" s="62"/>
      <c r="Q453" s="350"/>
      <c r="R453" s="350"/>
      <c r="S453" s="350"/>
      <c r="T453" s="350"/>
      <c r="U453" s="350"/>
      <c r="V453" s="350"/>
      <c r="W453" s="350"/>
      <c r="X453" s="350"/>
      <c r="Y453" s="473"/>
      <c r="Z453" s="350"/>
      <c r="AA453" s="350"/>
      <c r="AB453" s="653"/>
      <c r="AC453" s="350"/>
      <c r="AD453" s="350"/>
      <c r="AE453" s="350"/>
      <c r="AF453" s="350"/>
      <c r="AG453" s="350"/>
      <c r="AH453" s="350"/>
      <c r="AI453" s="350"/>
      <c r="AJ453" s="350"/>
      <c r="AK453" s="350"/>
      <c r="AL453" s="350"/>
      <c r="AM453" s="350"/>
      <c r="AN453" s="350"/>
      <c r="AO453" s="1471"/>
      <c r="AP453" s="350"/>
      <c r="AQ453" s="350"/>
      <c r="AR453" s="350"/>
      <c r="AS453" s="875"/>
      <c r="AT453" s="875"/>
      <c r="AU453" s="63"/>
      <c r="AV453" s="909"/>
      <c r="AW453" s="1239"/>
      <c r="AX453" s="130"/>
      <c r="AY453" s="130"/>
      <c r="AZ453" s="130"/>
      <c r="BA453" s="130"/>
      <c r="BB453" s="130"/>
      <c r="BC453" s="130"/>
      <c r="BD453" s="653"/>
      <c r="BE453" s="350"/>
      <c r="BF453" s="350"/>
      <c r="BG453" s="653"/>
      <c r="BH453" s="350"/>
      <c r="BJ453" s="350"/>
      <c r="BK453" s="350"/>
      <c r="BL453" s="350"/>
      <c r="BN453" s="130"/>
      <c r="BO453" s="350"/>
      <c r="BP453" s="350"/>
      <c r="BQ453" s="350"/>
    </row>
    <row r="454" spans="1:69" s="24" customFormat="1" ht="13.5" customHeight="1">
      <c r="A454" s="89" t="s">
        <v>367</v>
      </c>
      <c r="B454" s="89"/>
      <c r="C454" s="89"/>
      <c r="D454" s="89"/>
      <c r="E454" s="89"/>
      <c r="F454" s="230"/>
      <c r="G454" s="230"/>
      <c r="H454" s="230"/>
      <c r="I454" s="133"/>
      <c r="J454" s="230"/>
      <c r="K454" s="230"/>
      <c r="L454" s="230"/>
      <c r="M454" s="133"/>
      <c r="N454" s="230"/>
      <c r="O454" s="230"/>
      <c r="P454" s="230"/>
      <c r="Q454" s="655"/>
      <c r="R454" s="655"/>
      <c r="S454" s="655"/>
      <c r="T454" s="655"/>
      <c r="U454" s="655"/>
      <c r="V454" s="655"/>
      <c r="W454" s="655"/>
      <c r="X454" s="655"/>
      <c r="Y454" s="656"/>
      <c r="Z454" s="655"/>
      <c r="AA454" s="655"/>
      <c r="AB454" s="657"/>
      <c r="AC454" s="655"/>
      <c r="AD454" s="655"/>
      <c r="AE454" s="655"/>
      <c r="AF454" s="655"/>
      <c r="AG454" s="655"/>
      <c r="AH454" s="655"/>
      <c r="AI454" s="655"/>
      <c r="AJ454" s="655"/>
      <c r="AK454" s="655"/>
      <c r="AL454" s="655"/>
      <c r="AM454" s="655"/>
      <c r="AN454" s="655"/>
      <c r="AO454" s="1472"/>
      <c r="AP454" s="655"/>
      <c r="AQ454" s="655"/>
      <c r="AR454" s="655"/>
      <c r="AS454" s="1533"/>
      <c r="AT454" s="1533"/>
      <c r="AU454" s="63"/>
      <c r="AV454" s="982"/>
      <c r="AW454" s="1240"/>
      <c r="AX454" s="133"/>
      <c r="AY454" s="133"/>
      <c r="AZ454" s="133"/>
      <c r="BA454" s="133"/>
      <c r="BB454" s="133"/>
      <c r="BC454" s="133"/>
      <c r="BD454" s="657"/>
      <c r="BE454" s="655"/>
      <c r="BF454" s="655"/>
      <c r="BG454" s="657"/>
      <c r="BH454" s="655"/>
      <c r="BJ454" s="655"/>
      <c r="BK454" s="655"/>
      <c r="BL454" s="655"/>
      <c r="BN454" s="133"/>
      <c r="BO454" s="655"/>
      <c r="BP454" s="655"/>
      <c r="BQ454" s="655"/>
    </row>
    <row r="455" spans="1:69" s="87" customFormat="1" ht="13.5" customHeight="1">
      <c r="A455" s="94"/>
      <c r="B455" s="94"/>
      <c r="C455" s="89" t="s">
        <v>77</v>
      </c>
      <c r="D455" s="89"/>
      <c r="E455" s="89"/>
      <c r="F455" s="458"/>
      <c r="G455" s="458"/>
      <c r="H455" s="458"/>
      <c r="I455" s="459"/>
      <c r="J455" s="458"/>
      <c r="K455" s="458"/>
      <c r="L455" s="458"/>
      <c r="M455" s="459"/>
      <c r="N455" s="458"/>
      <c r="O455" s="458"/>
      <c r="P455" s="458"/>
      <c r="Q455" s="701"/>
      <c r="R455" s="701"/>
      <c r="S455" s="701"/>
      <c r="T455" s="701"/>
      <c r="U455" s="701"/>
      <c r="V455" s="701"/>
      <c r="W455" s="701"/>
      <c r="X455" s="701"/>
      <c r="Y455" s="702"/>
      <c r="Z455" s="701"/>
      <c r="AA455" s="703">
        <v>1027.8</v>
      </c>
      <c r="AB455" s="704">
        <v>986.5</v>
      </c>
      <c r="AC455" s="703">
        <v>1020.8</v>
      </c>
      <c r="AD455" s="703">
        <v>1017.2</v>
      </c>
      <c r="AE455" s="703">
        <v>970.7</v>
      </c>
      <c r="AF455" s="703">
        <v>881.69999999999993</v>
      </c>
      <c r="AG455" s="703">
        <v>867.6</v>
      </c>
      <c r="AH455" s="703">
        <v>834.2</v>
      </c>
      <c r="AI455" s="703">
        <v>944.49999999999989</v>
      </c>
      <c r="AJ455" s="703">
        <v>944.30000000000007</v>
      </c>
      <c r="AK455" s="703">
        <v>851</v>
      </c>
      <c r="AL455" s="703">
        <v>859.5</v>
      </c>
      <c r="AM455" s="703">
        <v>850.4</v>
      </c>
      <c r="AN455" s="703">
        <v>755.2</v>
      </c>
      <c r="AO455" s="1498">
        <v>698.8</v>
      </c>
      <c r="AP455" s="703"/>
      <c r="AQ455" s="703"/>
      <c r="AR455" s="703"/>
      <c r="AS455" s="1546"/>
      <c r="AT455" s="1546">
        <v>582.99999999999989</v>
      </c>
      <c r="AU455" s="63"/>
      <c r="AV455" s="982"/>
      <c r="AW455" s="1253"/>
      <c r="AX455" s="459"/>
      <c r="AY455" s="459"/>
      <c r="AZ455" s="459"/>
      <c r="BA455" s="260"/>
      <c r="BB455" s="260"/>
      <c r="BC455" s="260"/>
      <c r="BD455" s="704">
        <v>1017.2</v>
      </c>
      <c r="BE455" s="703">
        <v>834.2</v>
      </c>
      <c r="BF455" s="703"/>
      <c r="BG455" s="704"/>
      <c r="BH455" s="703"/>
      <c r="BI455" s="88"/>
      <c r="BJ455" s="703"/>
      <c r="BK455" s="703"/>
      <c r="BL455" s="703"/>
      <c r="BM455" s="88"/>
      <c r="BN455" s="260"/>
      <c r="BO455" s="703"/>
      <c r="BP455" s="703"/>
      <c r="BQ455" s="703"/>
    </row>
    <row r="456" spans="1:69" ht="13.5" customHeight="1">
      <c r="A456" s="31"/>
      <c r="B456" s="31"/>
      <c r="C456" s="90"/>
      <c r="D456" s="399" t="s">
        <v>378</v>
      </c>
      <c r="E456" s="90"/>
      <c r="F456" s="144"/>
      <c r="G456" s="144"/>
      <c r="H456" s="144"/>
      <c r="I456" s="106"/>
      <c r="J456" s="144"/>
      <c r="K456" s="144"/>
      <c r="L456" s="144"/>
      <c r="M456" s="106"/>
      <c r="N456" s="144"/>
      <c r="O456" s="144"/>
      <c r="P456" s="144"/>
      <c r="Q456" s="692"/>
      <c r="R456" s="692"/>
      <c r="S456" s="692"/>
      <c r="T456" s="692"/>
      <c r="U456" s="692"/>
      <c r="V456" s="692"/>
      <c r="W456" s="692"/>
      <c r="X456" s="692"/>
      <c r="Y456" s="693"/>
      <c r="Z456" s="692"/>
      <c r="AA456" s="705">
        <v>171.4</v>
      </c>
      <c r="AB456" s="706">
        <v>133.9</v>
      </c>
      <c r="AC456" s="705">
        <v>110.1</v>
      </c>
      <c r="AD456" s="705">
        <v>103.3</v>
      </c>
      <c r="AE456" s="705">
        <v>93.7</v>
      </c>
      <c r="AF456" s="705">
        <v>93.7</v>
      </c>
      <c r="AG456" s="705">
        <v>79.8</v>
      </c>
      <c r="AH456" s="705">
        <v>74.599999999999994</v>
      </c>
      <c r="AI456" s="705">
        <v>91.7</v>
      </c>
      <c r="AJ456" s="705">
        <v>101.4</v>
      </c>
      <c r="AK456" s="705">
        <v>103.4</v>
      </c>
      <c r="AL456" s="705">
        <v>90.5</v>
      </c>
      <c r="AM456" s="705">
        <v>80.7</v>
      </c>
      <c r="AN456" s="705">
        <v>74</v>
      </c>
      <c r="AO456" s="1499">
        <v>64.7</v>
      </c>
      <c r="AP456" s="705"/>
      <c r="AQ456" s="705"/>
      <c r="AR456" s="705"/>
      <c r="AS456" s="1547"/>
      <c r="AT456" s="1547">
        <v>62.3</v>
      </c>
      <c r="AU456" s="63"/>
      <c r="AV456" s="902"/>
      <c r="AW456" s="1215"/>
      <c r="AX456" s="106"/>
      <c r="AY456" s="106"/>
      <c r="AZ456" s="106"/>
      <c r="BA456" s="117"/>
      <c r="BB456" s="117"/>
      <c r="BC456" s="117"/>
      <c r="BD456" s="706">
        <v>103.3</v>
      </c>
      <c r="BE456" s="705">
        <v>74.599999999999994</v>
      </c>
      <c r="BF456" s="705"/>
      <c r="BG456" s="706"/>
      <c r="BH456" s="705"/>
      <c r="BI456" s="24"/>
      <c r="BJ456" s="705"/>
      <c r="BK456" s="705"/>
      <c r="BL456" s="705"/>
      <c r="BM456" s="24"/>
      <c r="BN456" s="117"/>
      <c r="BO456" s="705"/>
      <c r="BP456" s="705"/>
      <c r="BQ456" s="705"/>
    </row>
    <row r="457" spans="1:69" ht="13.5" customHeight="1">
      <c r="A457" s="31"/>
      <c r="B457" s="31"/>
      <c r="C457" s="90"/>
      <c r="D457" s="399" t="s">
        <v>379</v>
      </c>
      <c r="E457" s="90"/>
      <c r="F457" s="144"/>
      <c r="G457" s="144"/>
      <c r="H457" s="144"/>
      <c r="I457" s="106"/>
      <c r="J457" s="144"/>
      <c r="K457" s="144"/>
      <c r="L457" s="144"/>
      <c r="M457" s="106"/>
      <c r="N457" s="144"/>
      <c r="O457" s="144"/>
      <c r="P457" s="144"/>
      <c r="Q457" s="692"/>
      <c r="R457" s="692"/>
      <c r="S457" s="692"/>
      <c r="T457" s="692"/>
      <c r="U457" s="692"/>
      <c r="V457" s="692"/>
      <c r="W457" s="692"/>
      <c r="X457" s="692"/>
      <c r="Y457" s="693"/>
      <c r="Z457" s="692"/>
      <c r="AA457" s="705">
        <v>117.1</v>
      </c>
      <c r="AB457" s="706">
        <v>113.9</v>
      </c>
      <c r="AC457" s="705">
        <v>123.4</v>
      </c>
      <c r="AD457" s="705">
        <v>116.7</v>
      </c>
      <c r="AE457" s="705">
        <v>109.4</v>
      </c>
      <c r="AF457" s="705">
        <v>111.9</v>
      </c>
      <c r="AG457" s="705">
        <v>81.2</v>
      </c>
      <c r="AH457" s="705">
        <v>91.8</v>
      </c>
      <c r="AI457" s="705">
        <v>114.6</v>
      </c>
      <c r="AJ457" s="705">
        <v>143.6</v>
      </c>
      <c r="AK457" s="705">
        <v>146.4</v>
      </c>
      <c r="AL457" s="705">
        <v>203.6</v>
      </c>
      <c r="AM457" s="705">
        <v>180.2</v>
      </c>
      <c r="AN457" s="705">
        <v>161.80000000000001</v>
      </c>
      <c r="AO457" s="1499">
        <v>151.4</v>
      </c>
      <c r="AP457" s="705"/>
      <c r="AQ457" s="705"/>
      <c r="AR457" s="705"/>
      <c r="AS457" s="1547"/>
      <c r="AT457" s="1547">
        <v>148.1</v>
      </c>
      <c r="AU457" s="63"/>
      <c r="AV457" s="902"/>
      <c r="AW457" s="1215"/>
      <c r="AX457" s="106"/>
      <c r="AY457" s="106"/>
      <c r="AZ457" s="106"/>
      <c r="BA457" s="117"/>
      <c r="BB457" s="117"/>
      <c r="BC457" s="117"/>
      <c r="BD457" s="706">
        <v>116.7</v>
      </c>
      <c r="BE457" s="705">
        <v>91.8</v>
      </c>
      <c r="BF457" s="705"/>
      <c r="BG457" s="706"/>
      <c r="BH457" s="705"/>
      <c r="BI457" s="24"/>
      <c r="BJ457" s="705"/>
      <c r="BK457" s="705"/>
      <c r="BL457" s="705"/>
      <c r="BM457" s="24"/>
      <c r="BN457" s="117"/>
      <c r="BO457" s="705"/>
      <c r="BP457" s="705"/>
      <c r="BQ457" s="705"/>
    </row>
    <row r="458" spans="1:69" ht="13.5" customHeight="1">
      <c r="A458" s="31"/>
      <c r="B458" s="31"/>
      <c r="C458" s="90"/>
      <c r="D458" s="399" t="s">
        <v>380</v>
      </c>
      <c r="E458" s="90"/>
      <c r="F458" s="144"/>
      <c r="G458" s="144"/>
      <c r="H458" s="144"/>
      <c r="I458" s="106"/>
      <c r="J458" s="144"/>
      <c r="K458" s="144"/>
      <c r="L458" s="144"/>
      <c r="M458" s="106"/>
      <c r="N458" s="144"/>
      <c r="O458" s="144"/>
      <c r="P458" s="144"/>
      <c r="Q458" s="692"/>
      <c r="R458" s="692"/>
      <c r="S458" s="692"/>
      <c r="T458" s="692"/>
      <c r="U458" s="692"/>
      <c r="V458" s="692"/>
      <c r="W458" s="692"/>
      <c r="X458" s="692"/>
      <c r="Y458" s="693"/>
      <c r="Z458" s="692"/>
      <c r="AA458" s="705">
        <v>729.6</v>
      </c>
      <c r="AB458" s="706">
        <v>729.4</v>
      </c>
      <c r="AC458" s="705">
        <v>780.5</v>
      </c>
      <c r="AD458" s="705">
        <v>788.5</v>
      </c>
      <c r="AE458" s="705">
        <v>757.7</v>
      </c>
      <c r="AF458" s="705">
        <v>663.8</v>
      </c>
      <c r="AG458" s="705">
        <v>691</v>
      </c>
      <c r="AH458" s="705">
        <v>652.1</v>
      </c>
      <c r="AI458" s="705">
        <v>721.3</v>
      </c>
      <c r="AJ458" s="705">
        <v>682.2</v>
      </c>
      <c r="AK458" s="705">
        <v>582.9</v>
      </c>
      <c r="AL458" s="705">
        <v>557</v>
      </c>
      <c r="AM458" s="705">
        <v>579.4</v>
      </c>
      <c r="AN458" s="705">
        <v>510.8</v>
      </c>
      <c r="AO458" s="1499">
        <v>474.2</v>
      </c>
      <c r="AP458" s="705"/>
      <c r="AQ458" s="705"/>
      <c r="AR458" s="705"/>
      <c r="AS458" s="1547"/>
      <c r="AT458" s="1547">
        <v>364.2</v>
      </c>
      <c r="AU458" s="63"/>
      <c r="AV458" s="902"/>
      <c r="AW458" s="1215"/>
      <c r="AX458" s="106"/>
      <c r="AY458" s="106"/>
      <c r="AZ458" s="106"/>
      <c r="BA458" s="117"/>
      <c r="BB458" s="117"/>
      <c r="BC458" s="117"/>
      <c r="BD458" s="706">
        <v>788.5</v>
      </c>
      <c r="BE458" s="705">
        <v>652.1</v>
      </c>
      <c r="BF458" s="705"/>
      <c r="BG458" s="706"/>
      <c r="BH458" s="705"/>
      <c r="BI458" s="24"/>
      <c r="BJ458" s="705"/>
      <c r="BK458" s="705"/>
      <c r="BL458" s="705"/>
      <c r="BM458" s="24"/>
      <c r="BN458" s="117"/>
      <c r="BO458" s="705"/>
      <c r="BP458" s="705"/>
      <c r="BQ458" s="705"/>
    </row>
    <row r="459" spans="1:69" ht="13.5" customHeight="1">
      <c r="A459" s="31"/>
      <c r="B459" s="31"/>
      <c r="C459" s="90"/>
      <c r="D459" s="399" t="s">
        <v>381</v>
      </c>
      <c r="E459" s="90"/>
      <c r="F459" s="144"/>
      <c r="G459" s="144"/>
      <c r="H459" s="144"/>
      <c r="I459" s="106"/>
      <c r="J459" s="144"/>
      <c r="K459" s="144"/>
      <c r="L459" s="144"/>
      <c r="M459" s="106"/>
      <c r="N459" s="144"/>
      <c r="O459" s="144"/>
      <c r="P459" s="144"/>
      <c r="Q459" s="692"/>
      <c r="R459" s="692"/>
      <c r="S459" s="692"/>
      <c r="T459" s="692"/>
      <c r="U459" s="692"/>
      <c r="V459" s="692"/>
      <c r="W459" s="692"/>
      <c r="X459" s="692"/>
      <c r="Y459" s="693"/>
      <c r="Z459" s="692"/>
      <c r="AA459" s="705">
        <v>9.6999999999999993</v>
      </c>
      <c r="AB459" s="706">
        <v>9.3000000000000007</v>
      </c>
      <c r="AC459" s="705">
        <v>6.8</v>
      </c>
      <c r="AD459" s="705">
        <v>8.6999999999999993</v>
      </c>
      <c r="AE459" s="705">
        <v>9.9</v>
      </c>
      <c r="AF459" s="705">
        <v>12.3</v>
      </c>
      <c r="AG459" s="705">
        <v>15.6</v>
      </c>
      <c r="AH459" s="705">
        <v>15.7</v>
      </c>
      <c r="AI459" s="705">
        <v>16.899999999999999</v>
      </c>
      <c r="AJ459" s="705">
        <v>17.100000000000001</v>
      </c>
      <c r="AK459" s="705">
        <v>18.3</v>
      </c>
      <c r="AL459" s="705">
        <v>8.4</v>
      </c>
      <c r="AM459" s="705">
        <v>10.1</v>
      </c>
      <c r="AN459" s="705">
        <v>8.6</v>
      </c>
      <c r="AO459" s="1499">
        <v>8.5</v>
      </c>
      <c r="AP459" s="705"/>
      <c r="AQ459" s="705"/>
      <c r="AR459" s="705"/>
      <c r="AS459" s="1547"/>
      <c r="AT459" s="1547">
        <v>8.4</v>
      </c>
      <c r="AU459" s="63"/>
      <c r="AV459" s="902"/>
      <c r="AW459" s="1215"/>
      <c r="AX459" s="106"/>
      <c r="AY459" s="106"/>
      <c r="AZ459" s="106"/>
      <c r="BA459" s="117"/>
      <c r="BB459" s="117"/>
      <c r="BC459" s="117"/>
      <c r="BD459" s="706">
        <v>8.6999999999999993</v>
      </c>
      <c r="BE459" s="705">
        <v>15.7</v>
      </c>
      <c r="BF459" s="705"/>
      <c r="BG459" s="706"/>
      <c r="BH459" s="705"/>
      <c r="BI459" s="24"/>
      <c r="BJ459" s="705"/>
      <c r="BK459" s="705"/>
      <c r="BL459" s="705"/>
      <c r="BM459" s="24"/>
      <c r="BN459" s="117"/>
      <c r="BO459" s="705"/>
      <c r="BP459" s="705"/>
      <c r="BQ459" s="705"/>
    </row>
    <row r="460" spans="1:69" s="87" customFormat="1" ht="13.5" customHeight="1">
      <c r="A460" s="94"/>
      <c r="B460" s="94"/>
      <c r="C460" s="89" t="s">
        <v>373</v>
      </c>
      <c r="D460" s="89"/>
      <c r="E460" s="89"/>
      <c r="F460" s="458"/>
      <c r="G460" s="458"/>
      <c r="H460" s="458"/>
      <c r="I460" s="459"/>
      <c r="J460" s="458"/>
      <c r="K460" s="458"/>
      <c r="L460" s="458"/>
      <c r="M460" s="459"/>
      <c r="N460" s="458"/>
      <c r="O460" s="458"/>
      <c r="P460" s="458"/>
      <c r="Q460" s="701"/>
      <c r="R460" s="701"/>
      <c r="S460" s="701"/>
      <c r="T460" s="701"/>
      <c r="U460" s="701"/>
      <c r="V460" s="701"/>
      <c r="W460" s="701"/>
      <c r="X460" s="701"/>
      <c r="Y460" s="702"/>
      <c r="Z460" s="701"/>
      <c r="AA460" s="703">
        <v>200.6</v>
      </c>
      <c r="AB460" s="704">
        <v>178.6</v>
      </c>
      <c r="AC460" s="703">
        <v>178</v>
      </c>
      <c r="AD460" s="703">
        <v>183</v>
      </c>
      <c r="AE460" s="703">
        <v>181.5</v>
      </c>
      <c r="AF460" s="703">
        <v>186.49999999999997</v>
      </c>
      <c r="AG460" s="703">
        <v>181.79999999999998</v>
      </c>
      <c r="AH460" s="703">
        <v>183.6</v>
      </c>
      <c r="AI460" s="703">
        <v>247.99999999999997</v>
      </c>
      <c r="AJ460" s="703">
        <v>243.6</v>
      </c>
      <c r="AK460" s="703">
        <v>245.1</v>
      </c>
      <c r="AL460" s="703">
        <v>257.3</v>
      </c>
      <c r="AM460" s="703">
        <v>251.5</v>
      </c>
      <c r="AN460" s="703">
        <v>268.8</v>
      </c>
      <c r="AO460" s="1498">
        <v>312.5</v>
      </c>
      <c r="AP460" s="703"/>
      <c r="AQ460" s="703"/>
      <c r="AR460" s="703"/>
      <c r="AS460" s="1546"/>
      <c r="AT460" s="1546">
        <v>298.90000000000003</v>
      </c>
      <c r="AU460" s="63"/>
      <c r="AV460" s="982"/>
      <c r="AW460" s="1253"/>
      <c r="AX460" s="459"/>
      <c r="AY460" s="459"/>
      <c r="AZ460" s="459"/>
      <c r="BA460" s="260"/>
      <c r="BB460" s="260"/>
      <c r="BC460" s="260"/>
      <c r="BD460" s="704">
        <v>183</v>
      </c>
      <c r="BE460" s="703">
        <v>183.6</v>
      </c>
      <c r="BF460" s="703"/>
      <c r="BG460" s="704"/>
      <c r="BH460" s="703"/>
      <c r="BI460" s="88"/>
      <c r="BJ460" s="703"/>
      <c r="BK460" s="703"/>
      <c r="BL460" s="703"/>
      <c r="BM460" s="88"/>
      <c r="BN460" s="260"/>
      <c r="BO460" s="703"/>
      <c r="BP460" s="703"/>
      <c r="BQ460" s="703"/>
    </row>
    <row r="461" spans="1:69" ht="13.5" customHeight="1">
      <c r="A461" s="31"/>
      <c r="B461" s="31"/>
      <c r="C461" s="90"/>
      <c r="D461" s="399" t="s">
        <v>378</v>
      </c>
      <c r="E461" s="90"/>
      <c r="F461" s="144"/>
      <c r="G461" s="144"/>
      <c r="H461" s="144"/>
      <c r="I461" s="106"/>
      <c r="J461" s="144"/>
      <c r="K461" s="144"/>
      <c r="L461" s="144"/>
      <c r="M461" s="106"/>
      <c r="N461" s="144"/>
      <c r="O461" s="144"/>
      <c r="P461" s="144"/>
      <c r="Q461" s="692"/>
      <c r="R461" s="692"/>
      <c r="S461" s="692"/>
      <c r="T461" s="692"/>
      <c r="U461" s="692"/>
      <c r="V461" s="692"/>
      <c r="W461" s="692"/>
      <c r="X461" s="692"/>
      <c r="Y461" s="693"/>
      <c r="Z461" s="692"/>
      <c r="AA461" s="705">
        <v>18.100000000000001</v>
      </c>
      <c r="AB461" s="706">
        <v>14.6</v>
      </c>
      <c r="AC461" s="705">
        <v>16.399999999999999</v>
      </c>
      <c r="AD461" s="705">
        <v>17.899999999999999</v>
      </c>
      <c r="AE461" s="705">
        <v>17.600000000000001</v>
      </c>
      <c r="AF461" s="705">
        <v>19.3</v>
      </c>
      <c r="AG461" s="705">
        <v>22.9</v>
      </c>
      <c r="AH461" s="705">
        <v>25.6</v>
      </c>
      <c r="AI461" s="705">
        <v>37.5</v>
      </c>
      <c r="AJ461" s="705">
        <v>40.4</v>
      </c>
      <c r="AK461" s="705">
        <v>43.3</v>
      </c>
      <c r="AL461" s="705">
        <v>43.6</v>
      </c>
      <c r="AM461" s="705">
        <v>43.6</v>
      </c>
      <c r="AN461" s="705">
        <v>39.5</v>
      </c>
      <c r="AO461" s="1499">
        <v>45.1</v>
      </c>
      <c r="AP461" s="705"/>
      <c r="AQ461" s="705"/>
      <c r="AR461" s="705"/>
      <c r="AS461" s="1547"/>
      <c r="AT461" s="1547">
        <v>49.3</v>
      </c>
      <c r="AU461" s="63"/>
      <c r="AV461" s="902"/>
      <c r="AW461" s="1215"/>
      <c r="AX461" s="106"/>
      <c r="AY461" s="106"/>
      <c r="AZ461" s="106"/>
      <c r="BA461" s="117"/>
      <c r="BB461" s="117"/>
      <c r="BC461" s="117"/>
      <c r="BD461" s="706">
        <v>17.899999999999999</v>
      </c>
      <c r="BE461" s="705">
        <v>25.6</v>
      </c>
      <c r="BF461" s="705"/>
      <c r="BG461" s="706"/>
      <c r="BH461" s="705"/>
      <c r="BI461" s="24"/>
      <c r="BJ461" s="705"/>
      <c r="BK461" s="705"/>
      <c r="BL461" s="705"/>
      <c r="BM461" s="24"/>
      <c r="BN461" s="117"/>
      <c r="BO461" s="705"/>
      <c r="BP461" s="705"/>
      <c r="BQ461" s="705"/>
    </row>
    <row r="462" spans="1:69" ht="13.5" customHeight="1">
      <c r="A462" s="31"/>
      <c r="B462" s="31"/>
      <c r="C462" s="90"/>
      <c r="D462" s="399" t="s">
        <v>379</v>
      </c>
      <c r="E462" s="90"/>
      <c r="F462" s="144"/>
      <c r="G462" s="144"/>
      <c r="H462" s="144"/>
      <c r="I462" s="106"/>
      <c r="J462" s="144"/>
      <c r="K462" s="144"/>
      <c r="L462" s="144"/>
      <c r="M462" s="106"/>
      <c r="N462" s="144"/>
      <c r="O462" s="144"/>
      <c r="P462" s="144"/>
      <c r="Q462" s="692"/>
      <c r="R462" s="692"/>
      <c r="S462" s="692"/>
      <c r="T462" s="692"/>
      <c r="U462" s="692"/>
      <c r="V462" s="692"/>
      <c r="W462" s="692"/>
      <c r="X462" s="692"/>
      <c r="Y462" s="693"/>
      <c r="Z462" s="692"/>
      <c r="AA462" s="705">
        <v>20.2</v>
      </c>
      <c r="AB462" s="706">
        <v>17</v>
      </c>
      <c r="AC462" s="705">
        <v>15.2</v>
      </c>
      <c r="AD462" s="705">
        <v>32.4</v>
      </c>
      <c r="AE462" s="705">
        <v>36.700000000000003</v>
      </c>
      <c r="AF462" s="705">
        <v>24.5</v>
      </c>
      <c r="AG462" s="705">
        <v>18.3</v>
      </c>
      <c r="AH462" s="705">
        <v>19.2</v>
      </c>
      <c r="AI462" s="705">
        <v>39.299999999999997</v>
      </c>
      <c r="AJ462" s="705">
        <v>40.1</v>
      </c>
      <c r="AK462" s="705">
        <v>23.3</v>
      </c>
      <c r="AL462" s="705">
        <v>25.6</v>
      </c>
      <c r="AM462" s="705">
        <v>15.9</v>
      </c>
      <c r="AN462" s="705">
        <v>24.8</v>
      </c>
      <c r="AO462" s="1499">
        <v>73</v>
      </c>
      <c r="AP462" s="705"/>
      <c r="AQ462" s="705"/>
      <c r="AR462" s="705"/>
      <c r="AS462" s="1547"/>
      <c r="AT462" s="1547">
        <v>68</v>
      </c>
      <c r="AU462" s="63"/>
      <c r="AV462" s="902"/>
      <c r="AW462" s="1215"/>
      <c r="AX462" s="106"/>
      <c r="AY462" s="106"/>
      <c r="AZ462" s="106"/>
      <c r="BA462" s="117"/>
      <c r="BB462" s="117"/>
      <c r="BC462" s="117"/>
      <c r="BD462" s="706">
        <v>32.4</v>
      </c>
      <c r="BE462" s="705">
        <v>19.2</v>
      </c>
      <c r="BF462" s="705"/>
      <c r="BG462" s="706"/>
      <c r="BH462" s="705"/>
      <c r="BI462" s="24"/>
      <c r="BJ462" s="705"/>
      <c r="BK462" s="705"/>
      <c r="BL462" s="705"/>
      <c r="BM462" s="24"/>
      <c r="BN462" s="117"/>
      <c r="BO462" s="705"/>
      <c r="BP462" s="705"/>
      <c r="BQ462" s="705"/>
    </row>
    <row r="463" spans="1:69" ht="13.5" customHeight="1">
      <c r="A463" s="31"/>
      <c r="B463" s="31"/>
      <c r="C463" s="90"/>
      <c r="D463" s="399" t="s">
        <v>380</v>
      </c>
      <c r="E463" s="90"/>
      <c r="F463" s="144"/>
      <c r="G463" s="144"/>
      <c r="H463" s="144"/>
      <c r="I463" s="106"/>
      <c r="J463" s="144"/>
      <c r="K463" s="144"/>
      <c r="L463" s="144"/>
      <c r="M463" s="106"/>
      <c r="N463" s="144"/>
      <c r="O463" s="144"/>
      <c r="P463" s="144"/>
      <c r="Q463" s="692"/>
      <c r="R463" s="692"/>
      <c r="S463" s="692"/>
      <c r="T463" s="692"/>
      <c r="U463" s="692"/>
      <c r="V463" s="692"/>
      <c r="W463" s="692"/>
      <c r="X463" s="692"/>
      <c r="Y463" s="693"/>
      <c r="Z463" s="692"/>
      <c r="AA463" s="705">
        <v>162.19999999999999</v>
      </c>
      <c r="AB463" s="706">
        <v>146.9</v>
      </c>
      <c r="AC463" s="705">
        <v>146.4</v>
      </c>
      <c r="AD463" s="705">
        <v>132.69999999999999</v>
      </c>
      <c r="AE463" s="705">
        <v>127.1</v>
      </c>
      <c r="AF463" s="705">
        <v>142.6</v>
      </c>
      <c r="AG463" s="705">
        <v>140.5</v>
      </c>
      <c r="AH463" s="705">
        <v>138.69999999999999</v>
      </c>
      <c r="AI463" s="705">
        <v>171.1</v>
      </c>
      <c r="AJ463" s="705">
        <v>163</v>
      </c>
      <c r="AK463" s="705">
        <v>178.4</v>
      </c>
      <c r="AL463" s="705">
        <v>187.9</v>
      </c>
      <c r="AM463" s="705">
        <v>191.6</v>
      </c>
      <c r="AN463" s="705">
        <v>202.9</v>
      </c>
      <c r="AO463" s="1499">
        <v>192.8</v>
      </c>
      <c r="AP463" s="705"/>
      <c r="AQ463" s="705"/>
      <c r="AR463" s="705"/>
      <c r="AS463" s="1547"/>
      <c r="AT463" s="1547">
        <v>180</v>
      </c>
      <c r="AU463" s="63"/>
      <c r="AV463" s="902"/>
      <c r="AW463" s="1215"/>
      <c r="AX463" s="106"/>
      <c r="AY463" s="106"/>
      <c r="AZ463" s="106"/>
      <c r="BA463" s="117"/>
      <c r="BB463" s="117"/>
      <c r="BC463" s="117"/>
      <c r="BD463" s="706">
        <v>132.69999999999999</v>
      </c>
      <c r="BE463" s="705">
        <v>138.69999999999999</v>
      </c>
      <c r="BF463" s="705"/>
      <c r="BG463" s="706"/>
      <c r="BH463" s="705"/>
      <c r="BI463" s="24"/>
      <c r="BJ463" s="705"/>
      <c r="BK463" s="705"/>
      <c r="BL463" s="705"/>
      <c r="BM463" s="24"/>
      <c r="BN463" s="117"/>
      <c r="BO463" s="705"/>
      <c r="BP463" s="705"/>
      <c r="BQ463" s="705"/>
    </row>
    <row r="464" spans="1:69" ht="13.5" customHeight="1">
      <c r="A464" s="31"/>
      <c r="B464" s="31"/>
      <c r="C464" s="90"/>
      <c r="D464" s="399" t="s">
        <v>381</v>
      </c>
      <c r="E464" s="90"/>
      <c r="F464" s="144"/>
      <c r="G464" s="144"/>
      <c r="H464" s="144"/>
      <c r="I464" s="106"/>
      <c r="J464" s="144"/>
      <c r="K464" s="144"/>
      <c r="L464" s="144"/>
      <c r="M464" s="106"/>
      <c r="N464" s="144"/>
      <c r="O464" s="144"/>
      <c r="P464" s="144"/>
      <c r="Q464" s="692"/>
      <c r="R464" s="692"/>
      <c r="S464" s="692"/>
      <c r="T464" s="692"/>
      <c r="U464" s="692"/>
      <c r="V464" s="692"/>
      <c r="W464" s="692"/>
      <c r="X464" s="692"/>
      <c r="Y464" s="693"/>
      <c r="Z464" s="692"/>
      <c r="AA464" s="705">
        <v>0.1</v>
      </c>
      <c r="AB464" s="706">
        <v>0.1</v>
      </c>
      <c r="AC464" s="705">
        <v>0</v>
      </c>
      <c r="AD464" s="705">
        <v>0</v>
      </c>
      <c r="AE464" s="705">
        <v>0.1</v>
      </c>
      <c r="AF464" s="705">
        <v>0.1</v>
      </c>
      <c r="AG464" s="705">
        <v>0.1</v>
      </c>
      <c r="AH464" s="705">
        <v>0.1</v>
      </c>
      <c r="AI464" s="705">
        <v>0.1</v>
      </c>
      <c r="AJ464" s="705">
        <v>0.1</v>
      </c>
      <c r="AK464" s="705">
        <v>0.1</v>
      </c>
      <c r="AL464" s="705">
        <v>0.2</v>
      </c>
      <c r="AM464" s="705">
        <v>0.4</v>
      </c>
      <c r="AN464" s="705">
        <v>1.6</v>
      </c>
      <c r="AO464" s="1499">
        <v>1.6</v>
      </c>
      <c r="AP464" s="705"/>
      <c r="AQ464" s="705"/>
      <c r="AR464" s="705"/>
      <c r="AS464" s="1547"/>
      <c r="AT464" s="1547">
        <v>1.6</v>
      </c>
      <c r="AU464" s="63"/>
      <c r="AV464" s="902"/>
      <c r="AW464" s="1215"/>
      <c r="AX464" s="106"/>
      <c r="AY464" s="106"/>
      <c r="AZ464" s="106"/>
      <c r="BA464" s="117"/>
      <c r="BB464" s="117"/>
      <c r="BC464" s="117"/>
      <c r="BD464" s="706">
        <v>0</v>
      </c>
      <c r="BE464" s="705">
        <v>0.1</v>
      </c>
      <c r="BF464" s="705"/>
      <c r="BG464" s="706"/>
      <c r="BH464" s="705"/>
      <c r="BI464" s="24"/>
      <c r="BJ464" s="705"/>
      <c r="BK464" s="705"/>
      <c r="BL464" s="705"/>
      <c r="BM464" s="24"/>
      <c r="BN464" s="117"/>
      <c r="BO464" s="705"/>
      <c r="BP464" s="705"/>
      <c r="BQ464" s="705"/>
    </row>
    <row r="465" spans="1:69" s="87" customFormat="1" ht="13.5" customHeight="1">
      <c r="A465" s="94"/>
      <c r="B465" s="92" t="s">
        <v>79</v>
      </c>
      <c r="C465" s="93"/>
      <c r="D465" s="93"/>
      <c r="E465" s="92"/>
      <c r="F465" s="145"/>
      <c r="G465" s="145"/>
      <c r="H465" s="145"/>
      <c r="I465" s="125"/>
      <c r="J465" s="145"/>
      <c r="K465" s="145"/>
      <c r="L465" s="145"/>
      <c r="M465" s="125"/>
      <c r="N465" s="145"/>
      <c r="O465" s="145"/>
      <c r="P465" s="145"/>
      <c r="Q465" s="695"/>
      <c r="R465" s="695"/>
      <c r="S465" s="695"/>
      <c r="T465" s="695"/>
      <c r="U465" s="695"/>
      <c r="V465" s="695"/>
      <c r="W465" s="695"/>
      <c r="X465" s="695"/>
      <c r="Y465" s="696"/>
      <c r="Z465" s="695"/>
      <c r="AA465" s="707">
        <v>1228.3999999999999</v>
      </c>
      <c r="AB465" s="708">
        <v>1165.0999999999999</v>
      </c>
      <c r="AC465" s="707">
        <v>1198.8</v>
      </c>
      <c r="AD465" s="707">
        <v>1200.2</v>
      </c>
      <c r="AE465" s="707">
        <v>1152.2</v>
      </c>
      <c r="AF465" s="707">
        <v>1068.1999999999998</v>
      </c>
      <c r="AG465" s="707">
        <v>1049.4000000000001</v>
      </c>
      <c r="AH465" s="707">
        <v>1017.8000000000001</v>
      </c>
      <c r="AI465" s="707">
        <v>1192.4999999999998</v>
      </c>
      <c r="AJ465" s="707">
        <v>1187.9000000000001</v>
      </c>
      <c r="AK465" s="707">
        <v>1096.0999999999999</v>
      </c>
      <c r="AL465" s="707">
        <v>1116.8</v>
      </c>
      <c r="AM465" s="707">
        <v>1101.9000000000001</v>
      </c>
      <c r="AN465" s="707">
        <v>1024</v>
      </c>
      <c r="AO465" s="1500">
        <v>1011.3</v>
      </c>
      <c r="AP465" s="707"/>
      <c r="AQ465" s="707"/>
      <c r="AR465" s="707"/>
      <c r="AS465" s="707"/>
      <c r="AT465" s="707">
        <v>881.89999999999986</v>
      </c>
      <c r="AU465" s="63"/>
      <c r="AV465" s="981"/>
      <c r="AW465" s="127"/>
      <c r="AX465" s="125"/>
      <c r="AY465" s="125"/>
      <c r="AZ465" s="125"/>
      <c r="BA465" s="131"/>
      <c r="BB465" s="131"/>
      <c r="BC465" s="131"/>
      <c r="BD465" s="708">
        <v>1200.2</v>
      </c>
      <c r="BE465" s="707">
        <v>1017.8000000000001</v>
      </c>
      <c r="BF465" s="707"/>
      <c r="BG465" s="708"/>
      <c r="BH465" s="707"/>
      <c r="BI465" s="88"/>
      <c r="BJ465" s="707"/>
      <c r="BK465" s="707"/>
      <c r="BL465" s="707"/>
      <c r="BM465" s="88"/>
      <c r="BN465" s="131"/>
      <c r="BO465" s="707"/>
      <c r="BP465" s="707"/>
      <c r="BQ465" s="707"/>
    </row>
    <row r="466" spans="1:69" s="87" customFormat="1" ht="13.5" customHeight="1">
      <c r="A466" s="94"/>
      <c r="B466" s="464" t="s">
        <v>378</v>
      </c>
      <c r="C466" s="1247"/>
      <c r="D466" s="1247"/>
      <c r="E466" s="89"/>
      <c r="F466" s="231"/>
      <c r="G466" s="231"/>
      <c r="H466" s="231"/>
      <c r="I466" s="459"/>
      <c r="J466" s="231"/>
      <c r="K466" s="231"/>
      <c r="L466" s="231"/>
      <c r="M466" s="459"/>
      <c r="N466" s="231"/>
      <c r="O466" s="231"/>
      <c r="P466" s="231"/>
      <c r="Q466" s="709"/>
      <c r="R466" s="709"/>
      <c r="S466" s="709"/>
      <c r="T466" s="709"/>
      <c r="U466" s="709"/>
      <c r="V466" s="709"/>
      <c r="W466" s="709"/>
      <c r="X466" s="709"/>
      <c r="Y466" s="693"/>
      <c r="Z466" s="692"/>
      <c r="AA466" s="710">
        <v>189.5</v>
      </c>
      <c r="AB466" s="711">
        <v>148.5</v>
      </c>
      <c r="AC466" s="710">
        <v>126.5</v>
      </c>
      <c r="AD466" s="710">
        <v>121.19999999999999</v>
      </c>
      <c r="AE466" s="710">
        <v>111.30000000000001</v>
      </c>
      <c r="AF466" s="710">
        <v>113</v>
      </c>
      <c r="AG466" s="710">
        <v>102.69999999999999</v>
      </c>
      <c r="AH466" s="710">
        <v>100.19999999999999</v>
      </c>
      <c r="AI466" s="710">
        <v>129.19999999999999</v>
      </c>
      <c r="AJ466" s="710">
        <v>141.80000000000001</v>
      </c>
      <c r="AK466" s="710">
        <v>146.69999999999999</v>
      </c>
      <c r="AL466" s="710">
        <v>134.1</v>
      </c>
      <c r="AM466" s="710">
        <v>124.30000000000001</v>
      </c>
      <c r="AN466" s="710">
        <v>113.5</v>
      </c>
      <c r="AO466" s="1501">
        <v>109.80000000000001</v>
      </c>
      <c r="AP466" s="710"/>
      <c r="AQ466" s="710"/>
      <c r="AR466" s="710"/>
      <c r="AS466" s="710"/>
      <c r="AT466" s="710">
        <v>111.6</v>
      </c>
      <c r="AU466" s="63"/>
      <c r="AV466" s="982"/>
      <c r="AW466" s="1256"/>
      <c r="AX466" s="459"/>
      <c r="AY466" s="459"/>
      <c r="AZ466" s="459"/>
      <c r="BA466" s="456"/>
      <c r="BB466" s="456"/>
      <c r="BC466" s="456"/>
      <c r="BD466" s="711">
        <v>121.19999999999999</v>
      </c>
      <c r="BE466" s="710">
        <v>100.19999999999999</v>
      </c>
      <c r="BF466" s="710"/>
      <c r="BG466" s="711"/>
      <c r="BH466" s="710"/>
      <c r="BI466" s="88"/>
      <c r="BJ466" s="710"/>
      <c r="BK466" s="710"/>
      <c r="BL466" s="710"/>
      <c r="BM466" s="88"/>
      <c r="BN466" s="456"/>
      <c r="BO466" s="710"/>
      <c r="BP466" s="710"/>
      <c r="BQ466" s="710"/>
    </row>
    <row r="467" spans="1:69" s="87" customFormat="1" ht="13.5" customHeight="1">
      <c r="A467" s="94"/>
      <c r="B467" s="464" t="s">
        <v>379</v>
      </c>
      <c r="C467" s="1247"/>
      <c r="D467" s="1247"/>
      <c r="E467" s="89"/>
      <c r="F467" s="231"/>
      <c r="G467" s="231"/>
      <c r="H467" s="231"/>
      <c r="I467" s="459"/>
      <c r="J467" s="231"/>
      <c r="K467" s="231"/>
      <c r="L467" s="231"/>
      <c r="M467" s="459"/>
      <c r="N467" s="231"/>
      <c r="O467" s="231"/>
      <c r="P467" s="231"/>
      <c r="Q467" s="709"/>
      <c r="R467" s="709"/>
      <c r="S467" s="709"/>
      <c r="T467" s="709"/>
      <c r="U467" s="709"/>
      <c r="V467" s="709"/>
      <c r="W467" s="709"/>
      <c r="X467" s="709"/>
      <c r="Y467" s="693"/>
      <c r="Z467" s="692"/>
      <c r="AA467" s="710">
        <v>137.29999999999998</v>
      </c>
      <c r="AB467" s="711">
        <v>130.9</v>
      </c>
      <c r="AC467" s="710">
        <v>138.6</v>
      </c>
      <c r="AD467" s="710">
        <v>149.1</v>
      </c>
      <c r="AE467" s="710">
        <v>146.10000000000002</v>
      </c>
      <c r="AF467" s="710">
        <v>136.4</v>
      </c>
      <c r="AG467" s="710">
        <v>99.5</v>
      </c>
      <c r="AH467" s="710">
        <v>111</v>
      </c>
      <c r="AI467" s="710">
        <v>153.89999999999998</v>
      </c>
      <c r="AJ467" s="710">
        <v>183.7</v>
      </c>
      <c r="AK467" s="710">
        <v>169.70000000000002</v>
      </c>
      <c r="AL467" s="710">
        <v>229.2</v>
      </c>
      <c r="AM467" s="710">
        <v>196.1</v>
      </c>
      <c r="AN467" s="710">
        <v>186.60000000000002</v>
      </c>
      <c r="AO467" s="1501">
        <v>224.4</v>
      </c>
      <c r="AP467" s="710"/>
      <c r="AQ467" s="710"/>
      <c r="AR467" s="710"/>
      <c r="AS467" s="710"/>
      <c r="AT467" s="710">
        <v>216.1</v>
      </c>
      <c r="AU467" s="63"/>
      <c r="AV467" s="982"/>
      <c r="AW467" s="1256"/>
      <c r="AX467" s="459"/>
      <c r="AY467" s="459"/>
      <c r="AZ467" s="459"/>
      <c r="BA467" s="456"/>
      <c r="BB467" s="456"/>
      <c r="BC467" s="456"/>
      <c r="BD467" s="711">
        <v>149.1</v>
      </c>
      <c r="BE467" s="710">
        <v>111</v>
      </c>
      <c r="BF467" s="710"/>
      <c r="BG467" s="711"/>
      <c r="BH467" s="710"/>
      <c r="BI467" s="88"/>
      <c r="BJ467" s="710"/>
      <c r="BK467" s="710"/>
      <c r="BL467" s="710"/>
      <c r="BM467" s="88"/>
      <c r="BN467" s="456"/>
      <c r="BO467" s="710"/>
      <c r="BP467" s="710"/>
      <c r="BQ467" s="710"/>
    </row>
    <row r="468" spans="1:69" s="87" customFormat="1" ht="13.5" customHeight="1">
      <c r="A468" s="94"/>
      <c r="B468" s="464" t="s">
        <v>380</v>
      </c>
      <c r="C468" s="1247"/>
      <c r="D468" s="1247"/>
      <c r="E468" s="89"/>
      <c r="F468" s="231"/>
      <c r="G468" s="231"/>
      <c r="H468" s="231"/>
      <c r="I468" s="459"/>
      <c r="J468" s="231"/>
      <c r="K468" s="231"/>
      <c r="L468" s="231"/>
      <c r="M468" s="459"/>
      <c r="N468" s="231"/>
      <c r="O468" s="231"/>
      <c r="P468" s="231"/>
      <c r="Q468" s="709"/>
      <c r="R468" s="709"/>
      <c r="S468" s="709"/>
      <c r="T468" s="709"/>
      <c r="U468" s="709"/>
      <c r="V468" s="709"/>
      <c r="W468" s="709"/>
      <c r="X468" s="709"/>
      <c r="Y468" s="693"/>
      <c r="Z468" s="692"/>
      <c r="AA468" s="710">
        <v>891.8</v>
      </c>
      <c r="AB468" s="711">
        <v>876.3</v>
      </c>
      <c r="AC468" s="710">
        <v>926.9</v>
      </c>
      <c r="AD468" s="710">
        <v>921.2</v>
      </c>
      <c r="AE468" s="710">
        <v>884.80000000000007</v>
      </c>
      <c r="AF468" s="710">
        <v>806.4</v>
      </c>
      <c r="AG468" s="710">
        <v>831.5</v>
      </c>
      <c r="AH468" s="710">
        <v>790.8</v>
      </c>
      <c r="AI468" s="710">
        <v>892.4</v>
      </c>
      <c r="AJ468" s="710">
        <v>845.2</v>
      </c>
      <c r="AK468" s="710">
        <v>761.3</v>
      </c>
      <c r="AL468" s="710">
        <v>744.9</v>
      </c>
      <c r="AM468" s="710">
        <v>771</v>
      </c>
      <c r="AN468" s="710">
        <v>713.7</v>
      </c>
      <c r="AO468" s="1501">
        <v>667</v>
      </c>
      <c r="AP468" s="710"/>
      <c r="AQ468" s="710"/>
      <c r="AR468" s="710"/>
      <c r="AS468" s="710"/>
      <c r="AT468" s="710">
        <v>544.20000000000005</v>
      </c>
      <c r="AU468" s="63"/>
      <c r="AV468" s="982"/>
      <c r="AW468" s="1256"/>
      <c r="AX468" s="459"/>
      <c r="AY468" s="459"/>
      <c r="AZ468" s="459"/>
      <c r="BA468" s="456"/>
      <c r="BB468" s="456"/>
      <c r="BC468" s="456"/>
      <c r="BD468" s="711">
        <v>921.2</v>
      </c>
      <c r="BE468" s="710">
        <v>790.8</v>
      </c>
      <c r="BF468" s="710"/>
      <c r="BG468" s="711"/>
      <c r="BH468" s="710"/>
      <c r="BI468" s="88"/>
      <c r="BJ468" s="710"/>
      <c r="BK468" s="710"/>
      <c r="BL468" s="710"/>
      <c r="BM468" s="88"/>
      <c r="BN468" s="456"/>
      <c r="BO468" s="710"/>
      <c r="BP468" s="710"/>
      <c r="BQ468" s="710"/>
    </row>
    <row r="469" spans="1:69" s="87" customFormat="1" ht="13.5" customHeight="1">
      <c r="A469" s="94"/>
      <c r="B469" s="464" t="s">
        <v>381</v>
      </c>
      <c r="C469" s="1247"/>
      <c r="D469" s="1247"/>
      <c r="E469" s="89"/>
      <c r="F469" s="231"/>
      <c r="G469" s="231"/>
      <c r="H469" s="231"/>
      <c r="I469" s="459"/>
      <c r="J469" s="231"/>
      <c r="K469" s="231"/>
      <c r="L469" s="231"/>
      <c r="M469" s="459"/>
      <c r="N469" s="231"/>
      <c r="O469" s="231"/>
      <c r="P469" s="231"/>
      <c r="Q469" s="709"/>
      <c r="R469" s="709"/>
      <c r="S469" s="709"/>
      <c r="T469" s="709"/>
      <c r="U469" s="709"/>
      <c r="V469" s="709"/>
      <c r="W469" s="709"/>
      <c r="X469" s="709"/>
      <c r="Y469" s="693"/>
      <c r="Z469" s="692"/>
      <c r="AA469" s="710">
        <v>9.7999999999999989</v>
      </c>
      <c r="AB469" s="711">
        <v>9.4</v>
      </c>
      <c r="AC469" s="710">
        <v>6.8</v>
      </c>
      <c r="AD469" s="710">
        <v>8.6999999999999993</v>
      </c>
      <c r="AE469" s="710">
        <v>10</v>
      </c>
      <c r="AF469" s="710">
        <v>12.4</v>
      </c>
      <c r="AG469" s="710">
        <v>15.7</v>
      </c>
      <c r="AH469" s="710">
        <v>15.799999999999999</v>
      </c>
      <c r="AI469" s="710">
        <v>17</v>
      </c>
      <c r="AJ469" s="710">
        <v>17.200000000000003</v>
      </c>
      <c r="AK469" s="710">
        <v>18.400000000000002</v>
      </c>
      <c r="AL469" s="710">
        <v>8.6</v>
      </c>
      <c r="AM469" s="710">
        <v>10.5</v>
      </c>
      <c r="AN469" s="710">
        <v>10.199999999999999</v>
      </c>
      <c r="AO469" s="1501">
        <v>10.1</v>
      </c>
      <c r="AP469" s="710"/>
      <c r="AQ469" s="710"/>
      <c r="AR469" s="710"/>
      <c r="AS469" s="710"/>
      <c r="AT469" s="710">
        <v>10</v>
      </c>
      <c r="AU469" s="63"/>
      <c r="AV469" s="982"/>
      <c r="AW469" s="1256"/>
      <c r="AX469" s="459"/>
      <c r="AY469" s="459"/>
      <c r="AZ469" s="459"/>
      <c r="BA469" s="456"/>
      <c r="BB469" s="456"/>
      <c r="BC469" s="456"/>
      <c r="BD469" s="711">
        <v>8.6999999999999993</v>
      </c>
      <c r="BE469" s="710">
        <v>15.799999999999999</v>
      </c>
      <c r="BF469" s="710"/>
      <c r="BG469" s="711"/>
      <c r="BH469" s="710"/>
      <c r="BI469" s="88"/>
      <c r="BJ469" s="710"/>
      <c r="BK469" s="710"/>
      <c r="BL469" s="710"/>
      <c r="BM469" s="88"/>
      <c r="BN469" s="456"/>
      <c r="BO469" s="710"/>
      <c r="BP469" s="710"/>
      <c r="BQ469" s="710"/>
    </row>
    <row r="470" spans="1:69" s="87" customFormat="1" ht="13.5" customHeight="1">
      <c r="A470" s="1257"/>
      <c r="B470" s="1257"/>
      <c r="C470" s="1257"/>
      <c r="D470" s="1257"/>
      <c r="E470" s="1257"/>
      <c r="F470" s="1257"/>
      <c r="G470" s="1257"/>
      <c r="H470" s="1257"/>
      <c r="I470" s="1257"/>
      <c r="J470" s="1257"/>
      <c r="K470" s="1257"/>
      <c r="L470" s="1257"/>
      <c r="M470" s="1257"/>
      <c r="N470" s="1257"/>
      <c r="O470" s="1257"/>
      <c r="P470" s="1257"/>
      <c r="Q470" s="871"/>
      <c r="R470" s="871"/>
      <c r="S470" s="871"/>
      <c r="T470" s="871"/>
      <c r="U470" s="871"/>
      <c r="V470" s="871"/>
      <c r="W470" s="871"/>
      <c r="X470" s="871"/>
      <c r="Y470" s="871"/>
      <c r="Z470" s="871"/>
      <c r="AA470" s="871"/>
      <c r="AB470" s="713"/>
      <c r="AC470" s="1261"/>
      <c r="AD470" s="1261"/>
      <c r="AE470" s="1261"/>
      <c r="AF470" s="1261"/>
      <c r="AG470" s="1261"/>
      <c r="AH470" s="1261"/>
      <c r="AI470" s="1261"/>
      <c r="AJ470" s="1261"/>
      <c r="AK470" s="1261"/>
      <c r="AL470" s="1261"/>
      <c r="AM470" s="1261"/>
      <c r="AN470" s="1261"/>
      <c r="AO470" s="1512"/>
      <c r="AP470" s="1261"/>
      <c r="AQ470" s="1261"/>
      <c r="AR470" s="1261"/>
      <c r="AS470" s="1558"/>
      <c r="AT470" s="712"/>
      <c r="AU470" s="63"/>
      <c r="AV470" s="982"/>
      <c r="AW470" s="1256"/>
      <c r="AX470" s="459"/>
      <c r="AY470" s="459"/>
      <c r="AZ470" s="459"/>
      <c r="BA470" s="456"/>
      <c r="BB470" s="456"/>
      <c r="BC470" s="456"/>
      <c r="BD470" s="975"/>
      <c r="BE470" s="1261"/>
      <c r="BF470" s="1261"/>
      <c r="BG470" s="975"/>
      <c r="BH470" s="1261"/>
      <c r="BI470" s="88"/>
      <c r="BJ470" s="1261"/>
      <c r="BK470" s="1261"/>
      <c r="BL470" s="1261"/>
      <c r="BM470" s="88"/>
      <c r="BN470" s="456"/>
      <c r="BO470" s="1261"/>
      <c r="BP470" s="1261"/>
      <c r="BQ470" s="1261"/>
    </row>
    <row r="471" spans="1:69" s="87" customFormat="1" ht="13.5" customHeight="1">
      <c r="A471" s="94"/>
      <c r="B471" s="94"/>
      <c r="C471" s="89" t="s">
        <v>82</v>
      </c>
      <c r="D471" s="89"/>
      <c r="E471" s="89"/>
      <c r="F471" s="458"/>
      <c r="G471" s="458"/>
      <c r="H471" s="458"/>
      <c r="I471" s="459"/>
      <c r="J471" s="458"/>
      <c r="K471" s="458"/>
      <c r="L471" s="458"/>
      <c r="M471" s="459"/>
      <c r="N471" s="458"/>
      <c r="O471" s="458"/>
      <c r="P471" s="458"/>
      <c r="Q471" s="701"/>
      <c r="R471" s="701"/>
      <c r="S471" s="701"/>
      <c r="T471" s="701"/>
      <c r="U471" s="701"/>
      <c r="V471" s="701"/>
      <c r="W471" s="701"/>
      <c r="X471" s="701"/>
      <c r="Y471" s="702"/>
      <c r="Z471" s="701"/>
      <c r="AA471" s="703">
        <v>78.399999999999991</v>
      </c>
      <c r="AB471" s="704">
        <v>73.799999999999983</v>
      </c>
      <c r="AC471" s="703">
        <v>78.400000000000006</v>
      </c>
      <c r="AD471" s="703">
        <v>79.199999999999989</v>
      </c>
      <c r="AE471" s="703">
        <v>79.099999999999994</v>
      </c>
      <c r="AF471" s="703">
        <v>81.800000000000011</v>
      </c>
      <c r="AG471" s="703">
        <v>83.1</v>
      </c>
      <c r="AH471" s="703">
        <v>79.600000000000009</v>
      </c>
      <c r="AI471" s="703">
        <v>65.400000000000006</v>
      </c>
      <c r="AJ471" s="703">
        <v>72.400000000000006</v>
      </c>
      <c r="AK471" s="703">
        <v>77</v>
      </c>
      <c r="AL471" s="703">
        <v>70.8</v>
      </c>
      <c r="AM471" s="703">
        <v>69.200000000000017</v>
      </c>
      <c r="AN471" s="703">
        <v>68.3</v>
      </c>
      <c r="AO471" s="1498">
        <v>64.900000000000006</v>
      </c>
      <c r="AP471" s="703"/>
      <c r="AQ471" s="703"/>
      <c r="AR471" s="703"/>
      <c r="AS471" s="1546"/>
      <c r="AT471" s="1546">
        <v>57.9</v>
      </c>
      <c r="AU471" s="63"/>
      <c r="AV471" s="982"/>
      <c r="AW471" s="1253"/>
      <c r="AX471" s="459"/>
      <c r="AY471" s="459"/>
      <c r="AZ471" s="459"/>
      <c r="BA471" s="260"/>
      <c r="BB471" s="260"/>
      <c r="BC471" s="260"/>
      <c r="BD471" s="704">
        <v>79.199999999999989</v>
      </c>
      <c r="BE471" s="703">
        <v>79.600000000000009</v>
      </c>
      <c r="BF471" s="703"/>
      <c r="BG471" s="704"/>
      <c r="BH471" s="703"/>
      <c r="BJ471" s="703"/>
      <c r="BK471" s="703"/>
      <c r="BL471" s="703"/>
      <c r="BN471" s="260"/>
      <c r="BO471" s="703"/>
      <c r="BP471" s="703"/>
      <c r="BQ471" s="703"/>
    </row>
    <row r="472" spans="1:69" ht="13.5" customHeight="1">
      <c r="A472" s="31"/>
      <c r="B472" s="31"/>
      <c r="C472" s="90"/>
      <c r="D472" s="399" t="s">
        <v>378</v>
      </c>
      <c r="E472" s="90"/>
      <c r="F472" s="144"/>
      <c r="G472" s="144"/>
      <c r="H472" s="144"/>
      <c r="I472" s="106"/>
      <c r="J472" s="144"/>
      <c r="K472" s="144"/>
      <c r="L472" s="144"/>
      <c r="M472" s="106"/>
      <c r="N472" s="144"/>
      <c r="O472" s="144"/>
      <c r="P472" s="144"/>
      <c r="Q472" s="692"/>
      <c r="R472" s="692"/>
      <c r="S472" s="692"/>
      <c r="T472" s="692"/>
      <c r="U472" s="692"/>
      <c r="V472" s="692"/>
      <c r="W472" s="692"/>
      <c r="X472" s="692"/>
      <c r="Y472" s="693"/>
      <c r="Z472" s="692"/>
      <c r="AA472" s="705">
        <v>28.3</v>
      </c>
      <c r="AB472" s="706">
        <v>30.1</v>
      </c>
      <c r="AC472" s="705">
        <v>32.200000000000003</v>
      </c>
      <c r="AD472" s="705">
        <v>19.5</v>
      </c>
      <c r="AE472" s="705">
        <v>20.8</v>
      </c>
      <c r="AF472" s="705">
        <v>22.2</v>
      </c>
      <c r="AG472" s="705">
        <v>23.4</v>
      </c>
      <c r="AH472" s="705">
        <v>23.6</v>
      </c>
      <c r="AI472" s="705">
        <v>5.8</v>
      </c>
      <c r="AJ472" s="705">
        <v>8.9</v>
      </c>
      <c r="AK472" s="705">
        <v>11.7</v>
      </c>
      <c r="AL472" s="705">
        <v>9.6</v>
      </c>
      <c r="AM472" s="705">
        <v>7</v>
      </c>
      <c r="AN472" s="705">
        <v>7.8</v>
      </c>
      <c r="AO472" s="1499">
        <v>8.1</v>
      </c>
      <c r="AP472" s="705"/>
      <c r="AQ472" s="705"/>
      <c r="AR472" s="705"/>
      <c r="AS472" s="1547"/>
      <c r="AT472" s="1547">
        <v>8.9</v>
      </c>
      <c r="AU472" s="63"/>
      <c r="AV472" s="902"/>
      <c r="AW472" s="1215"/>
      <c r="AX472" s="106"/>
      <c r="AY472" s="106"/>
      <c r="AZ472" s="106"/>
      <c r="BA472" s="117"/>
      <c r="BB472" s="117"/>
      <c r="BC472" s="117"/>
      <c r="BD472" s="706">
        <v>19.5</v>
      </c>
      <c r="BE472" s="705">
        <v>23.6</v>
      </c>
      <c r="BF472" s="705"/>
      <c r="BG472" s="706"/>
      <c r="BH472" s="705"/>
      <c r="BJ472" s="705"/>
      <c r="BK472" s="705"/>
      <c r="BL472" s="705"/>
      <c r="BN472" s="117"/>
      <c r="BO472" s="705"/>
      <c r="BP472" s="705"/>
      <c r="BQ472" s="705"/>
    </row>
    <row r="473" spans="1:69" ht="13.5" customHeight="1">
      <c r="A473" s="31"/>
      <c r="B473" s="31"/>
      <c r="C473" s="90"/>
      <c r="D473" s="399" t="s">
        <v>379</v>
      </c>
      <c r="E473" s="90"/>
      <c r="F473" s="144"/>
      <c r="G473" s="144"/>
      <c r="H473" s="144"/>
      <c r="I473" s="106"/>
      <c r="J473" s="144"/>
      <c r="K473" s="144"/>
      <c r="L473" s="144"/>
      <c r="M473" s="106"/>
      <c r="N473" s="144"/>
      <c r="O473" s="144"/>
      <c r="P473" s="144"/>
      <c r="Q473" s="692"/>
      <c r="R473" s="692"/>
      <c r="S473" s="692"/>
      <c r="T473" s="692"/>
      <c r="U473" s="692"/>
      <c r="V473" s="692"/>
      <c r="W473" s="692"/>
      <c r="X473" s="692"/>
      <c r="Y473" s="693"/>
      <c r="Z473" s="692"/>
      <c r="AA473" s="705">
        <v>8.6</v>
      </c>
      <c r="AB473" s="706">
        <v>8.1999999999999993</v>
      </c>
      <c r="AC473" s="705">
        <v>8.1</v>
      </c>
      <c r="AD473" s="705">
        <v>11.6</v>
      </c>
      <c r="AE473" s="705">
        <v>12.6</v>
      </c>
      <c r="AF473" s="705">
        <v>12.5</v>
      </c>
      <c r="AG473" s="705">
        <v>12.9</v>
      </c>
      <c r="AH473" s="705">
        <v>10.1</v>
      </c>
      <c r="AI473" s="705">
        <v>13</v>
      </c>
      <c r="AJ473" s="705">
        <v>15.4</v>
      </c>
      <c r="AK473" s="705">
        <v>13.9</v>
      </c>
      <c r="AL473" s="705">
        <v>12.1</v>
      </c>
      <c r="AM473" s="705">
        <v>15.1</v>
      </c>
      <c r="AN473" s="705">
        <v>15.5</v>
      </c>
      <c r="AO473" s="1499">
        <v>16.3</v>
      </c>
      <c r="AP473" s="705"/>
      <c r="AQ473" s="705"/>
      <c r="AR473" s="705"/>
      <c r="AS473" s="1547"/>
      <c r="AT473" s="1547">
        <v>15.2</v>
      </c>
      <c r="AU473" s="63"/>
      <c r="AV473" s="902"/>
      <c r="AW473" s="1215"/>
      <c r="AX473" s="106"/>
      <c r="AY473" s="106"/>
      <c r="AZ473" s="106"/>
      <c r="BA473" s="117"/>
      <c r="BB473" s="117"/>
      <c r="BC473" s="117"/>
      <c r="BD473" s="706">
        <v>11.6</v>
      </c>
      <c r="BE473" s="705">
        <v>10.1</v>
      </c>
      <c r="BF473" s="705"/>
      <c r="BG473" s="706"/>
      <c r="BH473" s="705"/>
      <c r="BJ473" s="705"/>
      <c r="BK473" s="705"/>
      <c r="BL473" s="705"/>
      <c r="BN473" s="117"/>
      <c r="BO473" s="705"/>
      <c r="BP473" s="705"/>
      <c r="BQ473" s="705"/>
    </row>
    <row r="474" spans="1:69" ht="13.5" customHeight="1">
      <c r="A474" s="31"/>
      <c r="B474" s="31"/>
      <c r="C474" s="90"/>
      <c r="D474" s="399" t="s">
        <v>380</v>
      </c>
      <c r="E474" s="90"/>
      <c r="F474" s="144"/>
      <c r="G474" s="144"/>
      <c r="H474" s="144"/>
      <c r="I474" s="106"/>
      <c r="J474" s="144"/>
      <c r="K474" s="144"/>
      <c r="L474" s="144"/>
      <c r="M474" s="106"/>
      <c r="N474" s="144"/>
      <c r="O474" s="144"/>
      <c r="P474" s="144"/>
      <c r="Q474" s="692"/>
      <c r="R474" s="692"/>
      <c r="S474" s="692"/>
      <c r="T474" s="692"/>
      <c r="U474" s="692"/>
      <c r="V474" s="692"/>
      <c r="W474" s="692"/>
      <c r="X474" s="692"/>
      <c r="Y474" s="693"/>
      <c r="Z474" s="692"/>
      <c r="AA474" s="705">
        <v>40.4</v>
      </c>
      <c r="AB474" s="706">
        <v>34.4</v>
      </c>
      <c r="AC474" s="705">
        <v>37.1</v>
      </c>
      <c r="AD474" s="705">
        <v>47</v>
      </c>
      <c r="AE474" s="705">
        <v>44.7</v>
      </c>
      <c r="AF474" s="705">
        <v>46.1</v>
      </c>
      <c r="AG474" s="705">
        <v>46.5</v>
      </c>
      <c r="AH474" s="705">
        <v>45.6</v>
      </c>
      <c r="AI474" s="705">
        <v>46.2</v>
      </c>
      <c r="AJ474" s="705">
        <v>47.7</v>
      </c>
      <c r="AK474" s="705">
        <v>50.9</v>
      </c>
      <c r="AL474" s="705">
        <v>48.6</v>
      </c>
      <c r="AM474" s="705">
        <v>46.7</v>
      </c>
      <c r="AN474" s="705">
        <v>44.7</v>
      </c>
      <c r="AO474" s="1499">
        <v>40.1</v>
      </c>
      <c r="AP474" s="705"/>
      <c r="AQ474" s="705"/>
      <c r="AR474" s="705"/>
      <c r="AS474" s="1547"/>
      <c r="AT474" s="1547">
        <v>33.799999999999997</v>
      </c>
      <c r="AU474" s="63"/>
      <c r="AV474" s="902"/>
      <c r="AW474" s="1215"/>
      <c r="AX474" s="106"/>
      <c r="AY474" s="106"/>
      <c r="AZ474" s="106"/>
      <c r="BA474" s="117"/>
      <c r="BB474" s="117"/>
      <c r="BC474" s="117"/>
      <c r="BD474" s="706">
        <v>47</v>
      </c>
      <c r="BE474" s="705">
        <v>45.6</v>
      </c>
      <c r="BF474" s="705"/>
      <c r="BG474" s="706"/>
      <c r="BH474" s="705"/>
      <c r="BJ474" s="705"/>
      <c r="BK474" s="705"/>
      <c r="BL474" s="705"/>
      <c r="BN474" s="117"/>
      <c r="BO474" s="705"/>
      <c r="BP474" s="705"/>
      <c r="BQ474" s="705"/>
    </row>
    <row r="475" spans="1:69" ht="13.5" customHeight="1">
      <c r="A475" s="31"/>
      <c r="B475" s="31"/>
      <c r="C475" s="90"/>
      <c r="D475" s="399" t="s">
        <v>381</v>
      </c>
      <c r="E475" s="90"/>
      <c r="F475" s="144"/>
      <c r="G475" s="144"/>
      <c r="H475" s="144"/>
      <c r="I475" s="106"/>
      <c r="J475" s="144"/>
      <c r="K475" s="144"/>
      <c r="L475" s="144"/>
      <c r="M475" s="106"/>
      <c r="N475" s="144"/>
      <c r="O475" s="144"/>
      <c r="P475" s="144"/>
      <c r="Q475" s="692"/>
      <c r="R475" s="692"/>
      <c r="S475" s="692"/>
      <c r="T475" s="692"/>
      <c r="U475" s="692"/>
      <c r="V475" s="692"/>
      <c r="W475" s="692"/>
      <c r="X475" s="692"/>
      <c r="Y475" s="693"/>
      <c r="Z475" s="692"/>
      <c r="AA475" s="705">
        <v>1.1000000000000001</v>
      </c>
      <c r="AB475" s="706">
        <v>1.1000000000000001</v>
      </c>
      <c r="AC475" s="705">
        <v>1</v>
      </c>
      <c r="AD475" s="705">
        <v>1.1000000000000001</v>
      </c>
      <c r="AE475" s="705">
        <v>1</v>
      </c>
      <c r="AF475" s="705">
        <v>1</v>
      </c>
      <c r="AG475" s="705">
        <v>0.3</v>
      </c>
      <c r="AH475" s="705">
        <v>0.3</v>
      </c>
      <c r="AI475" s="705">
        <v>0.4</v>
      </c>
      <c r="AJ475" s="705">
        <v>0.4</v>
      </c>
      <c r="AK475" s="705">
        <v>0.5</v>
      </c>
      <c r="AL475" s="705">
        <v>0.5</v>
      </c>
      <c r="AM475" s="705">
        <v>0.4</v>
      </c>
      <c r="AN475" s="705">
        <v>0.3</v>
      </c>
      <c r="AO475" s="1499">
        <v>0.4</v>
      </c>
      <c r="AP475" s="705"/>
      <c r="AQ475" s="705"/>
      <c r="AR475" s="705"/>
      <c r="AS475" s="1547"/>
      <c r="AT475" s="1547">
        <v>0</v>
      </c>
      <c r="AU475" s="63"/>
      <c r="AV475" s="902"/>
      <c r="AW475" s="1215"/>
      <c r="AX475" s="106"/>
      <c r="AY475" s="106"/>
      <c r="AZ475" s="106"/>
      <c r="BA475" s="117"/>
      <c r="BB475" s="117"/>
      <c r="BC475" s="117"/>
      <c r="BD475" s="706">
        <v>1.1000000000000001</v>
      </c>
      <c r="BE475" s="705">
        <v>0.3</v>
      </c>
      <c r="BF475" s="705"/>
      <c r="BG475" s="706"/>
      <c r="BH475" s="705"/>
      <c r="BJ475" s="705"/>
      <c r="BK475" s="705"/>
      <c r="BL475" s="705"/>
      <c r="BN475" s="117"/>
      <c r="BO475" s="705"/>
      <c r="BP475" s="705"/>
      <c r="BQ475" s="705"/>
    </row>
    <row r="476" spans="1:69" s="87" customFormat="1" ht="13.5" customHeight="1">
      <c r="A476" s="94"/>
      <c r="B476" s="94"/>
      <c r="C476" s="89" t="s">
        <v>652</v>
      </c>
      <c r="D476" s="89"/>
      <c r="E476" s="89"/>
      <c r="F476" s="460"/>
      <c r="G476" s="460"/>
      <c r="H476" s="460"/>
      <c r="I476" s="461"/>
      <c r="J476" s="460"/>
      <c r="K476" s="460"/>
      <c r="L476" s="460"/>
      <c r="M476" s="461"/>
      <c r="N476" s="460"/>
      <c r="O476" s="460"/>
      <c r="P476" s="460"/>
      <c r="Q476" s="714"/>
      <c r="R476" s="714"/>
      <c r="S476" s="714"/>
      <c r="T476" s="714"/>
      <c r="U476" s="714"/>
      <c r="V476" s="714"/>
      <c r="W476" s="714"/>
      <c r="X476" s="714"/>
      <c r="Y476" s="715"/>
      <c r="Z476" s="714"/>
      <c r="AA476" s="716">
        <v>203</v>
      </c>
      <c r="AB476" s="717">
        <v>197.89999999999998</v>
      </c>
      <c r="AC476" s="716">
        <v>204.5</v>
      </c>
      <c r="AD476" s="716">
        <v>209.70000000000002</v>
      </c>
      <c r="AE476" s="716">
        <v>231.20000000000002</v>
      </c>
      <c r="AF476" s="716">
        <v>252</v>
      </c>
      <c r="AG476" s="716">
        <v>272</v>
      </c>
      <c r="AH476" s="716">
        <v>280.10000000000002</v>
      </c>
      <c r="AI476" s="716">
        <v>343.70000000000005</v>
      </c>
      <c r="AJ476" s="716">
        <v>388.20000000000005</v>
      </c>
      <c r="AK476" s="716">
        <v>414.8</v>
      </c>
      <c r="AL476" s="716">
        <v>423.90000000000003</v>
      </c>
      <c r="AM476" s="716">
        <v>440</v>
      </c>
      <c r="AN476" s="716">
        <v>454.6</v>
      </c>
      <c r="AO476" s="1505">
        <v>464.59999999999997</v>
      </c>
      <c r="AP476" s="716"/>
      <c r="AQ476" s="716"/>
      <c r="AR476" s="716"/>
      <c r="AS476" s="1549"/>
      <c r="AT476" s="1549">
        <v>471.40000000000003</v>
      </c>
      <c r="AU476" s="63"/>
      <c r="AV476" s="982"/>
      <c r="AW476" s="1256"/>
      <c r="AX476" s="461"/>
      <c r="AY476" s="461"/>
      <c r="AZ476" s="461"/>
      <c r="BA476" s="462"/>
      <c r="BB476" s="462"/>
      <c r="BC476" s="462"/>
      <c r="BD476" s="717">
        <v>209.70000000000002</v>
      </c>
      <c r="BE476" s="716">
        <v>280.10000000000002</v>
      </c>
      <c r="BF476" s="716"/>
      <c r="BG476" s="717"/>
      <c r="BH476" s="716"/>
      <c r="BJ476" s="716"/>
      <c r="BK476" s="716"/>
      <c r="BL476" s="716"/>
      <c r="BN476" s="462"/>
      <c r="BO476" s="716"/>
      <c r="BP476" s="716"/>
      <c r="BQ476" s="716"/>
    </row>
    <row r="477" spans="1:69" ht="13.5" customHeight="1">
      <c r="A477" s="31"/>
      <c r="B477" s="31"/>
      <c r="C477" s="90"/>
      <c r="D477" s="399" t="s">
        <v>378</v>
      </c>
      <c r="E477" s="90"/>
      <c r="F477" s="146"/>
      <c r="G477" s="146"/>
      <c r="H477" s="146"/>
      <c r="I477" s="128"/>
      <c r="J477" s="146"/>
      <c r="K477" s="146"/>
      <c r="L477" s="146"/>
      <c r="M477" s="128"/>
      <c r="N477" s="146"/>
      <c r="O477" s="146"/>
      <c r="P477" s="146"/>
      <c r="Q477" s="698"/>
      <c r="R477" s="698"/>
      <c r="S477" s="698"/>
      <c r="T477" s="698"/>
      <c r="U477" s="698"/>
      <c r="V477" s="698"/>
      <c r="W477" s="698"/>
      <c r="X477" s="698"/>
      <c r="Y477" s="699"/>
      <c r="Z477" s="698"/>
      <c r="AA477" s="718">
        <v>32</v>
      </c>
      <c r="AB477" s="719">
        <v>30.7</v>
      </c>
      <c r="AC477" s="861">
        <v>32.699999999999996</v>
      </c>
      <c r="AD477" s="861">
        <v>30.299999999999997</v>
      </c>
      <c r="AE477" s="861">
        <v>31.4</v>
      </c>
      <c r="AF477" s="861">
        <v>34.6</v>
      </c>
      <c r="AG477" s="861">
        <v>36.1</v>
      </c>
      <c r="AH477" s="861">
        <v>36.299999999999997</v>
      </c>
      <c r="AI477" s="861">
        <v>45.3</v>
      </c>
      <c r="AJ477" s="861">
        <v>50.4</v>
      </c>
      <c r="AK477" s="861">
        <v>53.8</v>
      </c>
      <c r="AL477" s="861">
        <v>58.8</v>
      </c>
      <c r="AM477" s="861">
        <v>55.5</v>
      </c>
      <c r="AN477" s="861">
        <v>60.1</v>
      </c>
      <c r="AO477" s="1506">
        <v>65.7</v>
      </c>
      <c r="AP477" s="861"/>
      <c r="AQ477" s="861"/>
      <c r="AR477" s="861"/>
      <c r="AS477" s="1556"/>
      <c r="AT477" s="1550">
        <v>70.7</v>
      </c>
      <c r="AU477" s="63"/>
      <c r="AV477" s="902"/>
      <c r="AW477" s="1229"/>
      <c r="AX477" s="128"/>
      <c r="AY477" s="128"/>
      <c r="AZ477" s="128"/>
      <c r="BA477" s="137"/>
      <c r="BB477" s="137"/>
      <c r="BC477" s="137"/>
      <c r="BD477" s="973">
        <v>30.299999999999997</v>
      </c>
      <c r="BE477" s="861">
        <v>36.299999999999997</v>
      </c>
      <c r="BF477" s="861"/>
      <c r="BG477" s="973"/>
      <c r="BH477" s="861"/>
      <c r="BJ477" s="861"/>
      <c r="BK477" s="861"/>
      <c r="BL477" s="861"/>
      <c r="BN477" s="137"/>
      <c r="BO477" s="861"/>
      <c r="BP477" s="861"/>
      <c r="BQ477" s="861"/>
    </row>
    <row r="478" spans="1:69" ht="13.5" customHeight="1">
      <c r="A478" s="31"/>
      <c r="B478" s="31"/>
      <c r="C478" s="90"/>
      <c r="D478" s="399" t="s">
        <v>379</v>
      </c>
      <c r="E478" s="90"/>
      <c r="F478" s="146"/>
      <c r="G478" s="146"/>
      <c r="H478" s="146"/>
      <c r="I478" s="128"/>
      <c r="J478" s="146"/>
      <c r="K478" s="146"/>
      <c r="L478" s="146"/>
      <c r="M478" s="128"/>
      <c r="N478" s="146"/>
      <c r="O478" s="146"/>
      <c r="P478" s="146"/>
      <c r="Q478" s="698"/>
      <c r="R478" s="698"/>
      <c r="S478" s="698"/>
      <c r="T478" s="698"/>
      <c r="U478" s="698"/>
      <c r="V478" s="698"/>
      <c r="W478" s="698"/>
      <c r="X478" s="698"/>
      <c r="Y478" s="699"/>
      <c r="Z478" s="698"/>
      <c r="AA478" s="718">
        <v>15.4</v>
      </c>
      <c r="AB478" s="719">
        <v>15.2</v>
      </c>
      <c r="AC478" s="861">
        <v>17.600000000000001</v>
      </c>
      <c r="AD478" s="861">
        <v>15.7</v>
      </c>
      <c r="AE478" s="861">
        <v>23.2</v>
      </c>
      <c r="AF478" s="861">
        <v>26.1</v>
      </c>
      <c r="AG478" s="861">
        <v>28.9</v>
      </c>
      <c r="AH478" s="861">
        <v>24.700000000000003</v>
      </c>
      <c r="AI478" s="861">
        <v>37.9</v>
      </c>
      <c r="AJ478" s="861">
        <v>52.6</v>
      </c>
      <c r="AK478" s="861">
        <v>42.8</v>
      </c>
      <c r="AL478" s="861">
        <v>37</v>
      </c>
      <c r="AM478" s="861">
        <v>41.3</v>
      </c>
      <c r="AN478" s="861">
        <v>42.9</v>
      </c>
      <c r="AO478" s="1506">
        <v>38</v>
      </c>
      <c r="AP478" s="861"/>
      <c r="AQ478" s="861"/>
      <c r="AR478" s="861"/>
      <c r="AS478" s="1556"/>
      <c r="AT478" s="1550">
        <v>33.5</v>
      </c>
      <c r="AU478" s="63"/>
      <c r="AV478" s="902"/>
      <c r="AW478" s="1229"/>
      <c r="AX478" s="128"/>
      <c r="AY478" s="128"/>
      <c r="AZ478" s="128"/>
      <c r="BA478" s="137"/>
      <c r="BB478" s="137"/>
      <c r="BC478" s="137"/>
      <c r="BD478" s="973">
        <v>15.7</v>
      </c>
      <c r="BE478" s="861">
        <v>24.700000000000003</v>
      </c>
      <c r="BF478" s="861"/>
      <c r="BG478" s="973"/>
      <c r="BH478" s="861"/>
      <c r="BJ478" s="861"/>
      <c r="BK478" s="861"/>
      <c r="BL478" s="861"/>
      <c r="BN478" s="137"/>
      <c r="BO478" s="861"/>
      <c r="BP478" s="861"/>
      <c r="BQ478" s="861"/>
    </row>
    <row r="479" spans="1:69" ht="13.5" customHeight="1">
      <c r="A479" s="31"/>
      <c r="B479" s="31"/>
      <c r="C479" s="90"/>
      <c r="D479" s="399" t="s">
        <v>380</v>
      </c>
      <c r="E479" s="90"/>
      <c r="F479" s="146"/>
      <c r="G479" s="146"/>
      <c r="H479" s="146"/>
      <c r="I479" s="128"/>
      <c r="J479" s="146"/>
      <c r="K479" s="146"/>
      <c r="L479" s="146"/>
      <c r="M479" s="128"/>
      <c r="N479" s="146"/>
      <c r="O479" s="146"/>
      <c r="P479" s="146"/>
      <c r="Q479" s="698"/>
      <c r="R479" s="698"/>
      <c r="S479" s="698"/>
      <c r="T479" s="698"/>
      <c r="U479" s="698"/>
      <c r="V479" s="698"/>
      <c r="W479" s="698"/>
      <c r="X479" s="698"/>
      <c r="Y479" s="699"/>
      <c r="Z479" s="698"/>
      <c r="AA479" s="718">
        <v>155.6</v>
      </c>
      <c r="AB479" s="719">
        <v>152</v>
      </c>
      <c r="AC479" s="861">
        <v>154.19999999999999</v>
      </c>
      <c r="AD479" s="861">
        <v>163.69999999999999</v>
      </c>
      <c r="AE479" s="861">
        <v>176.60000000000002</v>
      </c>
      <c r="AF479" s="861">
        <v>191.3</v>
      </c>
      <c r="AG479" s="861">
        <v>207</v>
      </c>
      <c r="AH479" s="861">
        <v>219.1</v>
      </c>
      <c r="AI479" s="861">
        <v>260.5</v>
      </c>
      <c r="AJ479" s="861">
        <v>285.2</v>
      </c>
      <c r="AK479" s="861">
        <v>318.2</v>
      </c>
      <c r="AL479" s="861">
        <v>328.1</v>
      </c>
      <c r="AM479" s="861">
        <v>343.2</v>
      </c>
      <c r="AN479" s="861">
        <v>351.6</v>
      </c>
      <c r="AO479" s="1506">
        <v>360.9</v>
      </c>
      <c r="AP479" s="861"/>
      <c r="AQ479" s="861"/>
      <c r="AR479" s="861"/>
      <c r="AS479" s="1556"/>
      <c r="AT479" s="1550">
        <v>367.2</v>
      </c>
      <c r="AU479" s="63"/>
      <c r="AV479" s="902"/>
      <c r="AW479" s="1229"/>
      <c r="AX479" s="128"/>
      <c r="AY479" s="128"/>
      <c r="AZ479" s="128"/>
      <c r="BA479" s="137"/>
      <c r="BB479" s="137"/>
      <c r="BC479" s="137"/>
      <c r="BD479" s="973">
        <v>163.69999999999999</v>
      </c>
      <c r="BE479" s="861">
        <v>219.1</v>
      </c>
      <c r="BF479" s="861"/>
      <c r="BG479" s="973"/>
      <c r="BH479" s="861"/>
      <c r="BJ479" s="861"/>
      <c r="BK479" s="861"/>
      <c r="BL479" s="861"/>
      <c r="BN479" s="137"/>
      <c r="BO479" s="861"/>
      <c r="BP479" s="861"/>
      <c r="BQ479" s="861"/>
    </row>
    <row r="480" spans="1:69" s="87" customFormat="1" ht="13.5" customHeight="1">
      <c r="A480" s="94"/>
      <c r="B480" s="94"/>
      <c r="C480" s="89"/>
      <c r="D480" s="89" t="s">
        <v>80</v>
      </c>
      <c r="E480" s="89"/>
      <c r="F480" s="458"/>
      <c r="G480" s="458"/>
      <c r="H480" s="458"/>
      <c r="I480" s="459"/>
      <c r="J480" s="458"/>
      <c r="K480" s="458"/>
      <c r="L480" s="458"/>
      <c r="M480" s="459"/>
      <c r="N480" s="458"/>
      <c r="O480" s="458"/>
      <c r="P480" s="458"/>
      <c r="Q480" s="701"/>
      <c r="R480" s="701"/>
      <c r="S480" s="701"/>
      <c r="T480" s="701"/>
      <c r="U480" s="701"/>
      <c r="V480" s="701"/>
      <c r="W480" s="701"/>
      <c r="X480" s="701"/>
      <c r="Y480" s="702"/>
      <c r="Z480" s="701"/>
      <c r="AA480" s="703">
        <v>133.1</v>
      </c>
      <c r="AB480" s="704">
        <v>132.6</v>
      </c>
      <c r="AC480" s="703">
        <v>140.5</v>
      </c>
      <c r="AD480" s="703">
        <v>145.9</v>
      </c>
      <c r="AE480" s="703">
        <v>157.80000000000001</v>
      </c>
      <c r="AF480" s="703">
        <v>169</v>
      </c>
      <c r="AG480" s="703">
        <v>181.2</v>
      </c>
      <c r="AH480" s="703">
        <v>186</v>
      </c>
      <c r="AI480" s="703">
        <v>236.3</v>
      </c>
      <c r="AJ480" s="703">
        <v>265.10000000000002</v>
      </c>
      <c r="AK480" s="703">
        <v>284.5</v>
      </c>
      <c r="AL480" s="703">
        <v>287.60000000000002</v>
      </c>
      <c r="AM480" s="703">
        <v>300.2</v>
      </c>
      <c r="AN480" s="703">
        <v>314.20000000000005</v>
      </c>
      <c r="AO480" s="1498">
        <v>323.89999999999998</v>
      </c>
      <c r="AP480" s="703"/>
      <c r="AQ480" s="703"/>
      <c r="AR480" s="703"/>
      <c r="AS480" s="1546"/>
      <c r="AT480" s="1546">
        <v>332.1</v>
      </c>
      <c r="AU480" s="63"/>
      <c r="AV480" s="982"/>
      <c r="AW480" s="1253"/>
      <c r="AX480" s="459"/>
      <c r="AY480" s="459"/>
      <c r="AZ480" s="459"/>
      <c r="BA480" s="260"/>
      <c r="BB480" s="260"/>
      <c r="BC480" s="260"/>
      <c r="BD480" s="704">
        <v>145.9</v>
      </c>
      <c r="BE480" s="703">
        <v>186</v>
      </c>
      <c r="BF480" s="703"/>
      <c r="BG480" s="704"/>
      <c r="BH480" s="703"/>
      <c r="BJ480" s="703"/>
      <c r="BK480" s="703"/>
      <c r="BL480" s="703"/>
      <c r="BN480" s="260"/>
      <c r="BO480" s="703"/>
      <c r="BP480" s="703"/>
      <c r="BQ480" s="703"/>
    </row>
    <row r="481" spans="1:69" ht="13.5" customHeight="1">
      <c r="A481" s="31"/>
      <c r="B481" s="31"/>
      <c r="C481" s="90"/>
      <c r="D481" s="457" t="s">
        <v>378</v>
      </c>
      <c r="E481" s="90"/>
      <c r="F481" s="144"/>
      <c r="G481" s="144"/>
      <c r="H481" s="144"/>
      <c r="I481" s="106"/>
      <c r="J481" s="144"/>
      <c r="K481" s="144"/>
      <c r="L481" s="144"/>
      <c r="M481" s="106"/>
      <c r="N481" s="144"/>
      <c r="O481" s="144"/>
      <c r="P481" s="144"/>
      <c r="Q481" s="692"/>
      <c r="R481" s="692"/>
      <c r="S481" s="692"/>
      <c r="T481" s="692"/>
      <c r="U481" s="692"/>
      <c r="V481" s="692"/>
      <c r="W481" s="692"/>
      <c r="X481" s="692"/>
      <c r="Y481" s="693"/>
      <c r="Z481" s="692"/>
      <c r="AA481" s="705">
        <v>28.7</v>
      </c>
      <c r="AB481" s="706">
        <v>28.5</v>
      </c>
      <c r="AC481" s="705">
        <v>30.4</v>
      </c>
      <c r="AD481" s="705">
        <v>24.2</v>
      </c>
      <c r="AE481" s="705">
        <v>25.8</v>
      </c>
      <c r="AF481" s="705">
        <v>28.5</v>
      </c>
      <c r="AG481" s="705">
        <v>29.6</v>
      </c>
      <c r="AH481" s="705">
        <v>29.9</v>
      </c>
      <c r="AI481" s="705">
        <v>37.5</v>
      </c>
      <c r="AJ481" s="705">
        <v>42.6</v>
      </c>
      <c r="AK481" s="705">
        <v>45.8</v>
      </c>
      <c r="AL481" s="705">
        <v>46.3</v>
      </c>
      <c r="AM481" s="705">
        <v>43.1</v>
      </c>
      <c r="AN481" s="705">
        <v>47.5</v>
      </c>
      <c r="AO481" s="1499">
        <v>52.4</v>
      </c>
      <c r="AP481" s="705"/>
      <c r="AQ481" s="705"/>
      <c r="AR481" s="705"/>
      <c r="AS481" s="1547"/>
      <c r="AT481" s="1547">
        <v>56.7</v>
      </c>
      <c r="AU481" s="63"/>
      <c r="AV481" s="902"/>
      <c r="AW481" s="1215"/>
      <c r="AX481" s="106"/>
      <c r="AY481" s="106"/>
      <c r="AZ481" s="106"/>
      <c r="BA481" s="117"/>
      <c r="BB481" s="117"/>
      <c r="BC481" s="117"/>
      <c r="BD481" s="706">
        <v>24.2</v>
      </c>
      <c r="BE481" s="705">
        <v>29.9</v>
      </c>
      <c r="BF481" s="705"/>
      <c r="BG481" s="706"/>
      <c r="BH481" s="705"/>
      <c r="BJ481" s="705"/>
      <c r="BK481" s="705"/>
      <c r="BL481" s="705"/>
      <c r="BN481" s="117"/>
      <c r="BO481" s="705"/>
      <c r="BP481" s="705"/>
      <c r="BQ481" s="705"/>
    </row>
    <row r="482" spans="1:69" ht="13.5" customHeight="1">
      <c r="A482" s="31"/>
      <c r="B482" s="31"/>
      <c r="C482" s="90"/>
      <c r="D482" s="457" t="s">
        <v>379</v>
      </c>
      <c r="E482" s="90"/>
      <c r="F482" s="144"/>
      <c r="G482" s="144"/>
      <c r="H482" s="144"/>
      <c r="I482" s="106"/>
      <c r="J482" s="144"/>
      <c r="K482" s="144"/>
      <c r="L482" s="144"/>
      <c r="M482" s="106"/>
      <c r="N482" s="144"/>
      <c r="O482" s="144"/>
      <c r="P482" s="144"/>
      <c r="Q482" s="692"/>
      <c r="R482" s="692"/>
      <c r="S482" s="692"/>
      <c r="T482" s="692"/>
      <c r="U482" s="692"/>
      <c r="V482" s="692"/>
      <c r="W482" s="692"/>
      <c r="X482" s="692"/>
      <c r="Y482" s="693"/>
      <c r="Z482" s="692"/>
      <c r="AA482" s="705">
        <v>4.9000000000000004</v>
      </c>
      <c r="AB482" s="706">
        <v>5.0999999999999996</v>
      </c>
      <c r="AC482" s="705">
        <v>8.1</v>
      </c>
      <c r="AD482" s="705">
        <v>9.6999999999999993</v>
      </c>
      <c r="AE482" s="705">
        <v>12.1</v>
      </c>
      <c r="AF482" s="705">
        <v>13.2</v>
      </c>
      <c r="AG482" s="705">
        <v>15.2</v>
      </c>
      <c r="AH482" s="705">
        <v>12.9</v>
      </c>
      <c r="AI482" s="705">
        <v>22.2</v>
      </c>
      <c r="AJ482" s="705">
        <v>34.5</v>
      </c>
      <c r="AK482" s="705">
        <v>29.8</v>
      </c>
      <c r="AL482" s="705">
        <v>25.4</v>
      </c>
      <c r="AM482" s="705">
        <v>28</v>
      </c>
      <c r="AN482" s="705">
        <v>29.4</v>
      </c>
      <c r="AO482" s="1499">
        <v>25.3</v>
      </c>
      <c r="AP482" s="705"/>
      <c r="AQ482" s="705"/>
      <c r="AR482" s="705"/>
      <c r="AS482" s="1547"/>
      <c r="AT482" s="1547">
        <v>23</v>
      </c>
      <c r="AU482" s="63"/>
      <c r="AV482" s="902"/>
      <c r="AW482" s="1215"/>
      <c r="AX482" s="106"/>
      <c r="AY482" s="106"/>
      <c r="AZ482" s="106"/>
      <c r="BA482" s="117"/>
      <c r="BB482" s="117"/>
      <c r="BC482" s="117"/>
      <c r="BD482" s="706">
        <v>9.6999999999999993</v>
      </c>
      <c r="BE482" s="705">
        <v>12.9</v>
      </c>
      <c r="BF482" s="705"/>
      <c r="BG482" s="706"/>
      <c r="BH482" s="705"/>
      <c r="BJ482" s="705"/>
      <c r="BK482" s="705"/>
      <c r="BL482" s="705"/>
      <c r="BN482" s="117"/>
      <c r="BO482" s="705"/>
      <c r="BP482" s="705"/>
      <c r="BQ482" s="705"/>
    </row>
    <row r="483" spans="1:69" ht="13.5" customHeight="1">
      <c r="A483" s="31"/>
      <c r="B483" s="31"/>
      <c r="C483" s="90"/>
      <c r="D483" s="457" t="s">
        <v>380</v>
      </c>
      <c r="E483" s="90"/>
      <c r="F483" s="144"/>
      <c r="G483" s="144"/>
      <c r="H483" s="144"/>
      <c r="I483" s="106"/>
      <c r="J483" s="144"/>
      <c r="K483" s="144"/>
      <c r="L483" s="144"/>
      <c r="M483" s="106"/>
      <c r="N483" s="144"/>
      <c r="O483" s="144"/>
      <c r="P483" s="144"/>
      <c r="Q483" s="692"/>
      <c r="R483" s="692"/>
      <c r="S483" s="692"/>
      <c r="T483" s="692"/>
      <c r="U483" s="692"/>
      <c r="V483" s="692"/>
      <c r="W483" s="692"/>
      <c r="X483" s="692"/>
      <c r="Y483" s="693"/>
      <c r="Z483" s="692"/>
      <c r="AA483" s="705">
        <v>99.5</v>
      </c>
      <c r="AB483" s="706">
        <v>99</v>
      </c>
      <c r="AC483" s="705">
        <v>102</v>
      </c>
      <c r="AD483" s="705">
        <v>112</v>
      </c>
      <c r="AE483" s="705">
        <v>119.9</v>
      </c>
      <c r="AF483" s="705">
        <v>127.3</v>
      </c>
      <c r="AG483" s="705">
        <v>136.4</v>
      </c>
      <c r="AH483" s="705">
        <v>143.19999999999999</v>
      </c>
      <c r="AI483" s="705">
        <v>176.6</v>
      </c>
      <c r="AJ483" s="705">
        <v>188</v>
      </c>
      <c r="AK483" s="705">
        <v>208.9</v>
      </c>
      <c r="AL483" s="705">
        <v>215.9</v>
      </c>
      <c r="AM483" s="705">
        <v>229.1</v>
      </c>
      <c r="AN483" s="705">
        <v>237.3</v>
      </c>
      <c r="AO483" s="1499">
        <v>246.2</v>
      </c>
      <c r="AP483" s="705"/>
      <c r="AQ483" s="705"/>
      <c r="AR483" s="705"/>
      <c r="AS483" s="1547"/>
      <c r="AT483" s="1547">
        <v>252.4</v>
      </c>
      <c r="AU483" s="63"/>
      <c r="AV483" s="902"/>
      <c r="AW483" s="1215"/>
      <c r="AX483" s="106"/>
      <c r="AY483" s="106"/>
      <c r="AZ483" s="106"/>
      <c r="BA483" s="117"/>
      <c r="BB483" s="117"/>
      <c r="BC483" s="117"/>
      <c r="BD483" s="706">
        <v>112</v>
      </c>
      <c r="BE483" s="705">
        <v>143.19999999999999</v>
      </c>
      <c r="BF483" s="705"/>
      <c r="BG483" s="706"/>
      <c r="BH483" s="705"/>
      <c r="BJ483" s="705"/>
      <c r="BK483" s="705"/>
      <c r="BL483" s="705"/>
      <c r="BN483" s="117"/>
      <c r="BO483" s="705"/>
      <c r="BP483" s="705"/>
      <c r="BQ483" s="705"/>
    </row>
    <row r="484" spans="1:69" s="87" customFormat="1" ht="13.5" customHeight="1">
      <c r="A484" s="94"/>
      <c r="B484" s="94"/>
      <c r="C484" s="89"/>
      <c r="D484" s="89" t="s">
        <v>81</v>
      </c>
      <c r="E484" s="89"/>
      <c r="F484" s="458"/>
      <c r="G484" s="458"/>
      <c r="H484" s="458"/>
      <c r="I484" s="459"/>
      <c r="J484" s="458"/>
      <c r="K484" s="458"/>
      <c r="L484" s="458"/>
      <c r="M484" s="459"/>
      <c r="N484" s="458"/>
      <c r="O484" s="458"/>
      <c r="P484" s="458"/>
      <c r="Q484" s="701"/>
      <c r="R484" s="701"/>
      <c r="S484" s="701"/>
      <c r="T484" s="701"/>
      <c r="U484" s="701"/>
      <c r="V484" s="701"/>
      <c r="W484" s="701"/>
      <c r="X484" s="701"/>
      <c r="Y484" s="702"/>
      <c r="Z484" s="701"/>
      <c r="AA484" s="703">
        <v>69.900000000000006</v>
      </c>
      <c r="AB484" s="704">
        <v>65.3</v>
      </c>
      <c r="AC484" s="703">
        <v>64</v>
      </c>
      <c r="AD484" s="703">
        <v>63.800000000000004</v>
      </c>
      <c r="AE484" s="703">
        <v>73.400000000000006</v>
      </c>
      <c r="AF484" s="703">
        <v>83</v>
      </c>
      <c r="AG484" s="703">
        <v>90.8</v>
      </c>
      <c r="AH484" s="703">
        <v>94.100000000000009</v>
      </c>
      <c r="AI484" s="703">
        <v>107.4</v>
      </c>
      <c r="AJ484" s="703">
        <v>123.10000000000001</v>
      </c>
      <c r="AK484" s="703">
        <v>130.30000000000001</v>
      </c>
      <c r="AL484" s="703">
        <v>136.30000000000001</v>
      </c>
      <c r="AM484" s="703">
        <v>139.80000000000001</v>
      </c>
      <c r="AN484" s="703">
        <v>140.4</v>
      </c>
      <c r="AO484" s="1498">
        <v>140.69999999999999</v>
      </c>
      <c r="AP484" s="703"/>
      <c r="AQ484" s="703"/>
      <c r="AR484" s="703"/>
      <c r="AS484" s="1546"/>
      <c r="AT484" s="1546">
        <v>139.30000000000001</v>
      </c>
      <c r="AU484" s="63"/>
      <c r="AV484" s="982"/>
      <c r="AW484" s="1253"/>
      <c r="AX484" s="459"/>
      <c r="AY484" s="459"/>
      <c r="AZ484" s="459"/>
      <c r="BA484" s="260"/>
      <c r="BB484" s="260"/>
      <c r="BC484" s="260"/>
      <c r="BD484" s="704">
        <v>63.800000000000004</v>
      </c>
      <c r="BE484" s="703">
        <v>94.100000000000009</v>
      </c>
      <c r="BF484" s="703"/>
      <c r="BG484" s="704"/>
      <c r="BH484" s="703"/>
      <c r="BJ484" s="703"/>
      <c r="BK484" s="703"/>
      <c r="BL484" s="703"/>
      <c r="BN484" s="260"/>
      <c r="BO484" s="703"/>
      <c r="BP484" s="703"/>
      <c r="BQ484" s="703"/>
    </row>
    <row r="485" spans="1:69" ht="13.5" customHeight="1">
      <c r="A485" s="31"/>
      <c r="B485" s="31"/>
      <c r="C485" s="90"/>
      <c r="D485" s="457" t="s">
        <v>378</v>
      </c>
      <c r="E485" s="90"/>
      <c r="F485" s="144"/>
      <c r="G485" s="144"/>
      <c r="H485" s="144"/>
      <c r="I485" s="106"/>
      <c r="J485" s="144"/>
      <c r="K485" s="144"/>
      <c r="L485" s="144"/>
      <c r="M485" s="106"/>
      <c r="N485" s="144"/>
      <c r="O485" s="144"/>
      <c r="P485" s="144"/>
      <c r="Q485" s="692"/>
      <c r="R485" s="692"/>
      <c r="S485" s="692"/>
      <c r="T485" s="692"/>
      <c r="U485" s="692"/>
      <c r="V485" s="692"/>
      <c r="W485" s="692"/>
      <c r="X485" s="692"/>
      <c r="Y485" s="693"/>
      <c r="Z485" s="692"/>
      <c r="AA485" s="705">
        <v>3.3</v>
      </c>
      <c r="AB485" s="706">
        <v>2.2000000000000002</v>
      </c>
      <c r="AC485" s="705">
        <v>2.2999999999999998</v>
      </c>
      <c r="AD485" s="705">
        <v>6.1</v>
      </c>
      <c r="AE485" s="705">
        <v>5.6</v>
      </c>
      <c r="AF485" s="705">
        <v>6.1</v>
      </c>
      <c r="AG485" s="705">
        <v>6.5</v>
      </c>
      <c r="AH485" s="705">
        <v>6.4</v>
      </c>
      <c r="AI485" s="705">
        <v>7.8</v>
      </c>
      <c r="AJ485" s="705">
        <v>7.8</v>
      </c>
      <c r="AK485" s="705">
        <v>8</v>
      </c>
      <c r="AL485" s="705">
        <v>12.5</v>
      </c>
      <c r="AM485" s="705">
        <v>12.4</v>
      </c>
      <c r="AN485" s="705">
        <v>12.6</v>
      </c>
      <c r="AO485" s="1499">
        <v>13.3</v>
      </c>
      <c r="AP485" s="705"/>
      <c r="AQ485" s="705"/>
      <c r="AR485" s="705"/>
      <c r="AS485" s="1547"/>
      <c r="AT485" s="1547">
        <v>14</v>
      </c>
      <c r="AU485" s="63"/>
      <c r="AV485" s="902"/>
      <c r="AW485" s="1215"/>
      <c r="AX485" s="106"/>
      <c r="AY485" s="106"/>
      <c r="AZ485" s="106"/>
      <c r="BA485" s="117"/>
      <c r="BB485" s="117"/>
      <c r="BC485" s="117"/>
      <c r="BD485" s="706">
        <v>6.1</v>
      </c>
      <c r="BE485" s="705">
        <v>6.4</v>
      </c>
      <c r="BF485" s="705"/>
      <c r="BG485" s="706"/>
      <c r="BH485" s="705"/>
      <c r="BJ485" s="705"/>
      <c r="BK485" s="705"/>
      <c r="BL485" s="705"/>
      <c r="BN485" s="117"/>
      <c r="BO485" s="705"/>
      <c r="BP485" s="705"/>
      <c r="BQ485" s="705"/>
    </row>
    <row r="486" spans="1:69" ht="13.5" customHeight="1">
      <c r="A486" s="31"/>
      <c r="B486" s="31"/>
      <c r="C486" s="90"/>
      <c r="D486" s="457" t="s">
        <v>379</v>
      </c>
      <c r="E486" s="90"/>
      <c r="F486" s="144"/>
      <c r="G486" s="144"/>
      <c r="H486" s="144"/>
      <c r="I486" s="106"/>
      <c r="J486" s="144"/>
      <c r="K486" s="144"/>
      <c r="L486" s="144"/>
      <c r="M486" s="106"/>
      <c r="N486" s="144"/>
      <c r="O486" s="144"/>
      <c r="P486" s="144"/>
      <c r="Q486" s="692"/>
      <c r="R486" s="692"/>
      <c r="S486" s="692"/>
      <c r="T486" s="692"/>
      <c r="U486" s="692"/>
      <c r="V486" s="692"/>
      <c r="W486" s="692"/>
      <c r="X486" s="692"/>
      <c r="Y486" s="693"/>
      <c r="Z486" s="692"/>
      <c r="AA486" s="705">
        <v>10.5</v>
      </c>
      <c r="AB486" s="706">
        <v>10.1</v>
      </c>
      <c r="AC486" s="705">
        <v>9.5</v>
      </c>
      <c r="AD486" s="705">
        <v>6</v>
      </c>
      <c r="AE486" s="705">
        <v>11.1</v>
      </c>
      <c r="AF486" s="705">
        <v>12.9</v>
      </c>
      <c r="AG486" s="705">
        <v>13.7</v>
      </c>
      <c r="AH486" s="705">
        <v>11.8</v>
      </c>
      <c r="AI486" s="705">
        <v>15.7</v>
      </c>
      <c r="AJ486" s="705">
        <v>18.100000000000001</v>
      </c>
      <c r="AK486" s="705">
        <v>13</v>
      </c>
      <c r="AL486" s="705">
        <v>11.6</v>
      </c>
      <c r="AM486" s="705">
        <v>13.3</v>
      </c>
      <c r="AN486" s="705">
        <v>13.5</v>
      </c>
      <c r="AO486" s="1499">
        <v>12.7</v>
      </c>
      <c r="AP486" s="705"/>
      <c r="AQ486" s="705"/>
      <c r="AR486" s="705"/>
      <c r="AS486" s="1547"/>
      <c r="AT486" s="1547">
        <v>10.5</v>
      </c>
      <c r="AU486" s="63"/>
      <c r="AV486" s="902"/>
      <c r="AW486" s="1215"/>
      <c r="AX486" s="106"/>
      <c r="AY486" s="106"/>
      <c r="AZ486" s="106"/>
      <c r="BA486" s="117"/>
      <c r="BB486" s="117"/>
      <c r="BC486" s="117"/>
      <c r="BD486" s="706">
        <v>6</v>
      </c>
      <c r="BE486" s="705">
        <v>11.8</v>
      </c>
      <c r="BF486" s="705"/>
      <c r="BG486" s="706"/>
      <c r="BH486" s="705"/>
      <c r="BJ486" s="705"/>
      <c r="BK486" s="705"/>
      <c r="BL486" s="705"/>
      <c r="BN486" s="117"/>
      <c r="BO486" s="705"/>
      <c r="BP486" s="705"/>
      <c r="BQ486" s="705"/>
    </row>
    <row r="487" spans="1:69" ht="13.5" customHeight="1">
      <c r="A487" s="31"/>
      <c r="B487" s="31"/>
      <c r="C487" s="90"/>
      <c r="D487" s="457" t="s">
        <v>380</v>
      </c>
      <c r="E487" s="90"/>
      <c r="F487" s="144"/>
      <c r="G487" s="144"/>
      <c r="H487" s="144"/>
      <c r="I487" s="106"/>
      <c r="J487" s="144"/>
      <c r="K487" s="144"/>
      <c r="L487" s="144"/>
      <c r="M487" s="106"/>
      <c r="N487" s="144"/>
      <c r="O487" s="144"/>
      <c r="P487" s="144"/>
      <c r="Q487" s="692"/>
      <c r="R487" s="692"/>
      <c r="S487" s="692"/>
      <c r="T487" s="692"/>
      <c r="U487" s="692"/>
      <c r="V487" s="692"/>
      <c r="W487" s="692"/>
      <c r="X487" s="692"/>
      <c r="Y487" s="693"/>
      <c r="Z487" s="692"/>
      <c r="AA487" s="705">
        <v>56.1</v>
      </c>
      <c r="AB487" s="706">
        <v>53</v>
      </c>
      <c r="AC487" s="705">
        <v>52.2</v>
      </c>
      <c r="AD487" s="705">
        <v>51.7</v>
      </c>
      <c r="AE487" s="705">
        <v>56.7</v>
      </c>
      <c r="AF487" s="705">
        <v>64</v>
      </c>
      <c r="AG487" s="705">
        <v>70.599999999999994</v>
      </c>
      <c r="AH487" s="705">
        <v>75.900000000000006</v>
      </c>
      <c r="AI487" s="705">
        <v>83.9</v>
      </c>
      <c r="AJ487" s="705">
        <v>97.2</v>
      </c>
      <c r="AK487" s="705">
        <v>109.3</v>
      </c>
      <c r="AL487" s="705">
        <v>112.2</v>
      </c>
      <c r="AM487" s="705">
        <v>114.1</v>
      </c>
      <c r="AN487" s="705">
        <v>114.3</v>
      </c>
      <c r="AO487" s="1499">
        <v>114.7</v>
      </c>
      <c r="AP487" s="705"/>
      <c r="AQ487" s="705"/>
      <c r="AR487" s="705"/>
      <c r="AS487" s="1547"/>
      <c r="AT487" s="1547">
        <v>114.8</v>
      </c>
      <c r="AU487" s="63"/>
      <c r="AV487" s="902"/>
      <c r="AW487" s="1215"/>
      <c r="AX487" s="106"/>
      <c r="AY487" s="106"/>
      <c r="AZ487" s="106"/>
      <c r="BA487" s="117"/>
      <c r="BB487" s="117"/>
      <c r="BC487" s="117"/>
      <c r="BD487" s="706">
        <v>51.7</v>
      </c>
      <c r="BE487" s="705">
        <v>75.900000000000006</v>
      </c>
      <c r="BF487" s="705"/>
      <c r="BG487" s="706"/>
      <c r="BH487" s="705"/>
      <c r="BJ487" s="705"/>
      <c r="BK487" s="705"/>
      <c r="BL487" s="705"/>
      <c r="BN487" s="117"/>
      <c r="BO487" s="705"/>
      <c r="BP487" s="705"/>
      <c r="BQ487" s="705"/>
    </row>
    <row r="488" spans="1:69" s="88" customFormat="1" ht="13.5" customHeight="1">
      <c r="A488" s="94"/>
      <c r="B488" s="94"/>
      <c r="C488" s="89" t="s">
        <v>83</v>
      </c>
      <c r="D488" s="89"/>
      <c r="E488" s="89"/>
      <c r="F488" s="458"/>
      <c r="G488" s="458"/>
      <c r="H488" s="458"/>
      <c r="I488" s="459"/>
      <c r="J488" s="458"/>
      <c r="K488" s="458"/>
      <c r="L488" s="458"/>
      <c r="M488" s="459"/>
      <c r="N488" s="458"/>
      <c r="O488" s="458"/>
      <c r="P488" s="458"/>
      <c r="Q488" s="701"/>
      <c r="R488" s="701"/>
      <c r="S488" s="701"/>
      <c r="T488" s="701"/>
      <c r="U488" s="701"/>
      <c r="V488" s="701"/>
      <c r="W488" s="701"/>
      <c r="X488" s="701"/>
      <c r="Y488" s="702"/>
      <c r="Z488" s="701"/>
      <c r="AA488" s="703">
        <v>10.4</v>
      </c>
      <c r="AB488" s="704">
        <v>8.5</v>
      </c>
      <c r="AC488" s="703">
        <v>8.4</v>
      </c>
      <c r="AD488" s="703">
        <v>8.1999999999999993</v>
      </c>
      <c r="AE488" s="703">
        <v>8.4</v>
      </c>
      <c r="AF488" s="703">
        <v>8.4</v>
      </c>
      <c r="AG488" s="703">
        <v>8.4</v>
      </c>
      <c r="AH488" s="703">
        <v>8.4</v>
      </c>
      <c r="AI488" s="703">
        <v>9</v>
      </c>
      <c r="AJ488" s="703">
        <v>11.1</v>
      </c>
      <c r="AK488" s="703">
        <v>11.5</v>
      </c>
      <c r="AL488" s="703">
        <v>10.7</v>
      </c>
      <c r="AM488" s="703">
        <v>10.9</v>
      </c>
      <c r="AN488" s="703">
        <v>10.5</v>
      </c>
      <c r="AO488" s="1498">
        <v>10.5</v>
      </c>
      <c r="AP488" s="703"/>
      <c r="AQ488" s="703"/>
      <c r="AR488" s="703"/>
      <c r="AS488" s="1546"/>
      <c r="AT488" s="1546">
        <v>10.8</v>
      </c>
      <c r="AU488" s="63"/>
      <c r="AV488" s="982"/>
      <c r="AW488" s="1253"/>
      <c r="AX488" s="459"/>
      <c r="AY488" s="459"/>
      <c r="AZ488" s="459"/>
      <c r="BA488" s="260"/>
      <c r="BB488" s="260"/>
      <c r="BC488" s="260"/>
      <c r="BD488" s="704">
        <v>8.1999999999999993</v>
      </c>
      <c r="BE488" s="703">
        <v>8.4</v>
      </c>
      <c r="BF488" s="703"/>
      <c r="BG488" s="704"/>
      <c r="BH488" s="703"/>
      <c r="BJ488" s="703"/>
      <c r="BK488" s="703"/>
      <c r="BL488" s="703"/>
      <c r="BN488" s="260"/>
      <c r="BO488" s="703"/>
      <c r="BP488" s="703"/>
      <c r="BQ488" s="703"/>
    </row>
    <row r="489" spans="1:69" s="24" customFormat="1" ht="13.5" customHeight="1">
      <c r="A489" s="31"/>
      <c r="B489" s="31"/>
      <c r="C489" s="90"/>
      <c r="D489" s="399" t="s">
        <v>378</v>
      </c>
      <c r="E489" s="90"/>
      <c r="F489" s="144"/>
      <c r="G489" s="144"/>
      <c r="H489" s="144"/>
      <c r="I489" s="106"/>
      <c r="J489" s="144"/>
      <c r="K489" s="144"/>
      <c r="L489" s="144"/>
      <c r="M489" s="106"/>
      <c r="N489" s="144"/>
      <c r="O489" s="144"/>
      <c r="P489" s="144"/>
      <c r="Q489" s="692"/>
      <c r="R489" s="692"/>
      <c r="S489" s="692"/>
      <c r="T489" s="692"/>
      <c r="U489" s="692"/>
      <c r="V489" s="692"/>
      <c r="W489" s="692"/>
      <c r="X489" s="692"/>
      <c r="Y489" s="693"/>
      <c r="Z489" s="692"/>
      <c r="AA489" s="705">
        <v>0.6</v>
      </c>
      <c r="AB489" s="706">
        <v>0.6</v>
      </c>
      <c r="AC489" s="705">
        <v>0.5</v>
      </c>
      <c r="AD489" s="705">
        <v>0.5</v>
      </c>
      <c r="AE489" s="705">
        <v>0.4</v>
      </c>
      <c r="AF489" s="705">
        <v>0.5</v>
      </c>
      <c r="AG489" s="705">
        <v>0.6</v>
      </c>
      <c r="AH489" s="705">
        <v>0.6</v>
      </c>
      <c r="AI489" s="705">
        <v>0.9</v>
      </c>
      <c r="AJ489" s="705">
        <v>1.8</v>
      </c>
      <c r="AK489" s="705">
        <v>1.8</v>
      </c>
      <c r="AL489" s="705">
        <v>0.9</v>
      </c>
      <c r="AM489" s="705">
        <v>1</v>
      </c>
      <c r="AN489" s="705">
        <v>1</v>
      </c>
      <c r="AO489" s="1499">
        <v>0.9</v>
      </c>
      <c r="AP489" s="705"/>
      <c r="AQ489" s="705"/>
      <c r="AR489" s="705"/>
      <c r="AS489" s="1547"/>
      <c r="AT489" s="1547">
        <v>1.1000000000000001</v>
      </c>
      <c r="AU489" s="63"/>
      <c r="AV489" s="902"/>
      <c r="AW489" s="1215"/>
      <c r="AX489" s="106"/>
      <c r="AY489" s="106"/>
      <c r="AZ489" s="106"/>
      <c r="BA489" s="117"/>
      <c r="BB489" s="117"/>
      <c r="BC489" s="117"/>
      <c r="BD489" s="706">
        <v>0.5</v>
      </c>
      <c r="BE489" s="705">
        <v>0.6</v>
      </c>
      <c r="BF489" s="705"/>
      <c r="BG489" s="706"/>
      <c r="BH489" s="705"/>
      <c r="BJ489" s="705"/>
      <c r="BK489" s="705"/>
      <c r="BL489" s="705"/>
      <c r="BN489" s="117"/>
      <c r="BO489" s="705"/>
      <c r="BP489" s="705"/>
      <c r="BQ489" s="705"/>
    </row>
    <row r="490" spans="1:69" s="24" customFormat="1" ht="13.5" customHeight="1">
      <c r="A490" s="31"/>
      <c r="B490" s="31"/>
      <c r="C490" s="90"/>
      <c r="D490" s="399" t="s">
        <v>379</v>
      </c>
      <c r="E490" s="90"/>
      <c r="F490" s="144"/>
      <c r="G490" s="144"/>
      <c r="H490" s="144"/>
      <c r="I490" s="106"/>
      <c r="J490" s="144"/>
      <c r="K490" s="144"/>
      <c r="L490" s="144"/>
      <c r="M490" s="106"/>
      <c r="N490" s="144"/>
      <c r="O490" s="144"/>
      <c r="P490" s="144"/>
      <c r="Q490" s="692"/>
      <c r="R490" s="692"/>
      <c r="S490" s="692"/>
      <c r="T490" s="692"/>
      <c r="U490" s="692"/>
      <c r="V490" s="692"/>
      <c r="W490" s="692"/>
      <c r="X490" s="692"/>
      <c r="Y490" s="693"/>
      <c r="Z490" s="692"/>
      <c r="AA490" s="705">
        <v>0.2</v>
      </c>
      <c r="AB490" s="706">
        <v>0.2</v>
      </c>
      <c r="AC490" s="705">
        <v>0.2</v>
      </c>
      <c r="AD490" s="705">
        <v>0.1</v>
      </c>
      <c r="AE490" s="705">
        <v>0</v>
      </c>
      <c r="AF490" s="705">
        <v>0.1</v>
      </c>
      <c r="AG490" s="705">
        <v>0.2</v>
      </c>
      <c r="AH490" s="705">
        <v>0.2</v>
      </c>
      <c r="AI490" s="705">
        <v>0.2</v>
      </c>
      <c r="AJ490" s="705">
        <v>0.8</v>
      </c>
      <c r="AK490" s="705">
        <v>0.3</v>
      </c>
      <c r="AL490" s="705">
        <v>0.3</v>
      </c>
      <c r="AM490" s="705">
        <v>0.3</v>
      </c>
      <c r="AN490" s="705">
        <v>0.3</v>
      </c>
      <c r="AO490" s="1499">
        <v>0.3</v>
      </c>
      <c r="AP490" s="705"/>
      <c r="AQ490" s="705"/>
      <c r="AR490" s="705"/>
      <c r="AS490" s="1547"/>
      <c r="AT490" s="1547">
        <v>0.3</v>
      </c>
      <c r="AU490" s="63"/>
      <c r="AV490" s="902"/>
      <c r="AW490" s="1215"/>
      <c r="AX490" s="106"/>
      <c r="AY490" s="106"/>
      <c r="AZ490" s="106"/>
      <c r="BA490" s="117"/>
      <c r="BB490" s="117"/>
      <c r="BC490" s="117"/>
      <c r="BD490" s="706">
        <v>0.1</v>
      </c>
      <c r="BE490" s="705">
        <v>0.2</v>
      </c>
      <c r="BF490" s="705"/>
      <c r="BG490" s="706"/>
      <c r="BH490" s="705"/>
      <c r="BJ490" s="705"/>
      <c r="BK490" s="705"/>
      <c r="BL490" s="705"/>
      <c r="BN490" s="117"/>
      <c r="BO490" s="705"/>
      <c r="BP490" s="705"/>
      <c r="BQ490" s="705"/>
    </row>
    <row r="491" spans="1:69" s="24" customFormat="1" ht="13.5" customHeight="1">
      <c r="A491" s="31"/>
      <c r="B491" s="31"/>
      <c r="C491" s="90"/>
      <c r="D491" s="399" t="s">
        <v>380</v>
      </c>
      <c r="E491" s="90"/>
      <c r="F491" s="144"/>
      <c r="G491" s="144"/>
      <c r="H491" s="144"/>
      <c r="I491" s="106"/>
      <c r="J491" s="144"/>
      <c r="K491" s="144"/>
      <c r="L491" s="144"/>
      <c r="M491" s="106"/>
      <c r="N491" s="144"/>
      <c r="O491" s="144"/>
      <c r="P491" s="144"/>
      <c r="Q491" s="692"/>
      <c r="R491" s="692"/>
      <c r="S491" s="692"/>
      <c r="T491" s="692"/>
      <c r="U491" s="692"/>
      <c r="V491" s="692"/>
      <c r="W491" s="692"/>
      <c r="X491" s="692"/>
      <c r="Y491" s="693"/>
      <c r="Z491" s="692"/>
      <c r="AA491" s="705">
        <v>9.6</v>
      </c>
      <c r="AB491" s="706">
        <v>7.7</v>
      </c>
      <c r="AC491" s="705">
        <v>7.7</v>
      </c>
      <c r="AD491" s="705">
        <v>7.6</v>
      </c>
      <c r="AE491" s="705">
        <v>8</v>
      </c>
      <c r="AF491" s="705">
        <v>7.8</v>
      </c>
      <c r="AG491" s="705">
        <v>7.6</v>
      </c>
      <c r="AH491" s="705">
        <v>7.6</v>
      </c>
      <c r="AI491" s="705">
        <v>7.9</v>
      </c>
      <c r="AJ491" s="705">
        <v>8.5</v>
      </c>
      <c r="AK491" s="705">
        <v>9.4</v>
      </c>
      <c r="AL491" s="705">
        <v>9.5</v>
      </c>
      <c r="AM491" s="705">
        <v>9.6</v>
      </c>
      <c r="AN491" s="705">
        <v>9.1999999999999993</v>
      </c>
      <c r="AO491" s="1499">
        <v>9.3000000000000007</v>
      </c>
      <c r="AP491" s="705"/>
      <c r="AQ491" s="705"/>
      <c r="AR491" s="705"/>
      <c r="AS491" s="1547"/>
      <c r="AT491" s="1547">
        <v>9.4</v>
      </c>
      <c r="AU491" s="63"/>
      <c r="AV491" s="902"/>
      <c r="AW491" s="1215"/>
      <c r="AX491" s="106"/>
      <c r="AY491" s="106"/>
      <c r="AZ491" s="106"/>
      <c r="BA491" s="117"/>
      <c r="BB491" s="117"/>
      <c r="BC491" s="117"/>
      <c r="BD491" s="706">
        <v>7.6</v>
      </c>
      <c r="BE491" s="705">
        <v>7.6</v>
      </c>
      <c r="BF491" s="705"/>
      <c r="BG491" s="706"/>
      <c r="BH491" s="705"/>
      <c r="BJ491" s="705"/>
      <c r="BK491" s="705"/>
      <c r="BL491" s="705"/>
      <c r="BN491" s="117"/>
      <c r="BO491" s="705"/>
      <c r="BP491" s="705"/>
      <c r="BQ491" s="705"/>
    </row>
    <row r="492" spans="1:69" s="88" customFormat="1" ht="13.5" customHeight="1">
      <c r="A492" s="94"/>
      <c r="B492" s="92" t="s">
        <v>84</v>
      </c>
      <c r="C492" s="93"/>
      <c r="D492" s="93"/>
      <c r="E492" s="92"/>
      <c r="F492" s="145"/>
      <c r="G492" s="145"/>
      <c r="H492" s="145"/>
      <c r="I492" s="125"/>
      <c r="J492" s="145"/>
      <c r="K492" s="145"/>
      <c r="L492" s="145"/>
      <c r="M492" s="125"/>
      <c r="N492" s="145"/>
      <c r="O492" s="145"/>
      <c r="P492" s="145"/>
      <c r="Q492" s="695"/>
      <c r="R492" s="695"/>
      <c r="S492" s="695"/>
      <c r="T492" s="695"/>
      <c r="U492" s="695"/>
      <c r="V492" s="695"/>
      <c r="W492" s="695"/>
      <c r="X492" s="695"/>
      <c r="Y492" s="696"/>
      <c r="Z492" s="695"/>
      <c r="AA492" s="707">
        <v>291.8</v>
      </c>
      <c r="AB492" s="708">
        <v>280.19999999999993</v>
      </c>
      <c r="AC492" s="707">
        <v>291.3</v>
      </c>
      <c r="AD492" s="707">
        <v>297.10000000000002</v>
      </c>
      <c r="AE492" s="707">
        <v>318.70000000000005</v>
      </c>
      <c r="AF492" s="707">
        <v>342.2</v>
      </c>
      <c r="AG492" s="707">
        <v>363.5</v>
      </c>
      <c r="AH492" s="707">
        <v>368.1</v>
      </c>
      <c r="AI492" s="707">
        <v>418.1</v>
      </c>
      <c r="AJ492" s="707">
        <v>471.70000000000005</v>
      </c>
      <c r="AK492" s="707">
        <v>503.3</v>
      </c>
      <c r="AL492" s="707">
        <v>505.40000000000003</v>
      </c>
      <c r="AM492" s="707">
        <v>520.1</v>
      </c>
      <c r="AN492" s="707">
        <v>533.4</v>
      </c>
      <c r="AO492" s="1500">
        <v>540</v>
      </c>
      <c r="AP492" s="707"/>
      <c r="AQ492" s="707"/>
      <c r="AR492" s="707"/>
      <c r="AS492" s="707"/>
      <c r="AT492" s="707">
        <v>540.1</v>
      </c>
      <c r="AU492" s="63"/>
      <c r="AV492" s="981"/>
      <c r="AW492" s="127"/>
      <c r="AX492" s="125"/>
      <c r="AY492" s="125"/>
      <c r="AZ492" s="125"/>
      <c r="BA492" s="131"/>
      <c r="BB492" s="131"/>
      <c r="BC492" s="131"/>
      <c r="BD492" s="708">
        <v>297.10000000000002</v>
      </c>
      <c r="BE492" s="707">
        <v>368.1</v>
      </c>
      <c r="BF492" s="707"/>
      <c r="BG492" s="708"/>
      <c r="BH492" s="707"/>
      <c r="BJ492" s="707"/>
      <c r="BK492" s="707"/>
      <c r="BL492" s="707"/>
      <c r="BN492" s="131"/>
      <c r="BO492" s="707"/>
      <c r="BP492" s="707"/>
      <c r="BQ492" s="707"/>
    </row>
    <row r="493" spans="1:69" s="87" customFormat="1" ht="13.5" customHeight="1">
      <c r="A493" s="94"/>
      <c r="B493" s="464" t="s">
        <v>378</v>
      </c>
      <c r="C493" s="1247"/>
      <c r="D493" s="1247"/>
      <c r="E493" s="89"/>
      <c r="F493" s="231"/>
      <c r="G493" s="231"/>
      <c r="H493" s="231"/>
      <c r="I493" s="459"/>
      <c r="J493" s="231"/>
      <c r="K493" s="231"/>
      <c r="L493" s="231"/>
      <c r="M493" s="459"/>
      <c r="N493" s="231"/>
      <c r="O493" s="231"/>
      <c r="P493" s="231"/>
      <c r="Q493" s="709"/>
      <c r="R493" s="709"/>
      <c r="S493" s="709"/>
      <c r="T493" s="709"/>
      <c r="U493" s="709"/>
      <c r="V493" s="709"/>
      <c r="W493" s="709"/>
      <c r="X493" s="709"/>
      <c r="Y493" s="693"/>
      <c r="Z493" s="692"/>
      <c r="AA493" s="710">
        <v>60.9</v>
      </c>
      <c r="AB493" s="711">
        <v>61.4</v>
      </c>
      <c r="AC493" s="710">
        <v>65.400000000000006</v>
      </c>
      <c r="AD493" s="710">
        <v>50.3</v>
      </c>
      <c r="AE493" s="710">
        <v>52.6</v>
      </c>
      <c r="AF493" s="710">
        <v>57.3</v>
      </c>
      <c r="AG493" s="710">
        <v>60.1</v>
      </c>
      <c r="AH493" s="710">
        <v>60.5</v>
      </c>
      <c r="AI493" s="710">
        <v>51.999999999999993</v>
      </c>
      <c r="AJ493" s="710">
        <v>61.099999999999994</v>
      </c>
      <c r="AK493" s="710">
        <v>67.3</v>
      </c>
      <c r="AL493" s="710">
        <v>69.3</v>
      </c>
      <c r="AM493" s="710">
        <v>63.5</v>
      </c>
      <c r="AN493" s="710">
        <v>68.900000000000006</v>
      </c>
      <c r="AO493" s="1501">
        <v>74.7</v>
      </c>
      <c r="AP493" s="710"/>
      <c r="AQ493" s="710"/>
      <c r="AR493" s="710"/>
      <c r="AS493" s="710"/>
      <c r="AT493" s="710">
        <v>80.7</v>
      </c>
      <c r="AU493" s="63"/>
      <c r="AV493" s="982"/>
      <c r="AW493" s="1256"/>
      <c r="AX493" s="459"/>
      <c r="AY493" s="459"/>
      <c r="AZ493" s="459"/>
      <c r="BA493" s="456"/>
      <c r="BB493" s="456"/>
      <c r="BC493" s="456"/>
      <c r="BD493" s="711">
        <v>50.3</v>
      </c>
      <c r="BE493" s="710">
        <v>60.5</v>
      </c>
      <c r="BF493" s="710"/>
      <c r="BG493" s="711"/>
      <c r="BH493" s="710"/>
      <c r="BI493" s="88"/>
      <c r="BJ493" s="710"/>
      <c r="BK493" s="710"/>
      <c r="BL493" s="710"/>
      <c r="BM493" s="88"/>
      <c r="BN493" s="456"/>
      <c r="BO493" s="710"/>
      <c r="BP493" s="710"/>
      <c r="BQ493" s="710"/>
    </row>
    <row r="494" spans="1:69" s="87" customFormat="1" ht="13.5" customHeight="1">
      <c r="A494" s="94"/>
      <c r="B494" s="464" t="s">
        <v>379</v>
      </c>
      <c r="C494" s="1247"/>
      <c r="D494" s="1247"/>
      <c r="E494" s="89"/>
      <c r="F494" s="231"/>
      <c r="G494" s="231"/>
      <c r="H494" s="231"/>
      <c r="I494" s="459"/>
      <c r="J494" s="231"/>
      <c r="K494" s="231"/>
      <c r="L494" s="231"/>
      <c r="M494" s="459"/>
      <c r="N494" s="231"/>
      <c r="O494" s="231"/>
      <c r="P494" s="231"/>
      <c r="Q494" s="709"/>
      <c r="R494" s="709"/>
      <c r="S494" s="709"/>
      <c r="T494" s="709"/>
      <c r="U494" s="709"/>
      <c r="V494" s="709"/>
      <c r="W494" s="709"/>
      <c r="X494" s="709"/>
      <c r="Y494" s="693"/>
      <c r="Z494" s="692"/>
      <c r="AA494" s="710">
        <v>24.2</v>
      </c>
      <c r="AB494" s="711">
        <v>23.599999999999998</v>
      </c>
      <c r="AC494" s="710">
        <v>25.900000000000002</v>
      </c>
      <c r="AD494" s="710">
        <v>27.4</v>
      </c>
      <c r="AE494" s="710">
        <v>35.799999999999997</v>
      </c>
      <c r="AF494" s="710">
        <v>38.700000000000003</v>
      </c>
      <c r="AG494" s="710">
        <v>42</v>
      </c>
      <c r="AH494" s="710">
        <v>35.000000000000007</v>
      </c>
      <c r="AI494" s="710">
        <v>51.1</v>
      </c>
      <c r="AJ494" s="710">
        <v>68.8</v>
      </c>
      <c r="AK494" s="710">
        <v>56.999999999999993</v>
      </c>
      <c r="AL494" s="710">
        <v>49.4</v>
      </c>
      <c r="AM494" s="710">
        <v>56.699999999999996</v>
      </c>
      <c r="AN494" s="710">
        <v>58.699999999999996</v>
      </c>
      <c r="AO494" s="1501">
        <v>54.599999999999994</v>
      </c>
      <c r="AP494" s="710"/>
      <c r="AQ494" s="710"/>
      <c r="AR494" s="710"/>
      <c r="AS494" s="710"/>
      <c r="AT494" s="710">
        <v>49</v>
      </c>
      <c r="AU494" s="63"/>
      <c r="AV494" s="982"/>
      <c r="AW494" s="1256"/>
      <c r="AX494" s="459"/>
      <c r="AY494" s="459"/>
      <c r="AZ494" s="459"/>
      <c r="BA494" s="456"/>
      <c r="BB494" s="456"/>
      <c r="BC494" s="456"/>
      <c r="BD494" s="711">
        <v>27.4</v>
      </c>
      <c r="BE494" s="710">
        <v>35.000000000000007</v>
      </c>
      <c r="BF494" s="710"/>
      <c r="BG494" s="711"/>
      <c r="BH494" s="710"/>
      <c r="BI494" s="88"/>
      <c r="BJ494" s="710"/>
      <c r="BK494" s="710"/>
      <c r="BL494" s="710"/>
      <c r="BM494" s="88"/>
      <c r="BN494" s="456"/>
      <c r="BO494" s="710"/>
      <c r="BP494" s="710"/>
      <c r="BQ494" s="710"/>
    </row>
    <row r="495" spans="1:69" s="87" customFormat="1" ht="13.5" customHeight="1">
      <c r="A495" s="94"/>
      <c r="B495" s="464" t="s">
        <v>380</v>
      </c>
      <c r="C495" s="1247"/>
      <c r="D495" s="1247"/>
      <c r="E495" s="89"/>
      <c r="F495" s="231"/>
      <c r="G495" s="231"/>
      <c r="H495" s="231"/>
      <c r="I495" s="459"/>
      <c r="J495" s="231"/>
      <c r="K495" s="231"/>
      <c r="L495" s="231"/>
      <c r="M495" s="459"/>
      <c r="N495" s="231"/>
      <c r="O495" s="231"/>
      <c r="P495" s="231"/>
      <c r="Q495" s="709"/>
      <c r="R495" s="709"/>
      <c r="S495" s="709"/>
      <c r="T495" s="709"/>
      <c r="U495" s="709"/>
      <c r="V495" s="709"/>
      <c r="W495" s="709"/>
      <c r="X495" s="709"/>
      <c r="Y495" s="693"/>
      <c r="Z495" s="692"/>
      <c r="AA495" s="710">
        <v>205.6</v>
      </c>
      <c r="AB495" s="711">
        <v>194.1</v>
      </c>
      <c r="AC495" s="710">
        <v>198.99999999999997</v>
      </c>
      <c r="AD495" s="710">
        <v>218.29999999999998</v>
      </c>
      <c r="AE495" s="710">
        <v>229.3</v>
      </c>
      <c r="AF495" s="710">
        <v>245.20000000000002</v>
      </c>
      <c r="AG495" s="710">
        <v>261.10000000000002</v>
      </c>
      <c r="AH495" s="710">
        <v>272.3</v>
      </c>
      <c r="AI495" s="710">
        <v>314.59999999999997</v>
      </c>
      <c r="AJ495" s="710">
        <v>341.4</v>
      </c>
      <c r="AK495" s="710">
        <v>378.49999999999994</v>
      </c>
      <c r="AL495" s="710">
        <v>386.20000000000005</v>
      </c>
      <c r="AM495" s="710">
        <v>399.5</v>
      </c>
      <c r="AN495" s="710">
        <v>405.5</v>
      </c>
      <c r="AO495" s="1501">
        <v>410.3</v>
      </c>
      <c r="AP495" s="710"/>
      <c r="AQ495" s="710"/>
      <c r="AR495" s="710"/>
      <c r="AS495" s="710"/>
      <c r="AT495" s="710">
        <v>410.4</v>
      </c>
      <c r="AU495" s="63"/>
      <c r="AV495" s="982"/>
      <c r="AW495" s="1256"/>
      <c r="AX495" s="459"/>
      <c r="AY495" s="459"/>
      <c r="AZ495" s="459"/>
      <c r="BA495" s="456"/>
      <c r="BB495" s="456"/>
      <c r="BC495" s="456"/>
      <c r="BD495" s="711">
        <v>218.29999999999998</v>
      </c>
      <c r="BE495" s="710">
        <v>272.3</v>
      </c>
      <c r="BF495" s="710"/>
      <c r="BG495" s="711"/>
      <c r="BH495" s="710"/>
      <c r="BI495" s="88"/>
      <c r="BJ495" s="710"/>
      <c r="BK495" s="710"/>
      <c r="BL495" s="710"/>
      <c r="BM495" s="88"/>
      <c r="BN495" s="456"/>
      <c r="BO495" s="710"/>
      <c r="BP495" s="710"/>
      <c r="BQ495" s="710"/>
    </row>
    <row r="496" spans="1:69" s="87" customFormat="1" ht="13.5" customHeight="1">
      <c r="A496" s="94"/>
      <c r="B496" s="464" t="s">
        <v>381</v>
      </c>
      <c r="C496" s="1247"/>
      <c r="D496" s="1247"/>
      <c r="E496" s="89"/>
      <c r="F496" s="231"/>
      <c r="G496" s="231"/>
      <c r="H496" s="231"/>
      <c r="I496" s="459"/>
      <c r="J496" s="231"/>
      <c r="K496" s="231"/>
      <c r="L496" s="231"/>
      <c r="M496" s="459"/>
      <c r="N496" s="231"/>
      <c r="O496" s="231"/>
      <c r="P496" s="231"/>
      <c r="Q496" s="709"/>
      <c r="R496" s="709"/>
      <c r="S496" s="709"/>
      <c r="T496" s="709"/>
      <c r="U496" s="709"/>
      <c r="V496" s="709"/>
      <c r="W496" s="709"/>
      <c r="X496" s="709"/>
      <c r="Y496" s="693"/>
      <c r="Z496" s="692"/>
      <c r="AA496" s="710">
        <v>1.1000000000000001</v>
      </c>
      <c r="AB496" s="711">
        <v>1.1000000000000001</v>
      </c>
      <c r="AC496" s="710">
        <v>1</v>
      </c>
      <c r="AD496" s="710">
        <v>1.1000000000000001</v>
      </c>
      <c r="AE496" s="710">
        <v>1</v>
      </c>
      <c r="AF496" s="710">
        <v>1</v>
      </c>
      <c r="AG496" s="710">
        <v>0.3</v>
      </c>
      <c r="AH496" s="710">
        <v>0.3</v>
      </c>
      <c r="AI496" s="710">
        <v>0.4</v>
      </c>
      <c r="AJ496" s="710">
        <v>0.4</v>
      </c>
      <c r="AK496" s="710">
        <v>0.5</v>
      </c>
      <c r="AL496" s="710">
        <v>0.5</v>
      </c>
      <c r="AM496" s="710">
        <v>0.4</v>
      </c>
      <c r="AN496" s="710">
        <v>0.3</v>
      </c>
      <c r="AO496" s="1501">
        <v>0.4</v>
      </c>
      <c r="AP496" s="710"/>
      <c r="AQ496" s="710"/>
      <c r="AR496" s="710"/>
      <c r="AS496" s="710"/>
      <c r="AT496" s="710">
        <v>0</v>
      </c>
      <c r="AU496" s="63"/>
      <c r="AV496" s="982"/>
      <c r="AW496" s="1256"/>
      <c r="AX496" s="459"/>
      <c r="AY496" s="459"/>
      <c r="AZ496" s="459"/>
      <c r="BA496" s="456"/>
      <c r="BB496" s="456"/>
      <c r="BC496" s="456"/>
      <c r="BD496" s="711">
        <v>1.1000000000000001</v>
      </c>
      <c r="BE496" s="710">
        <v>0.3</v>
      </c>
      <c r="BF496" s="710"/>
      <c r="BG496" s="711"/>
      <c r="BH496" s="710"/>
      <c r="BI496" s="88"/>
      <c r="BJ496" s="710"/>
      <c r="BK496" s="710"/>
      <c r="BL496" s="710"/>
      <c r="BM496" s="88"/>
      <c r="BN496" s="456"/>
      <c r="BO496" s="710"/>
      <c r="BP496" s="710"/>
      <c r="BQ496" s="710"/>
    </row>
    <row r="497" spans="1:69" s="87" customFormat="1" ht="13.5" customHeight="1">
      <c r="A497" s="1257"/>
      <c r="B497" s="1257"/>
      <c r="C497" s="1257"/>
      <c r="D497" s="1257"/>
      <c r="E497" s="1257"/>
      <c r="F497" s="1257"/>
      <c r="G497" s="1257"/>
      <c r="H497" s="1257"/>
      <c r="I497" s="1257"/>
      <c r="J497" s="1257"/>
      <c r="K497" s="1257"/>
      <c r="L497" s="1257"/>
      <c r="M497" s="1257"/>
      <c r="N497" s="1257"/>
      <c r="O497" s="1257"/>
      <c r="P497" s="1257"/>
      <c r="Q497" s="871"/>
      <c r="R497" s="871"/>
      <c r="S497" s="871"/>
      <c r="T497" s="871"/>
      <c r="U497" s="871"/>
      <c r="V497" s="871"/>
      <c r="W497" s="871"/>
      <c r="X497" s="871"/>
      <c r="Y497" s="871"/>
      <c r="Z497" s="871"/>
      <c r="AA497" s="871"/>
      <c r="AB497" s="713"/>
      <c r="AC497" s="1261"/>
      <c r="AD497" s="1261"/>
      <c r="AE497" s="1261"/>
      <c r="AF497" s="1261"/>
      <c r="AG497" s="1261"/>
      <c r="AH497" s="1261"/>
      <c r="AI497" s="1261"/>
      <c r="AJ497" s="1261"/>
      <c r="AK497" s="1286"/>
      <c r="AL497" s="1286"/>
      <c r="AM497" s="1286"/>
      <c r="AN497" s="1286"/>
      <c r="AO497" s="1513"/>
      <c r="AP497" s="1286"/>
      <c r="AQ497" s="1286"/>
      <c r="AR497" s="1286"/>
      <c r="AS497" s="1559"/>
      <c r="AT497" s="712"/>
      <c r="AU497" s="63"/>
      <c r="AV497" s="982"/>
      <c r="AW497" s="1256"/>
      <c r="AX497" s="459"/>
      <c r="AY497" s="459"/>
      <c r="AZ497" s="459"/>
      <c r="BA497" s="456"/>
      <c r="BB497" s="456"/>
      <c r="BC497" s="456"/>
      <c r="BD497" s="975"/>
      <c r="BE497" s="1261"/>
      <c r="BF497" s="1261"/>
      <c r="BG497" s="975"/>
      <c r="BH497" s="1261"/>
      <c r="BI497" s="88"/>
      <c r="BJ497" s="1261"/>
      <c r="BK497" s="1261"/>
      <c r="BL497" s="1261"/>
      <c r="BM497" s="88"/>
      <c r="BN497" s="456"/>
      <c r="BO497" s="1261"/>
      <c r="BP497" s="1261"/>
      <c r="BQ497" s="1261"/>
    </row>
    <row r="498" spans="1:69" s="24" customFormat="1" ht="13.5" customHeight="1">
      <c r="A498" s="31"/>
      <c r="B498" s="92" t="s">
        <v>87</v>
      </c>
      <c r="C498" s="93"/>
      <c r="D498" s="93"/>
      <c r="E498" s="92"/>
      <c r="F498" s="145"/>
      <c r="G498" s="145"/>
      <c r="H498" s="145"/>
      <c r="I498" s="125"/>
      <c r="J498" s="145"/>
      <c r="K498" s="145"/>
      <c r="L498" s="145"/>
      <c r="M498" s="125"/>
      <c r="N498" s="145"/>
      <c r="O498" s="145"/>
      <c r="P498" s="145"/>
      <c r="Q498" s="695"/>
      <c r="R498" s="695"/>
      <c r="S498" s="695"/>
      <c r="T498" s="695"/>
      <c r="U498" s="695"/>
      <c r="V498" s="695"/>
      <c r="W498" s="695"/>
      <c r="X498" s="695"/>
      <c r="Y498" s="696"/>
      <c r="Z498" s="695"/>
      <c r="AA498" s="707">
        <v>1520.1999999999998</v>
      </c>
      <c r="AB498" s="708">
        <v>1445.2999999999997</v>
      </c>
      <c r="AC498" s="707">
        <v>1490.1</v>
      </c>
      <c r="AD498" s="707">
        <v>1497.3000000000002</v>
      </c>
      <c r="AE498" s="707">
        <v>1470.9</v>
      </c>
      <c r="AF498" s="707">
        <v>1410.3999999999999</v>
      </c>
      <c r="AG498" s="707">
        <v>1412.9</v>
      </c>
      <c r="AH498" s="707">
        <v>1385.9</v>
      </c>
      <c r="AI498" s="707">
        <v>1610.6</v>
      </c>
      <c r="AJ498" s="707">
        <v>1659.6000000000001</v>
      </c>
      <c r="AK498" s="707">
        <v>1599.3999999999999</v>
      </c>
      <c r="AL498" s="707">
        <v>1622.2</v>
      </c>
      <c r="AM498" s="707">
        <v>1622</v>
      </c>
      <c r="AN498" s="707">
        <v>1557.4</v>
      </c>
      <c r="AO498" s="1500">
        <v>1551.3</v>
      </c>
      <c r="AP498" s="707"/>
      <c r="AQ498" s="707"/>
      <c r="AR498" s="707"/>
      <c r="AS498" s="707"/>
      <c r="AT498" s="707">
        <v>1422</v>
      </c>
      <c r="AU498" s="63"/>
      <c r="AV498" s="981"/>
      <c r="AW498" s="127"/>
      <c r="AX498" s="125"/>
      <c r="AY498" s="125"/>
      <c r="AZ498" s="125"/>
      <c r="BA498" s="131"/>
      <c r="BB498" s="131"/>
      <c r="BC498" s="131"/>
      <c r="BD498" s="708">
        <v>1497.3000000000002</v>
      </c>
      <c r="BE498" s="707">
        <v>1385.9</v>
      </c>
      <c r="BF498" s="707"/>
      <c r="BG498" s="708"/>
      <c r="BH498" s="707"/>
      <c r="BJ498" s="707"/>
      <c r="BK498" s="707"/>
      <c r="BL498" s="707"/>
      <c r="BN498" s="131"/>
      <c r="BO498" s="707"/>
      <c r="BP498" s="707"/>
      <c r="BQ498" s="707"/>
    </row>
    <row r="499" spans="1:69" s="24" customFormat="1" ht="13.5" customHeight="1">
      <c r="A499" s="31"/>
      <c r="B499" s="398" t="s">
        <v>378</v>
      </c>
      <c r="C499" s="1247"/>
      <c r="D499" s="1247"/>
      <c r="E499" s="89"/>
      <c r="F499" s="231"/>
      <c r="G499" s="231"/>
      <c r="H499" s="231"/>
      <c r="I499" s="459"/>
      <c r="J499" s="231"/>
      <c r="K499" s="231"/>
      <c r="L499" s="231"/>
      <c r="M499" s="459"/>
      <c r="N499" s="231"/>
      <c r="O499" s="231"/>
      <c r="P499" s="231"/>
      <c r="Q499" s="709"/>
      <c r="R499" s="709"/>
      <c r="S499" s="709"/>
      <c r="T499" s="709"/>
      <c r="U499" s="709"/>
      <c r="V499" s="709"/>
      <c r="W499" s="709"/>
      <c r="X499" s="709"/>
      <c r="Y499" s="693"/>
      <c r="Z499" s="692"/>
      <c r="AA499" s="710">
        <v>250.4</v>
      </c>
      <c r="AB499" s="711">
        <v>209.9</v>
      </c>
      <c r="AC499" s="710">
        <v>191.9</v>
      </c>
      <c r="AD499" s="710">
        <v>171.5</v>
      </c>
      <c r="AE499" s="710">
        <v>163.9</v>
      </c>
      <c r="AF499" s="710">
        <v>170.3</v>
      </c>
      <c r="AG499" s="710">
        <v>162.79999999999998</v>
      </c>
      <c r="AH499" s="710">
        <v>160.69999999999999</v>
      </c>
      <c r="AI499" s="710">
        <v>181.2</v>
      </c>
      <c r="AJ499" s="710">
        <v>202.9</v>
      </c>
      <c r="AK499" s="710">
        <v>214</v>
      </c>
      <c r="AL499" s="710">
        <v>203.39999999999998</v>
      </c>
      <c r="AM499" s="710">
        <v>187.8</v>
      </c>
      <c r="AN499" s="710">
        <v>182.4</v>
      </c>
      <c r="AO499" s="1501">
        <v>184.5</v>
      </c>
      <c r="AP499" s="710"/>
      <c r="AQ499" s="710"/>
      <c r="AR499" s="710"/>
      <c r="AS499" s="710"/>
      <c r="AT499" s="710">
        <v>192.3</v>
      </c>
      <c r="AU499" s="63"/>
      <c r="AV499" s="982"/>
      <c r="AW499" s="1256"/>
      <c r="AX499" s="459"/>
      <c r="AY499" s="459"/>
      <c r="AZ499" s="459"/>
      <c r="BA499" s="456"/>
      <c r="BB499" s="456"/>
      <c r="BC499" s="456"/>
      <c r="BD499" s="711">
        <v>171.5</v>
      </c>
      <c r="BE499" s="710">
        <v>160.69999999999999</v>
      </c>
      <c r="BF499" s="710"/>
      <c r="BG499" s="711"/>
      <c r="BH499" s="710"/>
      <c r="BJ499" s="710"/>
      <c r="BK499" s="710"/>
      <c r="BL499" s="710"/>
      <c r="BN499" s="456"/>
      <c r="BO499" s="710"/>
      <c r="BP499" s="710"/>
      <c r="BQ499" s="710"/>
    </row>
    <row r="500" spans="1:69" s="24" customFormat="1" ht="13.5" customHeight="1">
      <c r="A500" s="31"/>
      <c r="B500" s="398" t="s">
        <v>379</v>
      </c>
      <c r="C500" s="1247"/>
      <c r="D500" s="1247"/>
      <c r="E500" s="89"/>
      <c r="F500" s="231"/>
      <c r="G500" s="231"/>
      <c r="H500" s="231"/>
      <c r="I500" s="459"/>
      <c r="J500" s="231"/>
      <c r="K500" s="231"/>
      <c r="L500" s="231"/>
      <c r="M500" s="459"/>
      <c r="N500" s="231"/>
      <c r="O500" s="231"/>
      <c r="P500" s="231"/>
      <c r="Q500" s="709"/>
      <c r="R500" s="709"/>
      <c r="S500" s="709"/>
      <c r="T500" s="709"/>
      <c r="U500" s="709"/>
      <c r="V500" s="709"/>
      <c r="W500" s="709"/>
      <c r="X500" s="709"/>
      <c r="Y500" s="693"/>
      <c r="Z500" s="692"/>
      <c r="AA500" s="710">
        <v>161.49999999999997</v>
      </c>
      <c r="AB500" s="711">
        <v>154.5</v>
      </c>
      <c r="AC500" s="710">
        <v>164.5</v>
      </c>
      <c r="AD500" s="710">
        <v>176.5</v>
      </c>
      <c r="AE500" s="710">
        <v>181.90000000000003</v>
      </c>
      <c r="AF500" s="710">
        <v>175.10000000000002</v>
      </c>
      <c r="AG500" s="710">
        <v>141.5</v>
      </c>
      <c r="AH500" s="710">
        <v>146</v>
      </c>
      <c r="AI500" s="710">
        <v>204.99999999999997</v>
      </c>
      <c r="AJ500" s="710">
        <v>252.5</v>
      </c>
      <c r="AK500" s="710">
        <v>226.70000000000002</v>
      </c>
      <c r="AL500" s="710">
        <v>278.59999999999997</v>
      </c>
      <c r="AM500" s="710">
        <v>252.79999999999998</v>
      </c>
      <c r="AN500" s="710">
        <v>245.3</v>
      </c>
      <c r="AO500" s="1501">
        <v>279</v>
      </c>
      <c r="AP500" s="710"/>
      <c r="AQ500" s="710"/>
      <c r="AR500" s="710"/>
      <c r="AS500" s="710"/>
      <c r="AT500" s="710">
        <v>265.10000000000002</v>
      </c>
      <c r="AU500" s="63"/>
      <c r="AV500" s="982"/>
      <c r="AW500" s="1256"/>
      <c r="AX500" s="459"/>
      <c r="AY500" s="459"/>
      <c r="AZ500" s="459"/>
      <c r="BA500" s="456"/>
      <c r="BB500" s="456"/>
      <c r="BC500" s="456"/>
      <c r="BD500" s="711">
        <v>176.5</v>
      </c>
      <c r="BE500" s="710">
        <v>146</v>
      </c>
      <c r="BF500" s="710"/>
      <c r="BG500" s="711"/>
      <c r="BH500" s="710"/>
      <c r="BJ500" s="710"/>
      <c r="BK500" s="710"/>
      <c r="BL500" s="710"/>
      <c r="BN500" s="456"/>
      <c r="BO500" s="710"/>
      <c r="BP500" s="710"/>
      <c r="BQ500" s="710"/>
    </row>
    <row r="501" spans="1:69" s="24" customFormat="1" ht="13.5" customHeight="1">
      <c r="A501" s="31"/>
      <c r="B501" s="398" t="s">
        <v>380</v>
      </c>
      <c r="C501" s="1247"/>
      <c r="D501" s="1247"/>
      <c r="E501" s="89"/>
      <c r="F501" s="231"/>
      <c r="G501" s="231"/>
      <c r="H501" s="231"/>
      <c r="I501" s="459"/>
      <c r="J501" s="231"/>
      <c r="K501" s="231"/>
      <c r="L501" s="231"/>
      <c r="M501" s="459"/>
      <c r="N501" s="231"/>
      <c r="O501" s="231"/>
      <c r="P501" s="231"/>
      <c r="Q501" s="709"/>
      <c r="R501" s="709"/>
      <c r="S501" s="709"/>
      <c r="T501" s="709"/>
      <c r="U501" s="709"/>
      <c r="V501" s="709"/>
      <c r="W501" s="709"/>
      <c r="X501" s="709"/>
      <c r="Y501" s="693"/>
      <c r="Z501" s="692"/>
      <c r="AA501" s="710">
        <v>1097.3999999999999</v>
      </c>
      <c r="AB501" s="711">
        <v>1070.3999999999999</v>
      </c>
      <c r="AC501" s="710">
        <v>1125.8999999999999</v>
      </c>
      <c r="AD501" s="710">
        <v>1139.5</v>
      </c>
      <c r="AE501" s="710">
        <v>1114.1000000000001</v>
      </c>
      <c r="AF501" s="710">
        <v>1051.5999999999999</v>
      </c>
      <c r="AG501" s="710">
        <v>1092.5999999999999</v>
      </c>
      <c r="AH501" s="710">
        <v>1063.0999999999999</v>
      </c>
      <c r="AI501" s="710">
        <v>1207</v>
      </c>
      <c r="AJ501" s="710">
        <v>1186.5999999999999</v>
      </c>
      <c r="AK501" s="710">
        <v>1139.8</v>
      </c>
      <c r="AL501" s="710">
        <v>1131.0999999999999</v>
      </c>
      <c r="AM501" s="710">
        <v>1170.5</v>
      </c>
      <c r="AN501" s="710">
        <v>1119.2</v>
      </c>
      <c r="AO501" s="1501">
        <v>1077.3</v>
      </c>
      <c r="AP501" s="710"/>
      <c r="AQ501" s="710"/>
      <c r="AR501" s="710"/>
      <c r="AS501" s="710"/>
      <c r="AT501" s="710">
        <v>954.6</v>
      </c>
      <c r="AU501" s="63"/>
      <c r="AV501" s="982"/>
      <c r="AW501" s="1256"/>
      <c r="AX501" s="459"/>
      <c r="AY501" s="459"/>
      <c r="AZ501" s="459"/>
      <c r="BA501" s="456"/>
      <c r="BB501" s="456"/>
      <c r="BC501" s="456"/>
      <c r="BD501" s="711">
        <v>1139.5</v>
      </c>
      <c r="BE501" s="710">
        <v>1063.0999999999999</v>
      </c>
      <c r="BF501" s="710"/>
      <c r="BG501" s="711"/>
      <c r="BH501" s="710"/>
      <c r="BJ501" s="710"/>
      <c r="BK501" s="710"/>
      <c r="BL501" s="710"/>
      <c r="BN501" s="456"/>
      <c r="BO501" s="710"/>
      <c r="BP501" s="710"/>
      <c r="BQ501" s="710"/>
    </row>
    <row r="502" spans="1:69" s="24" customFormat="1" ht="13.5" customHeight="1">
      <c r="A502" s="31"/>
      <c r="B502" s="398" t="s">
        <v>381</v>
      </c>
      <c r="C502" s="1247"/>
      <c r="D502" s="1247"/>
      <c r="E502" s="89"/>
      <c r="F502" s="231"/>
      <c r="G502" s="231"/>
      <c r="H502" s="231"/>
      <c r="I502" s="459"/>
      <c r="J502" s="231"/>
      <c r="K502" s="231"/>
      <c r="L502" s="231"/>
      <c r="M502" s="459"/>
      <c r="N502" s="231"/>
      <c r="O502" s="231"/>
      <c r="P502" s="231"/>
      <c r="Q502" s="709"/>
      <c r="R502" s="709"/>
      <c r="S502" s="709"/>
      <c r="T502" s="709"/>
      <c r="U502" s="709"/>
      <c r="V502" s="709"/>
      <c r="W502" s="709"/>
      <c r="X502" s="709"/>
      <c r="Y502" s="693"/>
      <c r="Z502" s="692"/>
      <c r="AA502" s="710">
        <v>10.899999999999999</v>
      </c>
      <c r="AB502" s="711">
        <v>10.5</v>
      </c>
      <c r="AC502" s="710">
        <v>7.8</v>
      </c>
      <c r="AD502" s="710">
        <v>9.7999999999999989</v>
      </c>
      <c r="AE502" s="710">
        <v>11</v>
      </c>
      <c r="AF502" s="710">
        <v>13.4</v>
      </c>
      <c r="AG502" s="710">
        <v>16</v>
      </c>
      <c r="AH502" s="710">
        <v>16.099999999999998</v>
      </c>
      <c r="AI502" s="710">
        <v>17.399999999999999</v>
      </c>
      <c r="AJ502" s="710">
        <v>17.600000000000001</v>
      </c>
      <c r="AK502" s="710">
        <v>18.900000000000002</v>
      </c>
      <c r="AL502" s="710">
        <v>9.1</v>
      </c>
      <c r="AM502" s="710">
        <v>10.9</v>
      </c>
      <c r="AN502" s="710">
        <v>10.5</v>
      </c>
      <c r="AO502" s="1501">
        <v>10.5</v>
      </c>
      <c r="AP502" s="710"/>
      <c r="AQ502" s="710"/>
      <c r="AR502" s="710"/>
      <c r="AS502" s="710"/>
      <c r="AT502" s="710">
        <v>10</v>
      </c>
      <c r="AU502" s="63"/>
      <c r="AV502" s="982"/>
      <c r="AW502" s="1256"/>
      <c r="AX502" s="459"/>
      <c r="AY502" s="459"/>
      <c r="AZ502" s="459"/>
      <c r="BA502" s="456"/>
      <c r="BB502" s="456"/>
      <c r="BC502" s="456"/>
      <c r="BD502" s="711">
        <v>9.7999999999999989</v>
      </c>
      <c r="BE502" s="710">
        <v>16.099999999999998</v>
      </c>
      <c r="BF502" s="710"/>
      <c r="BG502" s="711"/>
      <c r="BH502" s="710"/>
      <c r="BJ502" s="710"/>
      <c r="BK502" s="710"/>
      <c r="BL502" s="710"/>
      <c r="BN502" s="456"/>
      <c r="BO502" s="710"/>
      <c r="BP502" s="710"/>
      <c r="BQ502" s="710"/>
    </row>
    <row r="503" spans="1:69" s="24" customFormat="1" ht="13.5" customHeight="1">
      <c r="A503" s="31"/>
      <c r="B503" s="31"/>
      <c r="C503" s="31"/>
      <c r="D503" s="31"/>
      <c r="E503" s="31"/>
      <c r="F503" s="31"/>
      <c r="G503" s="31"/>
      <c r="H503" s="31"/>
      <c r="I503" s="31"/>
      <c r="J503" s="31"/>
      <c r="K503" s="31"/>
      <c r="L503" s="31"/>
      <c r="M503" s="31"/>
      <c r="N503" s="31"/>
      <c r="O503" s="31"/>
      <c r="P503" s="31"/>
      <c r="Q503" s="628"/>
      <c r="R503" s="628"/>
      <c r="S503" s="628"/>
      <c r="T503" s="628"/>
      <c r="U503" s="628"/>
      <c r="V503" s="628"/>
      <c r="W503" s="628"/>
      <c r="X503" s="628"/>
      <c r="Y503" s="628"/>
      <c r="Z503" s="628"/>
      <c r="AA503" s="628"/>
      <c r="AB503" s="632"/>
      <c r="AC503" s="863"/>
      <c r="AD503" s="863"/>
      <c r="AE503" s="863"/>
      <c r="AF503" s="863"/>
      <c r="AG503" s="863"/>
      <c r="AH503" s="863"/>
      <c r="AI503" s="863"/>
      <c r="AJ503" s="863"/>
      <c r="AK503" s="863"/>
      <c r="AL503" s="863"/>
      <c r="AM503" s="863"/>
      <c r="AN503" s="863"/>
      <c r="AO503" s="1514"/>
      <c r="AP503" s="863"/>
      <c r="AQ503" s="863"/>
      <c r="AR503" s="863"/>
      <c r="AS503" s="1560"/>
      <c r="AT503" s="629"/>
      <c r="AU503" s="63"/>
      <c r="AV503" s="982"/>
      <c r="AW503" s="1257"/>
      <c r="AX503" s="1257"/>
      <c r="AY503" s="1257"/>
      <c r="AZ503" s="1257"/>
      <c r="BA503" s="1257"/>
      <c r="BB503" s="1257"/>
      <c r="BC503" s="1257"/>
      <c r="BD503" s="976"/>
      <c r="BE503" s="863"/>
      <c r="BF503" s="863"/>
      <c r="BG503" s="976"/>
      <c r="BH503" s="863"/>
      <c r="BJ503" s="863"/>
      <c r="BK503" s="863"/>
      <c r="BL503" s="863"/>
      <c r="BN503" s="1257"/>
      <c r="BO503" s="863"/>
      <c r="BP503" s="863"/>
      <c r="BQ503" s="863"/>
    </row>
    <row r="504" spans="1:69" s="24" customFormat="1" ht="13.5" customHeight="1">
      <c r="A504" s="95" t="s">
        <v>383</v>
      </c>
      <c r="B504" s="123"/>
      <c r="C504" s="123"/>
      <c r="D504" s="123"/>
      <c r="E504" s="123"/>
      <c r="F504" s="62"/>
      <c r="G504" s="62"/>
      <c r="H504" s="62"/>
      <c r="I504" s="130"/>
      <c r="J504" s="62"/>
      <c r="K504" s="62"/>
      <c r="L504" s="62"/>
      <c r="M504" s="130"/>
      <c r="N504" s="62"/>
      <c r="O504" s="62"/>
      <c r="P504" s="62"/>
      <c r="Q504" s="350"/>
      <c r="R504" s="350"/>
      <c r="S504" s="350"/>
      <c r="T504" s="350"/>
      <c r="U504" s="350"/>
      <c r="V504" s="350"/>
      <c r="W504" s="350"/>
      <c r="X504" s="350"/>
      <c r="Y504" s="473"/>
      <c r="Z504" s="350"/>
      <c r="AA504" s="350"/>
      <c r="AB504" s="653"/>
      <c r="AC504" s="864"/>
      <c r="AD504" s="864"/>
      <c r="AE504" s="864"/>
      <c r="AF504" s="864"/>
      <c r="AG504" s="864"/>
      <c r="AH504" s="864"/>
      <c r="AI504" s="864"/>
      <c r="AJ504" s="864"/>
      <c r="AK504" s="864"/>
      <c r="AL504" s="864"/>
      <c r="AM504" s="864"/>
      <c r="AN504" s="864"/>
      <c r="AO504" s="1515"/>
      <c r="AP504" s="864"/>
      <c r="AQ504" s="864"/>
      <c r="AR504" s="864"/>
      <c r="AS504" s="1561"/>
      <c r="AT504" s="875"/>
      <c r="AU504" s="63"/>
      <c r="AV504" s="909"/>
      <c r="AW504" s="1239"/>
      <c r="AX504" s="130"/>
      <c r="AY504" s="130"/>
      <c r="AZ504" s="130"/>
      <c r="BA504" s="130"/>
      <c r="BB504" s="130"/>
      <c r="BC504" s="130"/>
      <c r="BD504" s="977"/>
      <c r="BE504" s="864"/>
      <c r="BF504" s="864"/>
      <c r="BG504" s="977"/>
      <c r="BH504" s="864"/>
      <c r="BJ504" s="864"/>
      <c r="BK504" s="864"/>
      <c r="BL504" s="864"/>
      <c r="BN504" s="130"/>
      <c r="BO504" s="864"/>
      <c r="BP504" s="864"/>
      <c r="BQ504" s="864"/>
    </row>
    <row r="505" spans="1:69" s="24" customFormat="1" ht="12" customHeight="1">
      <c r="A505" s="89" t="s">
        <v>367</v>
      </c>
      <c r="B505" s="89"/>
      <c r="C505" s="89"/>
      <c r="D505" s="89"/>
      <c r="E505" s="89"/>
      <c r="F505" s="230"/>
      <c r="G505" s="230"/>
      <c r="H505" s="230"/>
      <c r="I505" s="133"/>
      <c r="J505" s="230"/>
      <c r="K505" s="230"/>
      <c r="L505" s="230"/>
      <c r="M505" s="133"/>
      <c r="N505" s="230"/>
      <c r="O505" s="230"/>
      <c r="P505" s="230"/>
      <c r="Q505" s="655"/>
      <c r="R505" s="655"/>
      <c r="S505" s="655"/>
      <c r="T505" s="655"/>
      <c r="U505" s="655"/>
      <c r="V505" s="655"/>
      <c r="W505" s="655"/>
      <c r="X505" s="655"/>
      <c r="Y505" s="656"/>
      <c r="Z505" s="655"/>
      <c r="AA505" s="734"/>
      <c r="AB505" s="733"/>
      <c r="AC505" s="865"/>
      <c r="AD505" s="865"/>
      <c r="AE505" s="865"/>
      <c r="AF505" s="865"/>
      <c r="AG505" s="865"/>
      <c r="AH505" s="865"/>
      <c r="AI505" s="865"/>
      <c r="AJ505" s="865"/>
      <c r="AK505" s="865"/>
      <c r="AL505" s="865"/>
      <c r="AM505" s="865"/>
      <c r="AN505" s="865"/>
      <c r="AO505" s="1516"/>
      <c r="AP505" s="865"/>
      <c r="AQ505" s="865"/>
      <c r="AR505" s="865"/>
      <c r="AS505" s="1562"/>
      <c r="AT505" s="1022"/>
      <c r="AU505" s="63"/>
      <c r="AV505" s="982"/>
      <c r="AW505" s="1240"/>
      <c r="AX505" s="133"/>
      <c r="AY505" s="133"/>
      <c r="AZ505" s="133"/>
      <c r="BA505" s="133"/>
      <c r="BB505" s="133"/>
      <c r="BC505" s="133"/>
      <c r="BD505" s="978"/>
      <c r="BE505" s="865"/>
      <c r="BF505" s="865"/>
      <c r="BG505" s="978"/>
      <c r="BH505" s="865"/>
      <c r="BJ505" s="865"/>
      <c r="BK505" s="865"/>
      <c r="BL505" s="865"/>
      <c r="BN505" s="133"/>
      <c r="BO505" s="865"/>
      <c r="BP505" s="865"/>
      <c r="BQ505" s="865"/>
    </row>
    <row r="506" spans="1:69" s="87" customFormat="1" ht="12" customHeight="1">
      <c r="A506" s="94"/>
      <c r="B506" s="94"/>
      <c r="C506" s="89" t="s">
        <v>77</v>
      </c>
      <c r="D506" s="89"/>
      <c r="E506" s="89"/>
      <c r="F506" s="458"/>
      <c r="G506" s="458"/>
      <c r="H506" s="458"/>
      <c r="I506" s="459"/>
      <c r="J506" s="458"/>
      <c r="K506" s="458"/>
      <c r="L506" s="458"/>
      <c r="M506" s="459"/>
      <c r="N506" s="458"/>
      <c r="O506" s="458"/>
      <c r="P506" s="458"/>
      <c r="Q506" s="701"/>
      <c r="R506" s="701"/>
      <c r="S506" s="701"/>
      <c r="T506" s="701"/>
      <c r="U506" s="701"/>
      <c r="V506" s="701"/>
      <c r="W506" s="701"/>
      <c r="X506" s="701"/>
      <c r="Y506" s="702"/>
      <c r="Z506" s="701"/>
      <c r="AA506" s="734">
        <v>8.5990378581886628E-2</v>
      </c>
      <c r="AB506" s="733">
        <v>8.5488972659127346E-2</v>
      </c>
      <c r="AC506" s="734">
        <v>8.6312442926235342E-2</v>
      </c>
      <c r="AD506" s="734">
        <v>8.1900161030595817E-2</v>
      </c>
      <c r="AE506" s="734">
        <v>8.1024005876264557E-2</v>
      </c>
      <c r="AF506" s="734">
        <v>7.768076614715029E-2</v>
      </c>
      <c r="AG506" s="734">
        <v>7.6115946097697937E-2</v>
      </c>
      <c r="AH506" s="734">
        <v>7.3316927403761653E-2</v>
      </c>
      <c r="AI506" s="734">
        <v>7.8650001249073592E-2</v>
      </c>
      <c r="AJ506" s="734">
        <v>8.1177734794756068E-2</v>
      </c>
      <c r="AK506" s="734">
        <v>6.8961605160370171E-2</v>
      </c>
      <c r="AL506" s="734">
        <v>7.1127110228401194E-2</v>
      </c>
      <c r="AM506" s="734">
        <v>7.1634348097107323E-2</v>
      </c>
      <c r="AN506" s="734">
        <v>6.5228845107404745E-2</v>
      </c>
      <c r="AO506" s="1517">
        <v>6.1126127308193591E-2</v>
      </c>
      <c r="AP506" s="734"/>
      <c r="AQ506" s="734"/>
      <c r="AR506" s="734"/>
      <c r="AS506" s="1022"/>
      <c r="AT506" s="1022">
        <v>5.0757885755578568E-2</v>
      </c>
      <c r="AU506" s="63"/>
      <c r="AV506" s="982"/>
      <c r="AW506" s="1253"/>
      <c r="AX506" s="459"/>
      <c r="AY506" s="459"/>
      <c r="AZ506" s="459"/>
      <c r="BA506" s="260"/>
      <c r="BB506" s="260"/>
      <c r="BC506" s="260"/>
      <c r="BD506" s="733">
        <v>8.1900161030595817E-2</v>
      </c>
      <c r="BE506" s="734">
        <v>7.3316927403761653E-2</v>
      </c>
      <c r="BF506" s="734"/>
      <c r="BG506" s="733"/>
      <c r="BH506" s="734"/>
      <c r="BI506" s="88"/>
      <c r="BJ506" s="734"/>
      <c r="BK506" s="734"/>
      <c r="BL506" s="734"/>
      <c r="BM506" s="88"/>
      <c r="BN506" s="260"/>
      <c r="BO506" s="734"/>
      <c r="BP506" s="734"/>
      <c r="BQ506" s="734"/>
    </row>
    <row r="507" spans="1:69" ht="12" customHeight="1">
      <c r="A507" s="31"/>
      <c r="B507" s="31"/>
      <c r="C507" s="90"/>
      <c r="D507" s="399" t="s">
        <v>378</v>
      </c>
      <c r="E507" s="90"/>
      <c r="F507" s="144"/>
      <c r="G507" s="144"/>
      <c r="H507" s="144"/>
      <c r="I507" s="106"/>
      <c r="J507" s="144"/>
      <c r="K507" s="144"/>
      <c r="L507" s="144"/>
      <c r="M507" s="106"/>
      <c r="N507" s="144"/>
      <c r="O507" s="144"/>
      <c r="P507" s="144"/>
      <c r="Q507" s="692"/>
      <c r="R507" s="692"/>
      <c r="S507" s="692"/>
      <c r="T507" s="692"/>
      <c r="U507" s="692"/>
      <c r="V507" s="692"/>
      <c r="W507" s="692"/>
      <c r="X507" s="692"/>
      <c r="Y507" s="693"/>
      <c r="Z507" s="692"/>
      <c r="AA507" s="356">
        <v>1.7595729391232932E-2</v>
      </c>
      <c r="AB507" s="532">
        <v>1.4483817930079614E-2</v>
      </c>
      <c r="AC507" s="356">
        <v>1.1860006678659529E-2</v>
      </c>
      <c r="AD507" s="356">
        <v>1.0391726857533749E-2</v>
      </c>
      <c r="AE507" s="356">
        <v>9.4917795313877035E-3</v>
      </c>
      <c r="AF507" s="356">
        <v>1.0047826366697408E-2</v>
      </c>
      <c r="AG507" s="356">
        <v>8.459304174528802E-3</v>
      </c>
      <c r="AH507" s="356">
        <v>7.8182313609591481E-3</v>
      </c>
      <c r="AI507" s="356">
        <v>9.2405050535586519E-3</v>
      </c>
      <c r="AJ507" s="356">
        <v>1.0912965334653508E-2</v>
      </c>
      <c r="AK507" s="356">
        <v>1.0134770889487872E-2</v>
      </c>
      <c r="AL507" s="356">
        <v>9.1931371453531485E-3</v>
      </c>
      <c r="AM507" s="356">
        <v>8.2433578148462163E-3</v>
      </c>
      <c r="AN507" s="356">
        <v>7.604093879732007E-3</v>
      </c>
      <c r="AO507" s="1469">
        <v>6.6630279188078642E-3</v>
      </c>
      <c r="AP507" s="356"/>
      <c r="AQ507" s="356"/>
      <c r="AR507" s="356"/>
      <c r="AS507" s="352"/>
      <c r="AT507" s="352">
        <v>6.333424827431963E-3</v>
      </c>
      <c r="AU507" s="63"/>
      <c r="AV507" s="902"/>
      <c r="AW507" s="1215"/>
      <c r="AX507" s="106"/>
      <c r="AY507" s="106"/>
      <c r="AZ507" s="106"/>
      <c r="BA507" s="117"/>
      <c r="BB507" s="117"/>
      <c r="BC507" s="117"/>
      <c r="BD507" s="532">
        <v>1.0391726857533749E-2</v>
      </c>
      <c r="BE507" s="356">
        <v>7.8182313609591481E-3</v>
      </c>
      <c r="BF507" s="356"/>
      <c r="BG507" s="532"/>
      <c r="BH507" s="356"/>
      <c r="BI507" s="24"/>
      <c r="BJ507" s="356"/>
      <c r="BK507" s="356"/>
      <c r="BL507" s="356"/>
      <c r="BM507" s="24"/>
      <c r="BN507" s="117"/>
      <c r="BO507" s="356"/>
      <c r="BP507" s="356"/>
      <c r="BQ507" s="356"/>
    </row>
    <row r="508" spans="1:69" ht="12" customHeight="1">
      <c r="A508" s="31"/>
      <c r="B508" s="31"/>
      <c r="C508" s="90"/>
      <c r="D508" s="399" t="s">
        <v>379</v>
      </c>
      <c r="E508" s="90"/>
      <c r="F508" s="144"/>
      <c r="G508" s="144"/>
      <c r="H508" s="144"/>
      <c r="I508" s="106"/>
      <c r="J508" s="144"/>
      <c r="K508" s="144"/>
      <c r="L508" s="144"/>
      <c r="M508" s="106"/>
      <c r="N508" s="144"/>
      <c r="O508" s="144"/>
      <c r="P508" s="144"/>
      <c r="Q508" s="692"/>
      <c r="R508" s="692"/>
      <c r="S508" s="692"/>
      <c r="T508" s="692"/>
      <c r="U508" s="692"/>
      <c r="V508" s="692"/>
      <c r="W508" s="692"/>
      <c r="X508" s="692"/>
      <c r="Y508" s="693"/>
      <c r="Z508" s="692"/>
      <c r="AA508" s="356">
        <v>0.10742133749197322</v>
      </c>
      <c r="AB508" s="532">
        <v>9.161840411840412E-2</v>
      </c>
      <c r="AC508" s="356">
        <v>8.5439313162085445E-2</v>
      </c>
      <c r="AD508" s="356">
        <v>8.673355629877369E-2</v>
      </c>
      <c r="AE508" s="356">
        <v>0.1069403714565005</v>
      </c>
      <c r="AF508" s="356">
        <v>0.10849331006399068</v>
      </c>
      <c r="AG508" s="356">
        <v>8.7707928278245847E-2</v>
      </c>
      <c r="AH508" s="356">
        <v>0.10726805328347745</v>
      </c>
      <c r="AI508" s="356">
        <v>0.10921566758791575</v>
      </c>
      <c r="AJ508" s="356">
        <v>0.10578268876611417</v>
      </c>
      <c r="AK508" s="356">
        <v>0.11582278481012659</v>
      </c>
      <c r="AL508" s="356">
        <v>0.14302774850720057</v>
      </c>
      <c r="AM508" s="356">
        <v>0.14733055351156896</v>
      </c>
      <c r="AN508" s="356">
        <v>0.14973163057560618</v>
      </c>
      <c r="AO508" s="1469">
        <v>0.15004955401387512</v>
      </c>
      <c r="AP508" s="356"/>
      <c r="AQ508" s="356"/>
      <c r="AR508" s="356"/>
      <c r="AS508" s="352"/>
      <c r="AT508" s="352">
        <v>0.13733308605341243</v>
      </c>
      <c r="AU508" s="63"/>
      <c r="AV508" s="902"/>
      <c r="AW508" s="1215"/>
      <c r="AX508" s="106"/>
      <c r="AY508" s="106"/>
      <c r="AZ508" s="106"/>
      <c r="BA508" s="117"/>
      <c r="BB508" s="117"/>
      <c r="BC508" s="117"/>
      <c r="BD508" s="532">
        <v>8.673355629877369E-2</v>
      </c>
      <c r="BE508" s="356">
        <v>0.10726805328347745</v>
      </c>
      <c r="BF508" s="356"/>
      <c r="BG508" s="532"/>
      <c r="BH508" s="356"/>
      <c r="BI508" s="24"/>
      <c r="BJ508" s="356"/>
      <c r="BK508" s="356"/>
      <c r="BL508" s="356"/>
      <c r="BM508" s="24"/>
      <c r="BN508" s="117"/>
      <c r="BO508" s="356"/>
      <c r="BP508" s="356"/>
      <c r="BQ508" s="356"/>
    </row>
    <row r="509" spans="1:69" ht="12" customHeight="1">
      <c r="A509" s="31"/>
      <c r="B509" s="31"/>
      <c r="C509" s="90"/>
      <c r="D509" s="399" t="s">
        <v>380</v>
      </c>
      <c r="E509" s="90"/>
      <c r="F509" s="144"/>
      <c r="G509" s="144"/>
      <c r="H509" s="144"/>
      <c r="I509" s="106"/>
      <c r="J509" s="144"/>
      <c r="K509" s="144"/>
      <c r="L509" s="144"/>
      <c r="M509" s="106"/>
      <c r="N509" s="144"/>
      <c r="O509" s="144"/>
      <c r="P509" s="144"/>
      <c r="Q509" s="692"/>
      <c r="R509" s="692"/>
      <c r="S509" s="692"/>
      <c r="T509" s="692"/>
      <c r="U509" s="692"/>
      <c r="V509" s="692"/>
      <c r="W509" s="692"/>
      <c r="X509" s="692"/>
      <c r="Y509" s="693"/>
      <c r="Z509" s="692"/>
      <c r="AA509" s="356">
        <v>0.66484417714598143</v>
      </c>
      <c r="AB509" s="532">
        <v>0.70849927149101499</v>
      </c>
      <c r="AC509" s="356">
        <v>0.72108277900960827</v>
      </c>
      <c r="AD509" s="356">
        <v>0.7069212838443607</v>
      </c>
      <c r="AE509" s="356">
        <v>0.71306230001882187</v>
      </c>
      <c r="AF509" s="356">
        <v>0.68440045365501601</v>
      </c>
      <c r="AG509" s="356">
        <v>0.68092234923137562</v>
      </c>
      <c r="AH509" s="356">
        <v>0.69027204403514342</v>
      </c>
      <c r="AI509" s="356">
        <v>0.72093953023488255</v>
      </c>
      <c r="AJ509" s="356">
        <v>0.72030408615774477</v>
      </c>
      <c r="AK509" s="356">
        <v>0.68819362455726085</v>
      </c>
      <c r="AL509" s="356">
        <v>0.70186491935483863</v>
      </c>
      <c r="AM509" s="356">
        <v>0.69539126260201622</v>
      </c>
      <c r="AN509" s="356">
        <v>0.69017700310768815</v>
      </c>
      <c r="AO509" s="1469">
        <v>0.69004656577415591</v>
      </c>
      <c r="AP509" s="356"/>
      <c r="AQ509" s="356"/>
      <c r="AR509" s="356"/>
      <c r="AS509" s="352"/>
      <c r="AT509" s="352">
        <v>0.66703296703296699</v>
      </c>
      <c r="AU509" s="63"/>
      <c r="AV509" s="902"/>
      <c r="AW509" s="1215"/>
      <c r="AX509" s="106"/>
      <c r="AY509" s="106"/>
      <c r="AZ509" s="106"/>
      <c r="BA509" s="117"/>
      <c r="BB509" s="117"/>
      <c r="BC509" s="117"/>
      <c r="BD509" s="532">
        <v>0.7069212838443607</v>
      </c>
      <c r="BE509" s="356">
        <v>0.69027204403514342</v>
      </c>
      <c r="BF509" s="356"/>
      <c r="BG509" s="532"/>
      <c r="BH509" s="356"/>
      <c r="BI509" s="24"/>
      <c r="BJ509" s="356"/>
      <c r="BK509" s="356"/>
      <c r="BL509" s="356"/>
      <c r="BM509" s="24"/>
      <c r="BN509" s="117"/>
      <c r="BO509" s="356"/>
      <c r="BP509" s="356"/>
      <c r="BQ509" s="356"/>
    </row>
    <row r="510" spans="1:69" ht="12" customHeight="1">
      <c r="A510" s="31"/>
      <c r="B510" s="31"/>
      <c r="C510" s="90"/>
      <c r="D510" s="399" t="s">
        <v>381</v>
      </c>
      <c r="E510" s="90"/>
      <c r="F510" s="144"/>
      <c r="G510" s="144"/>
      <c r="H510" s="144"/>
      <c r="I510" s="106"/>
      <c r="J510" s="144"/>
      <c r="K510" s="144"/>
      <c r="L510" s="144"/>
      <c r="M510" s="106"/>
      <c r="N510" s="144"/>
      <c r="O510" s="144"/>
      <c r="P510" s="144"/>
      <c r="Q510" s="692"/>
      <c r="R510" s="692"/>
      <c r="S510" s="692"/>
      <c r="T510" s="692"/>
      <c r="U510" s="692"/>
      <c r="V510" s="692"/>
      <c r="W510" s="692"/>
      <c r="X510" s="692"/>
      <c r="Y510" s="693"/>
      <c r="Z510" s="692"/>
      <c r="AA510" s="356">
        <v>0.40416666666666662</v>
      </c>
      <c r="AB510" s="532">
        <v>0.42272727272727278</v>
      </c>
      <c r="AC510" s="356">
        <v>0.40476190476190471</v>
      </c>
      <c r="AD510" s="356">
        <v>0.47027027027027024</v>
      </c>
      <c r="AE510" s="356">
        <v>0.42857142857142855</v>
      </c>
      <c r="AF510" s="356">
        <v>0.52118644067796605</v>
      </c>
      <c r="AG510" s="356">
        <v>0.63934426229508201</v>
      </c>
      <c r="AH510" s="356">
        <v>0.43977591036414559</v>
      </c>
      <c r="AI510" s="356">
        <v>0.47740112994350281</v>
      </c>
      <c r="AJ510" s="356">
        <v>0.47237569060773482</v>
      </c>
      <c r="AK510" s="356">
        <v>0.6853932584269663</v>
      </c>
      <c r="AL510" s="356">
        <v>0.37168141592920351</v>
      </c>
      <c r="AM510" s="356">
        <v>0.39763779527559057</v>
      </c>
      <c r="AN510" s="356">
        <v>0.33858267716535434</v>
      </c>
      <c r="AO510" s="1469">
        <v>0.33203125</v>
      </c>
      <c r="AP510" s="356"/>
      <c r="AQ510" s="356"/>
      <c r="AR510" s="356"/>
      <c r="AS510" s="352"/>
      <c r="AT510" s="352">
        <v>0.33870967741935487</v>
      </c>
      <c r="AU510" s="63"/>
      <c r="AV510" s="902"/>
      <c r="AW510" s="1215"/>
      <c r="AX510" s="106"/>
      <c r="AY510" s="106"/>
      <c r="AZ510" s="106"/>
      <c r="BA510" s="117"/>
      <c r="BB510" s="117"/>
      <c r="BC510" s="117"/>
      <c r="BD510" s="532">
        <v>0.47027027027027024</v>
      </c>
      <c r="BE510" s="356">
        <v>0.43977591036414559</v>
      </c>
      <c r="BF510" s="356"/>
      <c r="BG510" s="532"/>
      <c r="BH510" s="356"/>
      <c r="BI510" s="24"/>
      <c r="BJ510" s="356"/>
      <c r="BK510" s="356"/>
      <c r="BL510" s="356"/>
      <c r="BM510" s="24"/>
      <c r="BN510" s="117"/>
      <c r="BO510" s="356"/>
      <c r="BP510" s="356"/>
      <c r="BQ510" s="356"/>
    </row>
    <row r="511" spans="1:69" s="87" customFormat="1" ht="12" customHeight="1">
      <c r="A511" s="94"/>
      <c r="B511" s="94"/>
      <c r="C511" s="89" t="s">
        <v>373</v>
      </c>
      <c r="D511" s="89"/>
      <c r="E511" s="89"/>
      <c r="F511" s="458"/>
      <c r="G511" s="458"/>
      <c r="H511" s="458"/>
      <c r="I511" s="459"/>
      <c r="J511" s="458"/>
      <c r="K511" s="458"/>
      <c r="L511" s="458"/>
      <c r="M511" s="459"/>
      <c r="N511" s="458"/>
      <c r="O511" s="458"/>
      <c r="P511" s="458"/>
      <c r="Q511" s="701"/>
      <c r="R511" s="701"/>
      <c r="S511" s="701"/>
      <c r="T511" s="701"/>
      <c r="U511" s="701"/>
      <c r="V511" s="701"/>
      <c r="W511" s="701"/>
      <c r="X511" s="701"/>
      <c r="Y511" s="702"/>
      <c r="Z511" s="701"/>
      <c r="AA511" s="734">
        <v>0.13424345847554039</v>
      </c>
      <c r="AB511" s="733">
        <v>0.14256066411238824</v>
      </c>
      <c r="AC511" s="734">
        <v>0.15055400490569229</v>
      </c>
      <c r="AD511" s="734">
        <v>0.14882888744307091</v>
      </c>
      <c r="AE511" s="734">
        <v>0.15063490746120012</v>
      </c>
      <c r="AF511" s="734">
        <v>0.14043674698795175</v>
      </c>
      <c r="AG511" s="734">
        <v>0.12944108223567108</v>
      </c>
      <c r="AH511" s="734">
        <v>0.11759431243194773</v>
      </c>
      <c r="AI511" s="734">
        <v>0.13174670633234167</v>
      </c>
      <c r="AJ511" s="734">
        <v>0.12273895299037639</v>
      </c>
      <c r="AK511" s="734">
        <v>0.10880760010654356</v>
      </c>
      <c r="AL511" s="734">
        <v>0.10107239659032878</v>
      </c>
      <c r="AM511" s="734">
        <v>8.9155943138714597E-2</v>
      </c>
      <c r="AN511" s="734">
        <v>8.6860983648936865E-2</v>
      </c>
      <c r="AO511" s="1517">
        <v>8.3480258588448999E-2</v>
      </c>
      <c r="AP511" s="734"/>
      <c r="AQ511" s="734"/>
      <c r="AR511" s="734"/>
      <c r="AS511" s="1022"/>
      <c r="AT511" s="1022">
        <v>7.0405615489706516E-2</v>
      </c>
      <c r="AU511" s="63"/>
      <c r="AV511" s="982"/>
      <c r="AW511" s="1253"/>
      <c r="AX511" s="459"/>
      <c r="AY511" s="459"/>
      <c r="AZ511" s="459"/>
      <c r="BA511" s="260"/>
      <c r="BB511" s="260"/>
      <c r="BC511" s="260"/>
      <c r="BD511" s="733">
        <v>0.14882888744307091</v>
      </c>
      <c r="BE511" s="734">
        <v>0.11759431243194773</v>
      </c>
      <c r="BF511" s="734"/>
      <c r="BG511" s="733"/>
      <c r="BH511" s="734"/>
      <c r="BI511" s="88"/>
      <c r="BJ511" s="734"/>
      <c r="BK511" s="734"/>
      <c r="BL511" s="734"/>
      <c r="BM511" s="88"/>
      <c r="BN511" s="260"/>
      <c r="BO511" s="734"/>
      <c r="BP511" s="734"/>
      <c r="BQ511" s="734"/>
    </row>
    <row r="512" spans="1:69" ht="12" customHeight="1">
      <c r="A512" s="31"/>
      <c r="B512" s="31"/>
      <c r="C512" s="90"/>
      <c r="D512" s="399" t="s">
        <v>378</v>
      </c>
      <c r="E512" s="90"/>
      <c r="F512" s="144"/>
      <c r="G512" s="144"/>
      <c r="H512" s="144"/>
      <c r="I512" s="106"/>
      <c r="J512" s="144"/>
      <c r="K512" s="144"/>
      <c r="L512" s="144"/>
      <c r="M512" s="106"/>
      <c r="N512" s="144"/>
      <c r="O512" s="144"/>
      <c r="P512" s="144"/>
      <c r="Q512" s="692"/>
      <c r="R512" s="692"/>
      <c r="S512" s="692"/>
      <c r="T512" s="692"/>
      <c r="U512" s="692"/>
      <c r="V512" s="692"/>
      <c r="W512" s="692"/>
      <c r="X512" s="692"/>
      <c r="Y512" s="693"/>
      <c r="Z512" s="692"/>
      <c r="AA512" s="356">
        <v>1.6600935522333306E-2</v>
      </c>
      <c r="AB512" s="532">
        <v>1.6452558034708135E-2</v>
      </c>
      <c r="AC512" s="356">
        <v>1.9631314340435718E-2</v>
      </c>
      <c r="AD512" s="356">
        <v>2.0872201492537309E-2</v>
      </c>
      <c r="AE512" s="356">
        <v>2.0410529977965906E-2</v>
      </c>
      <c r="AF512" s="356">
        <v>2.0196735035579741E-2</v>
      </c>
      <c r="AG512" s="356">
        <v>2.1571213262999246E-2</v>
      </c>
      <c r="AH512" s="356">
        <v>2.1204340263397667E-2</v>
      </c>
      <c r="AI512" s="356">
        <v>2.6227444397817878E-2</v>
      </c>
      <c r="AJ512" s="356">
        <v>2.7209051724137932E-2</v>
      </c>
      <c r="AK512" s="356">
        <v>2.4000886868798848E-2</v>
      </c>
      <c r="AL512" s="356">
        <v>2.1270367840764953E-2</v>
      </c>
      <c r="AM512" s="356">
        <v>1.8648417450812662E-2</v>
      </c>
      <c r="AN512" s="356">
        <v>1.5364866967480939E-2</v>
      </c>
      <c r="AO512" s="1469">
        <v>1.4572831846969109E-2</v>
      </c>
      <c r="AP512" s="356"/>
      <c r="AQ512" s="356"/>
      <c r="AR512" s="356"/>
      <c r="AS512" s="352"/>
      <c r="AT512" s="352">
        <v>1.3579396777303401E-2</v>
      </c>
      <c r="AU512" s="63"/>
      <c r="AV512" s="902"/>
      <c r="AW512" s="1215"/>
      <c r="AX512" s="106"/>
      <c r="AY512" s="106"/>
      <c r="AZ512" s="106"/>
      <c r="BA512" s="117"/>
      <c r="BB512" s="117"/>
      <c r="BC512" s="117"/>
      <c r="BD512" s="532">
        <v>2.0872201492537309E-2</v>
      </c>
      <c r="BE512" s="356">
        <v>2.1204340263397667E-2</v>
      </c>
      <c r="BF512" s="356"/>
      <c r="BG512" s="532"/>
      <c r="BH512" s="356"/>
      <c r="BI512" s="24"/>
      <c r="BJ512" s="356"/>
      <c r="BK512" s="356"/>
      <c r="BL512" s="356"/>
      <c r="BM512" s="24"/>
      <c r="BN512" s="117"/>
      <c r="BO512" s="356"/>
      <c r="BP512" s="356"/>
      <c r="BQ512" s="356"/>
    </row>
    <row r="513" spans="1:69" ht="12" customHeight="1">
      <c r="A513" s="31"/>
      <c r="B513" s="31"/>
      <c r="C513" s="90"/>
      <c r="D513" s="399" t="s">
        <v>379</v>
      </c>
      <c r="E513" s="90"/>
      <c r="F513" s="144"/>
      <c r="G513" s="144"/>
      <c r="H513" s="144"/>
      <c r="I513" s="106"/>
      <c r="J513" s="144"/>
      <c r="K513" s="144"/>
      <c r="L513" s="144"/>
      <c r="M513" s="106"/>
      <c r="N513" s="144"/>
      <c r="O513" s="144"/>
      <c r="P513" s="144"/>
      <c r="Q513" s="692"/>
      <c r="R513" s="692"/>
      <c r="S513" s="692"/>
      <c r="T513" s="692"/>
      <c r="U513" s="692"/>
      <c r="V513" s="692"/>
      <c r="W513" s="692"/>
      <c r="X513" s="692"/>
      <c r="Y513" s="693"/>
      <c r="Z513" s="692"/>
      <c r="AA513" s="356">
        <v>0.18149146451033243</v>
      </c>
      <c r="AB513" s="532">
        <v>0.11830201809324983</v>
      </c>
      <c r="AC513" s="356">
        <v>0.11996842936069455</v>
      </c>
      <c r="AD513" s="356">
        <v>0.20532319391634979</v>
      </c>
      <c r="AE513" s="356">
        <v>0.26028368794326245</v>
      </c>
      <c r="AF513" s="356">
        <v>0.17241379310344829</v>
      </c>
      <c r="AG513" s="356">
        <v>0.14432176656151421</v>
      </c>
      <c r="AH513" s="356">
        <v>0.13159698423577793</v>
      </c>
      <c r="AI513" s="356">
        <v>0.18625592417061609</v>
      </c>
      <c r="AJ513" s="356">
        <v>0.16261151662611517</v>
      </c>
      <c r="AK513" s="356">
        <v>0.1755840241145441</v>
      </c>
      <c r="AL513" s="356">
        <v>0.14487832484436899</v>
      </c>
      <c r="AM513" s="356">
        <v>0.10439921208141825</v>
      </c>
      <c r="AN513" s="356">
        <v>0.12326043737574553</v>
      </c>
      <c r="AO513" s="1469">
        <v>0.21122685185185183</v>
      </c>
      <c r="AP513" s="356"/>
      <c r="AQ513" s="356"/>
      <c r="AR513" s="356"/>
      <c r="AS513" s="352"/>
      <c r="AT513" s="352">
        <v>0.21039603960396042</v>
      </c>
      <c r="AU513" s="63"/>
      <c r="AV513" s="902"/>
      <c r="AW513" s="1215"/>
      <c r="AX513" s="106"/>
      <c r="AY513" s="106"/>
      <c r="AZ513" s="106"/>
      <c r="BA513" s="117"/>
      <c r="BB513" s="117"/>
      <c r="BC513" s="117"/>
      <c r="BD513" s="532">
        <v>0.20532319391634979</v>
      </c>
      <c r="BE513" s="356">
        <v>0.13159698423577793</v>
      </c>
      <c r="BF513" s="356"/>
      <c r="BG513" s="532"/>
      <c r="BH513" s="356"/>
      <c r="BI513" s="24"/>
      <c r="BJ513" s="356"/>
      <c r="BK513" s="356"/>
      <c r="BL513" s="356"/>
      <c r="BM513" s="24"/>
      <c r="BN513" s="117"/>
      <c r="BO513" s="356"/>
      <c r="BP513" s="356"/>
      <c r="BQ513" s="356"/>
    </row>
    <row r="514" spans="1:69" ht="12" customHeight="1">
      <c r="A514" s="31"/>
      <c r="B514" s="31"/>
      <c r="C514" s="90"/>
      <c r="D514" s="399" t="s">
        <v>380</v>
      </c>
      <c r="E514" s="90"/>
      <c r="F514" s="144"/>
      <c r="G514" s="144"/>
      <c r="H514" s="144"/>
      <c r="I514" s="106"/>
      <c r="J514" s="144"/>
      <c r="K514" s="144"/>
      <c r="L514" s="144"/>
      <c r="M514" s="106"/>
      <c r="N514" s="144"/>
      <c r="O514" s="144"/>
      <c r="P514" s="144"/>
      <c r="Q514" s="692"/>
      <c r="R514" s="692"/>
      <c r="S514" s="692"/>
      <c r="T514" s="692"/>
      <c r="U514" s="692"/>
      <c r="V514" s="692"/>
      <c r="W514" s="692"/>
      <c r="X514" s="692"/>
      <c r="Y514" s="693"/>
      <c r="Z514" s="692"/>
      <c r="AA514" s="356">
        <v>0.56182888811915477</v>
      </c>
      <c r="AB514" s="532">
        <v>0.67447199265381086</v>
      </c>
      <c r="AC514" s="356">
        <v>0.67652495378927913</v>
      </c>
      <c r="AD514" s="356">
        <v>0.63070342205323182</v>
      </c>
      <c r="AE514" s="356">
        <v>0.64191919191919189</v>
      </c>
      <c r="AF514" s="356">
        <v>0.62847069193477301</v>
      </c>
      <c r="AG514" s="356">
        <v>0.66024436090225558</v>
      </c>
      <c r="AH514" s="356">
        <v>0.67956883880450758</v>
      </c>
      <c r="AI514" s="356">
        <v>0.71709974853310976</v>
      </c>
      <c r="AJ514" s="356">
        <v>0.65121853775469429</v>
      </c>
      <c r="AK514" s="356">
        <v>0.57033248081841437</v>
      </c>
      <c r="AL514" s="356">
        <v>0.5957514267596703</v>
      </c>
      <c r="AM514" s="356">
        <v>0.59282178217821779</v>
      </c>
      <c r="AN514" s="356">
        <v>0.63905511811023619</v>
      </c>
      <c r="AO514" s="1469">
        <v>0.6469798657718121</v>
      </c>
      <c r="AP514" s="356"/>
      <c r="AQ514" s="356"/>
      <c r="AR514" s="356"/>
      <c r="AS514" s="352"/>
      <c r="AT514" s="352">
        <v>0.62739630533286861</v>
      </c>
      <c r="AU514" s="63"/>
      <c r="AV514" s="902"/>
      <c r="AW514" s="1215"/>
      <c r="AX514" s="106"/>
      <c r="AY514" s="106"/>
      <c r="AZ514" s="106"/>
      <c r="BA514" s="117"/>
      <c r="BB514" s="117"/>
      <c r="BC514" s="117"/>
      <c r="BD514" s="532">
        <v>0.63070342205323182</v>
      </c>
      <c r="BE514" s="356">
        <v>0.67956883880450758</v>
      </c>
      <c r="BF514" s="356"/>
      <c r="BG514" s="532"/>
      <c r="BH514" s="356"/>
      <c r="BI514" s="24"/>
      <c r="BJ514" s="356"/>
      <c r="BK514" s="356"/>
      <c r="BL514" s="356"/>
      <c r="BM514" s="24"/>
      <c r="BN514" s="117"/>
      <c r="BO514" s="356"/>
      <c r="BP514" s="356"/>
      <c r="BQ514" s="356"/>
    </row>
    <row r="515" spans="1:69" ht="12" customHeight="1">
      <c r="A515" s="31"/>
      <c r="B515" s="31"/>
      <c r="C515" s="90"/>
      <c r="D515" s="399" t="s">
        <v>381</v>
      </c>
      <c r="E515" s="90"/>
      <c r="F515" s="144"/>
      <c r="G515" s="144"/>
      <c r="H515" s="144"/>
      <c r="I515" s="106"/>
      <c r="J515" s="144"/>
      <c r="K515" s="144"/>
      <c r="L515" s="144"/>
      <c r="M515" s="106"/>
      <c r="N515" s="144"/>
      <c r="O515" s="144"/>
      <c r="P515" s="144"/>
      <c r="Q515" s="692"/>
      <c r="R515" s="692"/>
      <c r="S515" s="692"/>
      <c r="T515" s="692"/>
      <c r="U515" s="692"/>
      <c r="V515" s="692"/>
      <c r="W515" s="692"/>
      <c r="X515" s="692"/>
      <c r="Y515" s="693"/>
      <c r="Z515" s="692"/>
      <c r="AA515" s="356">
        <v>2.5000000000000001E-2</v>
      </c>
      <c r="AB515" s="532">
        <v>2.5641025641025644E-2</v>
      </c>
      <c r="AC515" s="356">
        <v>0</v>
      </c>
      <c r="AD515" s="356">
        <v>0</v>
      </c>
      <c r="AE515" s="356">
        <v>2.777777777777778E-2</v>
      </c>
      <c r="AF515" s="356">
        <v>2.9411764705882356E-2</v>
      </c>
      <c r="AG515" s="356">
        <v>3.0303030303030307E-2</v>
      </c>
      <c r="AH515" s="356">
        <v>2.5000000000000001E-2</v>
      </c>
      <c r="AI515" s="356">
        <v>3.3333333333333333E-2</v>
      </c>
      <c r="AJ515" s="356">
        <v>3.3333333333333333E-2</v>
      </c>
      <c r="AK515" s="356">
        <v>3.3333333333333333E-2</v>
      </c>
      <c r="AL515" s="356">
        <v>5.2631578947368425E-2</v>
      </c>
      <c r="AM515" s="356">
        <v>5.4054054054054057E-2</v>
      </c>
      <c r="AN515" s="356">
        <v>0.31372549019607848</v>
      </c>
      <c r="AO515" s="1469">
        <v>0.32</v>
      </c>
      <c r="AP515" s="356"/>
      <c r="AQ515" s="356"/>
      <c r="AR515" s="356"/>
      <c r="AS515" s="352"/>
      <c r="AT515" s="352">
        <v>0.33333333333333337</v>
      </c>
      <c r="AU515" s="63"/>
      <c r="AV515" s="902"/>
      <c r="AW515" s="1215"/>
      <c r="AX515" s="106"/>
      <c r="AY515" s="106"/>
      <c r="AZ515" s="106"/>
      <c r="BA515" s="117"/>
      <c r="BB515" s="117"/>
      <c r="BC515" s="117"/>
      <c r="BD515" s="532">
        <v>0</v>
      </c>
      <c r="BE515" s="356">
        <v>2.5000000000000001E-2</v>
      </c>
      <c r="BF515" s="356"/>
      <c r="BG515" s="532"/>
      <c r="BH515" s="356"/>
      <c r="BI515" s="24"/>
      <c r="BJ515" s="356"/>
      <c r="BK515" s="356"/>
      <c r="BL515" s="356"/>
      <c r="BM515" s="24"/>
      <c r="BN515" s="117"/>
      <c r="BO515" s="356"/>
      <c r="BP515" s="356"/>
      <c r="BQ515" s="356"/>
    </row>
    <row r="516" spans="1:69" s="87" customFormat="1" ht="12" customHeight="1">
      <c r="A516" s="94"/>
      <c r="B516" s="92" t="s">
        <v>79</v>
      </c>
      <c r="C516" s="93"/>
      <c r="D516" s="93"/>
      <c r="E516" s="92"/>
      <c r="F516" s="145"/>
      <c r="G516" s="145"/>
      <c r="H516" s="145"/>
      <c r="I516" s="125"/>
      <c r="J516" s="145"/>
      <c r="K516" s="145"/>
      <c r="L516" s="145"/>
      <c r="M516" s="125"/>
      <c r="N516" s="145"/>
      <c r="O516" s="145"/>
      <c r="P516" s="145"/>
      <c r="Q516" s="695"/>
      <c r="R516" s="695"/>
      <c r="S516" s="695"/>
      <c r="T516" s="695"/>
      <c r="U516" s="695"/>
      <c r="V516" s="695"/>
      <c r="W516" s="695"/>
      <c r="X516" s="695"/>
      <c r="Y516" s="696"/>
      <c r="Z516" s="695"/>
      <c r="AA516" s="354">
        <v>9.1352589463664216E-2</v>
      </c>
      <c r="AB516" s="685">
        <v>9.1078226745776758E-2</v>
      </c>
      <c r="AC516" s="354">
        <v>9.2150879000084576E-2</v>
      </c>
      <c r="AD516" s="354">
        <v>8.7929316610010549E-2</v>
      </c>
      <c r="AE516" s="354">
        <v>8.7385194117691661E-2</v>
      </c>
      <c r="AF516" s="354">
        <v>8.4254198118044202E-2</v>
      </c>
      <c r="AG516" s="354">
        <v>8.1965804622390268E-2</v>
      </c>
      <c r="AH516" s="354">
        <v>7.8659587458363295E-2</v>
      </c>
      <c r="AI516" s="354">
        <v>8.5845097291110256E-2</v>
      </c>
      <c r="AJ516" s="354">
        <v>8.7235261287195609E-2</v>
      </c>
      <c r="AK516" s="354">
        <v>7.5112384189463283E-2</v>
      </c>
      <c r="AL516" s="354">
        <v>7.6337860653328496E-2</v>
      </c>
      <c r="AM516" s="354">
        <v>7.4998468585585648E-2</v>
      </c>
      <c r="AN516" s="354">
        <v>6.9791375585286558E-2</v>
      </c>
      <c r="AO516" s="1473">
        <v>6.6640308391815756E-2</v>
      </c>
      <c r="AP516" s="354"/>
      <c r="AQ516" s="354"/>
      <c r="AR516" s="354"/>
      <c r="AS516" s="354"/>
      <c r="AT516" s="354">
        <v>5.6060211171359002E-2</v>
      </c>
      <c r="AU516" s="63"/>
      <c r="AV516" s="981"/>
      <c r="AW516" s="127"/>
      <c r="AX516" s="125"/>
      <c r="AY516" s="125"/>
      <c r="AZ516" s="125"/>
      <c r="BA516" s="131"/>
      <c r="BB516" s="131"/>
      <c r="BC516" s="131"/>
      <c r="BD516" s="685">
        <v>8.7929316610010549E-2</v>
      </c>
      <c r="BE516" s="354">
        <v>7.8659587458363295E-2</v>
      </c>
      <c r="BF516" s="354"/>
      <c r="BG516" s="685"/>
      <c r="BH516" s="354"/>
      <c r="BI516" s="88"/>
      <c r="BJ516" s="354"/>
      <c r="BK516" s="354"/>
      <c r="BL516" s="354"/>
      <c r="BM516" s="88"/>
      <c r="BN516" s="131"/>
      <c r="BO516" s="354"/>
      <c r="BP516" s="354"/>
      <c r="BQ516" s="354"/>
    </row>
    <row r="517" spans="1:69" s="87" customFormat="1" ht="12" customHeight="1">
      <c r="A517" s="94"/>
      <c r="B517" s="464" t="s">
        <v>378</v>
      </c>
      <c r="C517" s="1247"/>
      <c r="D517" s="1247"/>
      <c r="E517" s="89"/>
      <c r="F517" s="231"/>
      <c r="G517" s="231"/>
      <c r="H517" s="231"/>
      <c r="I517" s="459"/>
      <c r="J517" s="231"/>
      <c r="K517" s="231"/>
      <c r="L517" s="231"/>
      <c r="M517" s="459"/>
      <c r="N517" s="231"/>
      <c r="O517" s="231"/>
      <c r="P517" s="231"/>
      <c r="Q517" s="709"/>
      <c r="R517" s="709"/>
      <c r="S517" s="709"/>
      <c r="T517" s="709"/>
      <c r="U517" s="709"/>
      <c r="V517" s="709"/>
      <c r="W517" s="709"/>
      <c r="X517" s="709"/>
      <c r="Y517" s="693"/>
      <c r="Z517" s="692"/>
      <c r="AA517" s="720">
        <v>1.7495591480247062E-2</v>
      </c>
      <c r="AB517" s="721">
        <v>1.4656244448392256E-2</v>
      </c>
      <c r="AC517" s="720">
        <v>1.250160593752162E-2</v>
      </c>
      <c r="AD517" s="720">
        <v>1.122409290437295E-2</v>
      </c>
      <c r="AE517" s="720">
        <v>1.0368921185019565E-2</v>
      </c>
      <c r="AF517" s="720">
        <v>1.0991148720941544E-2</v>
      </c>
      <c r="AG517" s="720">
        <v>9.785612196283943E-3</v>
      </c>
      <c r="AH517" s="720">
        <v>9.321710654845522E-3</v>
      </c>
      <c r="AI517" s="720">
        <v>1.1379750737657989E-2</v>
      </c>
      <c r="AJ517" s="720">
        <v>1.3158261030946968E-2</v>
      </c>
      <c r="AK517" s="720">
        <v>1.2218279946029682E-2</v>
      </c>
      <c r="AL517" s="720">
        <v>1.1274497439907182E-2</v>
      </c>
      <c r="AM517" s="720">
        <v>1.0249264081400431E-2</v>
      </c>
      <c r="AN517" s="720">
        <v>9.2258421121082061E-3</v>
      </c>
      <c r="AO517" s="1507">
        <v>8.5747085145762257E-3</v>
      </c>
      <c r="AP517" s="720"/>
      <c r="AQ517" s="720"/>
      <c r="AR517" s="720"/>
      <c r="AS517" s="720"/>
      <c r="AT517" s="720">
        <v>8.2868005227515733E-3</v>
      </c>
      <c r="AU517" s="63"/>
      <c r="AV517" s="982"/>
      <c r="AW517" s="1256"/>
      <c r="AX517" s="459"/>
      <c r="AY517" s="459"/>
      <c r="AZ517" s="459"/>
      <c r="BA517" s="456"/>
      <c r="BB517" s="456"/>
      <c r="BC517" s="456"/>
      <c r="BD517" s="721">
        <v>1.122409290437295E-2</v>
      </c>
      <c r="BE517" s="720">
        <v>9.321710654845522E-3</v>
      </c>
      <c r="BF517" s="720"/>
      <c r="BG517" s="721"/>
      <c r="BH517" s="720"/>
      <c r="BI517" s="88"/>
      <c r="BJ517" s="720"/>
      <c r="BK517" s="720"/>
      <c r="BL517" s="720"/>
      <c r="BM517" s="88"/>
      <c r="BN517" s="456"/>
      <c r="BO517" s="720"/>
      <c r="BP517" s="720"/>
      <c r="BQ517" s="720"/>
    </row>
    <row r="518" spans="1:69" s="87" customFormat="1" ht="12" customHeight="1">
      <c r="A518" s="94"/>
      <c r="B518" s="464" t="s">
        <v>379</v>
      </c>
      <c r="C518" s="1247"/>
      <c r="D518" s="1247"/>
      <c r="E518" s="89"/>
      <c r="F518" s="231"/>
      <c r="G518" s="231"/>
      <c r="H518" s="231"/>
      <c r="I518" s="459"/>
      <c r="J518" s="231"/>
      <c r="K518" s="231"/>
      <c r="L518" s="231"/>
      <c r="M518" s="459"/>
      <c r="N518" s="231"/>
      <c r="O518" s="231"/>
      <c r="P518" s="231"/>
      <c r="Q518" s="709"/>
      <c r="R518" s="709"/>
      <c r="S518" s="709"/>
      <c r="T518" s="709"/>
      <c r="U518" s="709"/>
      <c r="V518" s="709"/>
      <c r="W518" s="709"/>
      <c r="X518" s="709"/>
      <c r="Y518" s="693"/>
      <c r="Z518" s="692"/>
      <c r="AA518" s="720">
        <v>0.11428333610787414</v>
      </c>
      <c r="AB518" s="721">
        <v>9.4383156680366287E-2</v>
      </c>
      <c r="AC518" s="720">
        <v>8.8224061107574789E-2</v>
      </c>
      <c r="AD518" s="720">
        <v>9.9181800039912199E-2</v>
      </c>
      <c r="AE518" s="720">
        <v>0.1255154639175258</v>
      </c>
      <c r="AF518" s="720">
        <v>0.11623348956114189</v>
      </c>
      <c r="AG518" s="720">
        <v>9.4527835835075055E-2</v>
      </c>
      <c r="AH518" s="720">
        <v>0.11081162024558251</v>
      </c>
      <c r="AI518" s="720">
        <v>0.12211378243275409</v>
      </c>
      <c r="AJ518" s="720">
        <v>0.11451904494732248</v>
      </c>
      <c r="AK518" s="720">
        <v>0.12150068017469751</v>
      </c>
      <c r="AL518" s="720">
        <v>0.14323209598800149</v>
      </c>
      <c r="AM518" s="720">
        <v>0.14257670495855751</v>
      </c>
      <c r="AN518" s="720">
        <v>0.14557653300046811</v>
      </c>
      <c r="AO518" s="1507">
        <v>0.1656577587479699</v>
      </c>
      <c r="AP518" s="720"/>
      <c r="AQ518" s="720"/>
      <c r="AR518" s="720"/>
      <c r="AS518" s="720"/>
      <c r="AT518" s="720">
        <v>0.15418093607305935</v>
      </c>
      <c r="AU518" s="63"/>
      <c r="AV518" s="982"/>
      <c r="AW518" s="1256"/>
      <c r="AX518" s="459"/>
      <c r="AY518" s="459"/>
      <c r="AZ518" s="459"/>
      <c r="BA518" s="456"/>
      <c r="BB518" s="456"/>
      <c r="BC518" s="456"/>
      <c r="BD518" s="721">
        <v>9.9181800039912199E-2</v>
      </c>
      <c r="BE518" s="720">
        <v>0.11081162024558251</v>
      </c>
      <c r="BF518" s="720"/>
      <c r="BG518" s="721"/>
      <c r="BH518" s="720"/>
      <c r="BI518" s="88"/>
      <c r="BJ518" s="720"/>
      <c r="BK518" s="720"/>
      <c r="BL518" s="720"/>
      <c r="BM518" s="88"/>
      <c r="BN518" s="456"/>
      <c r="BO518" s="720"/>
      <c r="BP518" s="720"/>
      <c r="BQ518" s="720"/>
    </row>
    <row r="519" spans="1:69" s="87" customFormat="1" ht="12" customHeight="1">
      <c r="A519" s="94"/>
      <c r="B519" s="464" t="s">
        <v>380</v>
      </c>
      <c r="C519" s="1247"/>
      <c r="D519" s="1247"/>
      <c r="E519" s="89"/>
      <c r="F519" s="231"/>
      <c r="G519" s="231"/>
      <c r="H519" s="231"/>
      <c r="I519" s="459"/>
      <c r="J519" s="231"/>
      <c r="K519" s="231"/>
      <c r="L519" s="231"/>
      <c r="M519" s="459"/>
      <c r="N519" s="231"/>
      <c r="O519" s="231"/>
      <c r="P519" s="231"/>
      <c r="Q519" s="709"/>
      <c r="R519" s="709"/>
      <c r="S519" s="709"/>
      <c r="T519" s="709"/>
      <c r="U519" s="709"/>
      <c r="V519" s="709"/>
      <c r="W519" s="709"/>
      <c r="X519" s="709"/>
      <c r="Y519" s="693"/>
      <c r="Z519" s="692"/>
      <c r="AA519" s="720">
        <v>0.64338792294928204</v>
      </c>
      <c r="AB519" s="721">
        <v>0.70255752425238516</v>
      </c>
      <c r="AC519" s="720">
        <v>0.71365876193409294</v>
      </c>
      <c r="AD519" s="720">
        <v>0.69482576557550157</v>
      </c>
      <c r="AE519" s="720">
        <v>0.70188798984610512</v>
      </c>
      <c r="AF519" s="720">
        <v>0.6737967914438503</v>
      </c>
      <c r="AG519" s="720">
        <v>0.67733789507983067</v>
      </c>
      <c r="AH519" s="720">
        <v>0.6883704735376045</v>
      </c>
      <c r="AI519" s="720">
        <v>0.72020014526672593</v>
      </c>
      <c r="AJ519" s="720">
        <v>0.70586270252213124</v>
      </c>
      <c r="AK519" s="720">
        <v>0.65640627694430076</v>
      </c>
      <c r="AL519" s="720">
        <v>0.67168620378719568</v>
      </c>
      <c r="AM519" s="720">
        <v>0.66672431684538214</v>
      </c>
      <c r="AN519" s="720">
        <v>0.67482980332829057</v>
      </c>
      <c r="AO519" s="1507">
        <v>0.67701989443767763</v>
      </c>
      <c r="AP519" s="720"/>
      <c r="AQ519" s="720"/>
      <c r="AR519" s="720"/>
      <c r="AS519" s="720"/>
      <c r="AT519" s="720">
        <v>0.65337975747388655</v>
      </c>
      <c r="AU519" s="63"/>
      <c r="AV519" s="982"/>
      <c r="AW519" s="1256"/>
      <c r="AX519" s="459"/>
      <c r="AY519" s="459"/>
      <c r="AZ519" s="459"/>
      <c r="BA519" s="456"/>
      <c r="BB519" s="456"/>
      <c r="BC519" s="456"/>
      <c r="BD519" s="721">
        <v>0.69482576557550157</v>
      </c>
      <c r="BE519" s="720">
        <v>0.6883704735376045</v>
      </c>
      <c r="BF519" s="720"/>
      <c r="BG519" s="721"/>
      <c r="BH519" s="720"/>
      <c r="BI519" s="88"/>
      <c r="BJ519" s="720"/>
      <c r="BK519" s="720"/>
      <c r="BL519" s="720"/>
      <c r="BM519" s="88"/>
      <c r="BN519" s="456"/>
      <c r="BO519" s="720"/>
      <c r="BP519" s="720"/>
      <c r="BQ519" s="720"/>
    </row>
    <row r="520" spans="1:69" s="87" customFormat="1" ht="12" customHeight="1">
      <c r="A520" s="94"/>
      <c r="B520" s="464" t="s">
        <v>381</v>
      </c>
      <c r="C520" s="1247"/>
      <c r="D520" s="1247"/>
      <c r="E520" s="89"/>
      <c r="F520" s="231"/>
      <c r="G520" s="231"/>
      <c r="H520" s="231"/>
      <c r="I520" s="459"/>
      <c r="J520" s="231"/>
      <c r="K520" s="231"/>
      <c r="L520" s="231"/>
      <c r="M520" s="459"/>
      <c r="N520" s="231"/>
      <c r="O520" s="231"/>
      <c r="P520" s="231"/>
      <c r="Q520" s="709"/>
      <c r="R520" s="709"/>
      <c r="S520" s="709"/>
      <c r="T520" s="709"/>
      <c r="U520" s="709"/>
      <c r="V520" s="709"/>
      <c r="W520" s="709"/>
      <c r="X520" s="709"/>
      <c r="Y520" s="693"/>
      <c r="Z520" s="692"/>
      <c r="AA520" s="720">
        <v>0.35</v>
      </c>
      <c r="AB520" s="721">
        <v>0.36293436293436299</v>
      </c>
      <c r="AC520" s="720">
        <v>0.33009708737864074</v>
      </c>
      <c r="AD520" s="720">
        <v>0.39013452914798202</v>
      </c>
      <c r="AE520" s="720">
        <v>0.37453183520599248</v>
      </c>
      <c r="AF520" s="720">
        <v>0.45925925925925926</v>
      </c>
      <c r="AG520" s="720">
        <v>0.56678700361010825</v>
      </c>
      <c r="AH520" s="720">
        <v>0.39798488664987403</v>
      </c>
      <c r="AI520" s="720">
        <v>0.44270833333333337</v>
      </c>
      <c r="AJ520" s="720">
        <v>0.43877551020408168</v>
      </c>
      <c r="AK520" s="720">
        <v>0.6195286195286196</v>
      </c>
      <c r="AL520" s="720">
        <v>0.32575757575757569</v>
      </c>
      <c r="AM520" s="720">
        <v>0.3201219512195122</v>
      </c>
      <c r="AN520" s="720">
        <v>0.33442622950819667</v>
      </c>
      <c r="AO520" s="1507">
        <v>0.33006535947712418</v>
      </c>
      <c r="AP520" s="720"/>
      <c r="AQ520" s="720"/>
      <c r="AR520" s="720"/>
      <c r="AS520" s="720"/>
      <c r="AT520" s="720">
        <v>0.33783783783783783</v>
      </c>
      <c r="AU520" s="63"/>
      <c r="AV520" s="982"/>
      <c r="AW520" s="1256"/>
      <c r="AX520" s="459"/>
      <c r="AY520" s="459"/>
      <c r="AZ520" s="459"/>
      <c r="BA520" s="456"/>
      <c r="BB520" s="456"/>
      <c r="BC520" s="456"/>
      <c r="BD520" s="721">
        <v>0.39013452914798202</v>
      </c>
      <c r="BE520" s="720">
        <v>0.39798488664987403</v>
      </c>
      <c r="BF520" s="720"/>
      <c r="BG520" s="721"/>
      <c r="BH520" s="720"/>
      <c r="BI520" s="88"/>
      <c r="BJ520" s="720"/>
      <c r="BK520" s="720"/>
      <c r="BL520" s="720"/>
      <c r="BM520" s="88"/>
      <c r="BN520" s="456"/>
      <c r="BO520" s="720"/>
      <c r="BP520" s="720"/>
      <c r="BQ520" s="720"/>
    </row>
    <row r="521" spans="1:69" s="87" customFormat="1" ht="13.5" customHeight="1">
      <c r="A521" s="1257"/>
      <c r="B521" s="1257"/>
      <c r="C521" s="1257"/>
      <c r="D521" s="1257"/>
      <c r="E521" s="1257"/>
      <c r="F521" s="1257"/>
      <c r="G521" s="1257"/>
      <c r="H521" s="1257"/>
      <c r="I521" s="1257"/>
      <c r="J521" s="1257"/>
      <c r="K521" s="1257"/>
      <c r="L521" s="1257"/>
      <c r="M521" s="1257"/>
      <c r="N521" s="1257"/>
      <c r="O521" s="1257"/>
      <c r="P521" s="1257"/>
      <c r="Q521" s="871"/>
      <c r="R521" s="871"/>
      <c r="S521" s="871"/>
      <c r="T521" s="871"/>
      <c r="U521" s="871"/>
      <c r="V521" s="871"/>
      <c r="W521" s="871"/>
      <c r="X521" s="871"/>
      <c r="Y521" s="871"/>
      <c r="Z521" s="871"/>
      <c r="AA521" s="871"/>
      <c r="AB521" s="1378"/>
      <c r="AC521" s="783"/>
      <c r="AD521" s="783"/>
      <c r="AE521" s="783"/>
      <c r="AF521" s="783"/>
      <c r="AG521" s="783"/>
      <c r="AH521" s="783"/>
      <c r="AI521" s="783"/>
      <c r="AJ521" s="783"/>
      <c r="AK521" s="783"/>
      <c r="AL521" s="783"/>
      <c r="AM521" s="783"/>
      <c r="AN521" s="783"/>
      <c r="AO521" s="1518"/>
      <c r="AP521" s="783"/>
      <c r="AQ521" s="783"/>
      <c r="AR521" s="783"/>
      <c r="AS521" s="1319"/>
      <c r="AT521" s="1319"/>
      <c r="AU521" s="63"/>
      <c r="AV521" s="982"/>
      <c r="AW521" s="1257"/>
      <c r="AX521" s="1257"/>
      <c r="AY521" s="1257"/>
      <c r="AZ521" s="1257"/>
      <c r="BA521" s="1257"/>
      <c r="BB521" s="1257"/>
      <c r="BC521" s="1257"/>
      <c r="BD521" s="979"/>
      <c r="BE521" s="866"/>
      <c r="BF521" s="866"/>
      <c r="BG521" s="979"/>
      <c r="BH521" s="866"/>
      <c r="BI521" s="88"/>
      <c r="BJ521" s="866"/>
      <c r="BK521" s="866"/>
      <c r="BL521" s="866"/>
      <c r="BM521" s="88"/>
      <c r="BN521" s="1257"/>
      <c r="BO521" s="866"/>
      <c r="BP521" s="866"/>
      <c r="BQ521" s="866"/>
    </row>
    <row r="522" spans="1:69" s="87" customFormat="1" ht="11.25" customHeight="1">
      <c r="A522" s="94"/>
      <c r="B522" s="94"/>
      <c r="C522" s="89" t="s">
        <v>82</v>
      </c>
      <c r="D522" s="89"/>
      <c r="E522" s="89"/>
      <c r="F522" s="458"/>
      <c r="G522" s="458"/>
      <c r="H522" s="458"/>
      <c r="I522" s="459"/>
      <c r="J522" s="458"/>
      <c r="K522" s="458"/>
      <c r="L522" s="458"/>
      <c r="M522" s="459"/>
      <c r="N522" s="458"/>
      <c r="O522" s="458"/>
      <c r="P522" s="458"/>
      <c r="Q522" s="701"/>
      <c r="R522" s="701"/>
      <c r="S522" s="701"/>
      <c r="T522" s="701"/>
      <c r="U522" s="701"/>
      <c r="V522" s="701"/>
      <c r="W522" s="701"/>
      <c r="X522" s="701"/>
      <c r="Y522" s="702"/>
      <c r="Z522" s="701"/>
      <c r="AA522" s="734">
        <v>2.3438667822655381E-2</v>
      </c>
      <c r="AB522" s="733">
        <v>2.1483465300419186E-2</v>
      </c>
      <c r="AC522" s="734">
        <v>2.1491817209901589E-2</v>
      </c>
      <c r="AD522" s="734">
        <v>2.0568223134057029E-2</v>
      </c>
      <c r="AE522" s="734">
        <v>2.0076142131979696E-2</v>
      </c>
      <c r="AF522" s="734">
        <v>2.0259560134733512E-2</v>
      </c>
      <c r="AG522" s="734">
        <v>1.9959648364317621E-2</v>
      </c>
      <c r="AH522" s="734">
        <v>1.8549589858314692E-2</v>
      </c>
      <c r="AI522" s="734">
        <v>1.4873101064313657E-2</v>
      </c>
      <c r="AJ522" s="734">
        <v>1.61574683657301E-2</v>
      </c>
      <c r="AK522" s="734">
        <v>1.5835475578406168E-2</v>
      </c>
      <c r="AL522" s="734">
        <v>1.3565037457130266E-2</v>
      </c>
      <c r="AM522" s="734">
        <v>1.2681657411988935E-2</v>
      </c>
      <c r="AN522" s="734">
        <v>1.1620982423902131E-2</v>
      </c>
      <c r="AO522" s="1517">
        <v>1.0375201828849136E-2</v>
      </c>
      <c r="AP522" s="734"/>
      <c r="AQ522" s="734"/>
      <c r="AR522" s="734"/>
      <c r="AS522" s="1022"/>
      <c r="AT522" s="1022">
        <v>8.7741896376668828E-3</v>
      </c>
      <c r="AU522" s="63"/>
      <c r="AV522" s="982"/>
      <c r="AW522" s="1253"/>
      <c r="AX522" s="459"/>
      <c r="AY522" s="459"/>
      <c r="AZ522" s="459"/>
      <c r="BA522" s="260"/>
      <c r="BB522" s="260"/>
      <c r="BC522" s="260"/>
      <c r="BD522" s="733">
        <v>2.0568223134057029E-2</v>
      </c>
      <c r="BE522" s="734">
        <v>1.8549589858314692E-2</v>
      </c>
      <c r="BF522" s="734"/>
      <c r="BG522" s="733"/>
      <c r="BH522" s="734"/>
      <c r="BJ522" s="734"/>
      <c r="BK522" s="734"/>
      <c r="BL522" s="734"/>
      <c r="BN522" s="260"/>
      <c r="BO522" s="734"/>
      <c r="BP522" s="734"/>
      <c r="BQ522" s="734"/>
    </row>
    <row r="523" spans="1:69" ht="11.25" customHeight="1">
      <c r="A523" s="31"/>
      <c r="B523" s="31"/>
      <c r="C523" s="90"/>
      <c r="D523" s="399" t="s">
        <v>378</v>
      </c>
      <c r="E523" s="90"/>
      <c r="F523" s="144"/>
      <c r="G523" s="144"/>
      <c r="H523" s="144"/>
      <c r="I523" s="106"/>
      <c r="J523" s="144"/>
      <c r="K523" s="144"/>
      <c r="L523" s="144"/>
      <c r="M523" s="106"/>
      <c r="N523" s="144"/>
      <c r="O523" s="144"/>
      <c r="P523" s="144"/>
      <c r="Q523" s="692"/>
      <c r="R523" s="692"/>
      <c r="S523" s="692"/>
      <c r="T523" s="692"/>
      <c r="U523" s="692"/>
      <c r="V523" s="692"/>
      <c r="W523" s="692"/>
      <c r="X523" s="692"/>
      <c r="Y523" s="693"/>
      <c r="Z523" s="692"/>
      <c r="AA523" s="356">
        <v>9.2269570604153767E-3</v>
      </c>
      <c r="AB523" s="532">
        <v>9.5186895199544635E-3</v>
      </c>
      <c r="AC523" s="356">
        <v>9.5708001426703139E-3</v>
      </c>
      <c r="AD523" s="356">
        <v>5.4559189726084891E-3</v>
      </c>
      <c r="AE523" s="356">
        <v>5.6866336769007854E-3</v>
      </c>
      <c r="AF523" s="356">
        <v>5.9239492995330221E-3</v>
      </c>
      <c r="AG523" s="356">
        <v>6.044325050369375E-3</v>
      </c>
      <c r="AH523" s="356">
        <v>5.8814733589194045E-3</v>
      </c>
      <c r="AI523" s="356">
        <v>1.4398848092152627E-3</v>
      </c>
      <c r="AJ523" s="356">
        <v>2.1821213161378906E-3</v>
      </c>
      <c r="AK523" s="356">
        <v>2.6225539640911837E-3</v>
      </c>
      <c r="AL523" s="356">
        <v>1.986508297810702E-3</v>
      </c>
      <c r="AM523" s="356">
        <v>1.3784411799456502E-3</v>
      </c>
      <c r="AN523" s="356">
        <v>1.4188783584668837E-3</v>
      </c>
      <c r="AO523" s="1469">
        <v>1.3773870457598585E-3</v>
      </c>
      <c r="AP523" s="356"/>
      <c r="AQ523" s="356"/>
      <c r="AR523" s="356"/>
      <c r="AS523" s="352"/>
      <c r="AT523" s="352">
        <v>1.4247750776422373E-3</v>
      </c>
      <c r="AU523" s="63"/>
      <c r="AV523" s="902"/>
      <c r="AW523" s="1215"/>
      <c r="AX523" s="106"/>
      <c r="AY523" s="106"/>
      <c r="AZ523" s="106"/>
      <c r="BA523" s="117"/>
      <c r="BB523" s="117"/>
      <c r="BC523" s="117"/>
      <c r="BD523" s="532">
        <v>5.4559189726084891E-3</v>
      </c>
      <c r="BE523" s="356">
        <v>5.8814733589194045E-3</v>
      </c>
      <c r="BF523" s="356"/>
      <c r="BG523" s="532"/>
      <c r="BH523" s="356"/>
      <c r="BJ523" s="356"/>
      <c r="BK523" s="356"/>
      <c r="BL523" s="356"/>
      <c r="BN523" s="117"/>
      <c r="BO523" s="356"/>
      <c r="BP523" s="356"/>
      <c r="BQ523" s="356"/>
    </row>
    <row r="524" spans="1:69" ht="11.25" customHeight="1">
      <c r="A524" s="31"/>
      <c r="B524" s="31"/>
      <c r="C524" s="90"/>
      <c r="D524" s="399" t="s">
        <v>379</v>
      </c>
      <c r="E524" s="90"/>
      <c r="F524" s="144"/>
      <c r="G524" s="144"/>
      <c r="H524" s="144"/>
      <c r="I524" s="106"/>
      <c r="J524" s="144"/>
      <c r="K524" s="144"/>
      <c r="L524" s="144"/>
      <c r="M524" s="106"/>
      <c r="N524" s="144"/>
      <c r="O524" s="144"/>
      <c r="P524" s="144"/>
      <c r="Q524" s="692"/>
      <c r="R524" s="692"/>
      <c r="S524" s="692"/>
      <c r="T524" s="692"/>
      <c r="U524" s="692"/>
      <c r="V524" s="692"/>
      <c r="W524" s="692"/>
      <c r="X524" s="692"/>
      <c r="Y524" s="693"/>
      <c r="Z524" s="692"/>
      <c r="AA524" s="356">
        <v>4.7252747252747251E-2</v>
      </c>
      <c r="AB524" s="532">
        <v>4.410973641742872E-2</v>
      </c>
      <c r="AC524" s="356">
        <v>4.2609153077327724E-2</v>
      </c>
      <c r="AD524" s="356">
        <v>6.266882766072393E-2</v>
      </c>
      <c r="AE524" s="356">
        <v>6.3508064516129031E-2</v>
      </c>
      <c r="AF524" s="356">
        <v>6.1064973131411827E-2</v>
      </c>
      <c r="AG524" s="356">
        <v>6.2348960850652488E-2</v>
      </c>
      <c r="AH524" s="356">
        <v>5.1662404092071609E-2</v>
      </c>
      <c r="AI524" s="356">
        <v>4.3132050431320505E-2</v>
      </c>
      <c r="AJ524" s="356">
        <v>4.6190761847630477E-2</v>
      </c>
      <c r="AK524" s="356">
        <v>4.2611894543225018E-2</v>
      </c>
      <c r="AL524" s="356">
        <v>3.8388324873096444E-2</v>
      </c>
      <c r="AM524" s="356">
        <v>4.8475120385232745E-2</v>
      </c>
      <c r="AN524" s="356">
        <v>4.8665620094191522E-2</v>
      </c>
      <c r="AO524" s="1469">
        <v>5.1241747878025774E-2</v>
      </c>
      <c r="AP524" s="356"/>
      <c r="AQ524" s="356"/>
      <c r="AR524" s="356"/>
      <c r="AS524" s="352"/>
      <c r="AT524" s="352">
        <v>4.991789819376026E-2</v>
      </c>
      <c r="AU524" s="63"/>
      <c r="AV524" s="902"/>
      <c r="AW524" s="1215"/>
      <c r="AX524" s="106"/>
      <c r="AY524" s="106"/>
      <c r="AZ524" s="106"/>
      <c r="BA524" s="117"/>
      <c r="BB524" s="117"/>
      <c r="BC524" s="117"/>
      <c r="BD524" s="532">
        <v>6.266882766072393E-2</v>
      </c>
      <c r="BE524" s="356">
        <v>5.1662404092071609E-2</v>
      </c>
      <c r="BF524" s="356"/>
      <c r="BG524" s="532"/>
      <c r="BH524" s="356"/>
      <c r="BJ524" s="356"/>
      <c r="BK524" s="356"/>
      <c r="BL524" s="356"/>
      <c r="BN524" s="117"/>
      <c r="BO524" s="356"/>
      <c r="BP524" s="356"/>
      <c r="BQ524" s="356"/>
    </row>
    <row r="525" spans="1:69" ht="11.25" customHeight="1">
      <c r="A525" s="31"/>
      <c r="B525" s="31"/>
      <c r="C525" s="90"/>
      <c r="D525" s="399" t="s">
        <v>380</v>
      </c>
      <c r="E525" s="90"/>
      <c r="F525" s="144"/>
      <c r="G525" s="144"/>
      <c r="H525" s="144"/>
      <c r="I525" s="106"/>
      <c r="J525" s="144"/>
      <c r="K525" s="144"/>
      <c r="L525" s="144"/>
      <c r="M525" s="106"/>
      <c r="N525" s="144"/>
      <c r="O525" s="144"/>
      <c r="P525" s="144"/>
      <c r="Q525" s="692"/>
      <c r="R525" s="692"/>
      <c r="S525" s="692"/>
      <c r="T525" s="692"/>
      <c r="U525" s="692"/>
      <c r="V525" s="692"/>
      <c r="W525" s="692"/>
      <c r="X525" s="692"/>
      <c r="Y525" s="693"/>
      <c r="Z525" s="692"/>
      <c r="AA525" s="356">
        <v>0.43440860215053761</v>
      </c>
      <c r="AB525" s="532">
        <v>0.40661938534278963</v>
      </c>
      <c r="AC525" s="356">
        <v>0.40724478594950608</v>
      </c>
      <c r="AD525" s="356">
        <v>0.52690582959641252</v>
      </c>
      <c r="AE525" s="356">
        <v>0.54712362301101591</v>
      </c>
      <c r="AF525" s="356">
        <v>0.55408653846153844</v>
      </c>
      <c r="AG525" s="356">
        <v>0.55291319857312726</v>
      </c>
      <c r="AH525" s="356">
        <v>0.55474452554744524</v>
      </c>
      <c r="AI525" s="356">
        <v>0.69161676646706594</v>
      </c>
      <c r="AJ525" s="356">
        <v>0.70147058823529418</v>
      </c>
      <c r="AK525" s="356">
        <v>0.68690958164642379</v>
      </c>
      <c r="AL525" s="356">
        <v>0.68838526912181308</v>
      </c>
      <c r="AM525" s="356">
        <v>0.70543806646525686</v>
      </c>
      <c r="AN525" s="356">
        <v>0.73762376237623761</v>
      </c>
      <c r="AO525" s="1469">
        <v>0.71992818671454217</v>
      </c>
      <c r="AP525" s="356"/>
      <c r="AQ525" s="356"/>
      <c r="AR525" s="356"/>
      <c r="AS525" s="352"/>
      <c r="AT525" s="352">
        <v>0.70711297071129708</v>
      </c>
      <c r="AU525" s="63"/>
      <c r="AV525" s="902"/>
      <c r="AW525" s="1215"/>
      <c r="AX525" s="106"/>
      <c r="AY525" s="106"/>
      <c r="AZ525" s="106"/>
      <c r="BA525" s="117"/>
      <c r="BB525" s="117"/>
      <c r="BC525" s="117"/>
      <c r="BD525" s="532">
        <v>0.52690582959641252</v>
      </c>
      <c r="BE525" s="356">
        <v>0.55474452554744524</v>
      </c>
      <c r="BF525" s="356"/>
      <c r="BG525" s="532"/>
      <c r="BH525" s="356"/>
      <c r="BJ525" s="356"/>
      <c r="BK525" s="356"/>
      <c r="BL525" s="356"/>
      <c r="BN525" s="117"/>
      <c r="BO525" s="356"/>
      <c r="BP525" s="356"/>
      <c r="BQ525" s="356"/>
    </row>
    <row r="526" spans="1:69" ht="11.25" customHeight="1">
      <c r="A526" s="31"/>
      <c r="B526" s="31"/>
      <c r="C526" s="90"/>
      <c r="D526" s="399" t="s">
        <v>381</v>
      </c>
      <c r="E526" s="90"/>
      <c r="F526" s="144"/>
      <c r="G526" s="144"/>
      <c r="H526" s="144"/>
      <c r="I526" s="106"/>
      <c r="J526" s="144"/>
      <c r="K526" s="144"/>
      <c r="L526" s="144"/>
      <c r="M526" s="106"/>
      <c r="N526" s="144"/>
      <c r="O526" s="144"/>
      <c r="P526" s="144"/>
      <c r="Q526" s="692"/>
      <c r="R526" s="692"/>
      <c r="S526" s="692"/>
      <c r="T526" s="692"/>
      <c r="U526" s="692"/>
      <c r="V526" s="692"/>
      <c r="W526" s="692"/>
      <c r="X526" s="692"/>
      <c r="Y526" s="693"/>
      <c r="Z526" s="692"/>
      <c r="AA526" s="356">
        <v>0.3928571428571429</v>
      </c>
      <c r="AB526" s="532">
        <v>0.44000000000000006</v>
      </c>
      <c r="AC526" s="356">
        <v>0.43478260869565222</v>
      </c>
      <c r="AD526" s="356">
        <v>0.5</v>
      </c>
      <c r="AE526" s="356">
        <v>0.45454545454545453</v>
      </c>
      <c r="AF526" s="356">
        <v>0.45454545454545453</v>
      </c>
      <c r="AG526" s="356">
        <v>0.3</v>
      </c>
      <c r="AH526" s="356">
        <v>0.33333333333333331</v>
      </c>
      <c r="AI526" s="356">
        <v>0.44444444444444448</v>
      </c>
      <c r="AJ526" s="356">
        <v>0.44444444444444448</v>
      </c>
      <c r="AK526" s="356">
        <v>0.55555555555555558</v>
      </c>
      <c r="AL526" s="356">
        <v>0.55555555555555558</v>
      </c>
      <c r="AM526" s="356">
        <v>0.5</v>
      </c>
      <c r="AN526" s="356">
        <v>0.33333333333333331</v>
      </c>
      <c r="AO526" s="1469">
        <v>0.5</v>
      </c>
      <c r="AP526" s="356"/>
      <c r="AQ526" s="356"/>
      <c r="AR526" s="356"/>
      <c r="AS526" s="352"/>
      <c r="AT526" s="352" t="e">
        <v>#DIV/0!</v>
      </c>
      <c r="AU526" s="63"/>
      <c r="AV526" s="902"/>
      <c r="AW526" s="1215"/>
      <c r="AX526" s="106"/>
      <c r="AY526" s="106"/>
      <c r="AZ526" s="106"/>
      <c r="BA526" s="117"/>
      <c r="BB526" s="117"/>
      <c r="BC526" s="117"/>
      <c r="BD526" s="532">
        <v>0.5</v>
      </c>
      <c r="BE526" s="356">
        <v>0.33333333333333331</v>
      </c>
      <c r="BF526" s="356"/>
      <c r="BG526" s="532"/>
      <c r="BH526" s="356"/>
      <c r="BJ526" s="356"/>
      <c r="BK526" s="356"/>
      <c r="BL526" s="356"/>
      <c r="BN526" s="117"/>
      <c r="BO526" s="356"/>
      <c r="BP526" s="356"/>
      <c r="BQ526" s="356"/>
    </row>
    <row r="527" spans="1:69" s="87" customFormat="1" ht="11.25" customHeight="1">
      <c r="A527" s="94"/>
      <c r="B527" s="94"/>
      <c r="C527" s="89" t="s">
        <v>652</v>
      </c>
      <c r="D527" s="89"/>
      <c r="E527" s="89"/>
      <c r="F527" s="460"/>
      <c r="G527" s="460"/>
      <c r="H527" s="460"/>
      <c r="I527" s="461"/>
      <c r="J527" s="460"/>
      <c r="K527" s="460"/>
      <c r="L527" s="460"/>
      <c r="M527" s="461"/>
      <c r="N527" s="460"/>
      <c r="O527" s="460"/>
      <c r="P527" s="460"/>
      <c r="Q527" s="714"/>
      <c r="R527" s="714"/>
      <c r="S527" s="714"/>
      <c r="T527" s="714"/>
      <c r="U527" s="714"/>
      <c r="V527" s="714"/>
      <c r="W527" s="714"/>
      <c r="X527" s="714"/>
      <c r="Y527" s="715"/>
      <c r="Z527" s="714"/>
      <c r="AA527" s="735">
        <v>8.1742772006120637E-2</v>
      </c>
      <c r="AB527" s="736">
        <v>8.0841503267973847E-2</v>
      </c>
      <c r="AC527" s="735">
        <v>7.7309844246181772E-2</v>
      </c>
      <c r="AD527" s="735">
        <v>7.5807967608994303E-2</v>
      </c>
      <c r="AE527" s="735">
        <v>7.9947439399702627E-2</v>
      </c>
      <c r="AF527" s="735">
        <v>8.1656459609215512E-2</v>
      </c>
      <c r="AG527" s="735">
        <v>8.2466725282721393E-2</v>
      </c>
      <c r="AH527" s="735">
        <v>8.1766697804764144E-2</v>
      </c>
      <c r="AI527" s="735">
        <v>9.5160307879727582E-2</v>
      </c>
      <c r="AJ527" s="735">
        <v>0.10805544730835609</v>
      </c>
      <c r="AK527" s="735">
        <v>0.10894287590282339</v>
      </c>
      <c r="AL527" s="735">
        <v>0.10914568206395799</v>
      </c>
      <c r="AM527" s="735">
        <v>0.11004126547455295</v>
      </c>
      <c r="AN527" s="735">
        <v>0.10722709689593357</v>
      </c>
      <c r="AO527" s="1519">
        <v>0.1031023922595535</v>
      </c>
      <c r="AP527" s="735"/>
      <c r="AQ527" s="735"/>
      <c r="AR527" s="735"/>
      <c r="AS527" s="1552"/>
      <c r="AT527" s="1552">
        <v>0.10267691838557208</v>
      </c>
      <c r="AU527" s="63"/>
      <c r="AV527" s="982"/>
      <c r="AW527" s="1256"/>
      <c r="AX527" s="461"/>
      <c r="AY527" s="461"/>
      <c r="AZ527" s="461"/>
      <c r="BA527" s="462"/>
      <c r="BB527" s="462"/>
      <c r="BC527" s="462"/>
      <c r="BD527" s="736">
        <v>7.5807967608994303E-2</v>
      </c>
      <c r="BE527" s="735">
        <v>8.1766697804764144E-2</v>
      </c>
      <c r="BF527" s="735"/>
      <c r="BG527" s="736"/>
      <c r="BH527" s="735"/>
      <c r="BJ527" s="735"/>
      <c r="BK527" s="735"/>
      <c r="BL527" s="735"/>
      <c r="BN527" s="462"/>
      <c r="BO527" s="735"/>
      <c r="BP527" s="735"/>
      <c r="BQ527" s="735"/>
    </row>
    <row r="528" spans="1:69" ht="11.25" customHeight="1">
      <c r="A528" s="31"/>
      <c r="B528" s="31"/>
      <c r="C528" s="90"/>
      <c r="D528" s="399" t="s">
        <v>378</v>
      </c>
      <c r="E528" s="90"/>
      <c r="F528" s="146"/>
      <c r="G528" s="146"/>
      <c r="H528" s="146"/>
      <c r="I528" s="128"/>
      <c r="J528" s="146"/>
      <c r="K528" s="146"/>
      <c r="L528" s="146"/>
      <c r="M528" s="128"/>
      <c r="N528" s="146"/>
      <c r="O528" s="146"/>
      <c r="P528" s="146"/>
      <c r="Q528" s="698"/>
      <c r="R528" s="698"/>
      <c r="S528" s="698"/>
      <c r="T528" s="698"/>
      <c r="U528" s="698"/>
      <c r="V528" s="698"/>
      <c r="W528" s="698"/>
      <c r="X528" s="698"/>
      <c r="Y528" s="699"/>
      <c r="Z528" s="698"/>
      <c r="AA528" s="359">
        <v>1.7515051997810619E-2</v>
      </c>
      <c r="AB528" s="687">
        <v>1.7190212217929334E-2</v>
      </c>
      <c r="AC528" s="359">
        <v>1.6770950866755563E-2</v>
      </c>
      <c r="AD528" s="359">
        <v>1.2805883098770128E-2</v>
      </c>
      <c r="AE528" s="359">
        <v>1.2403223258018644E-2</v>
      </c>
      <c r="AF528" s="359">
        <v>1.2838589981447124E-2</v>
      </c>
      <c r="AG528" s="359">
        <v>1.2553901794408122E-2</v>
      </c>
      <c r="AH528" s="359">
        <v>1.2091938707528314E-2</v>
      </c>
      <c r="AI528" s="359">
        <v>1.4346793349168645E-2</v>
      </c>
      <c r="AJ528" s="359">
        <v>1.6435675851948474E-2</v>
      </c>
      <c r="AK528" s="359">
        <v>1.6497500843273741E-2</v>
      </c>
      <c r="AL528" s="359">
        <v>1.7581103303931828E-2</v>
      </c>
      <c r="AM528" s="359">
        <v>1.6158146034703624E-2</v>
      </c>
      <c r="AN528" s="359">
        <v>1.6427946643341351E-2</v>
      </c>
      <c r="AO528" s="1492">
        <v>1.6737574198150463E-2</v>
      </c>
      <c r="AP528" s="359"/>
      <c r="AQ528" s="359"/>
      <c r="AR528" s="359"/>
      <c r="AS528" s="1436"/>
      <c r="AT528" s="1436">
        <v>1.7524291096569503E-2</v>
      </c>
      <c r="AU528" s="63"/>
      <c r="AV528" s="902"/>
      <c r="AW528" s="1229"/>
      <c r="AX528" s="128"/>
      <c r="AY528" s="128"/>
      <c r="AZ528" s="128"/>
      <c r="BA528" s="137"/>
      <c r="BB528" s="137"/>
      <c r="BC528" s="137"/>
      <c r="BD528" s="687">
        <v>1.2805883098770128E-2</v>
      </c>
      <c r="BE528" s="359">
        <v>1.2091938707528314E-2</v>
      </c>
      <c r="BF528" s="359"/>
      <c r="BG528" s="687"/>
      <c r="BH528" s="359"/>
      <c r="BJ528" s="359"/>
      <c r="BK528" s="359"/>
      <c r="BL528" s="359"/>
      <c r="BN528" s="137"/>
      <c r="BO528" s="359"/>
      <c r="BP528" s="359"/>
      <c r="BQ528" s="359"/>
    </row>
    <row r="529" spans="1:69" ht="11.25" customHeight="1">
      <c r="A529" s="31"/>
      <c r="B529" s="31"/>
      <c r="C529" s="90"/>
      <c r="D529" s="399" t="s">
        <v>379</v>
      </c>
      <c r="E529" s="90"/>
      <c r="F529" s="146"/>
      <c r="G529" s="146"/>
      <c r="H529" s="146"/>
      <c r="I529" s="128"/>
      <c r="J529" s="146"/>
      <c r="K529" s="146"/>
      <c r="L529" s="146"/>
      <c r="M529" s="128"/>
      <c r="N529" s="146"/>
      <c r="O529" s="146"/>
      <c r="P529" s="146"/>
      <c r="Q529" s="698"/>
      <c r="R529" s="698"/>
      <c r="S529" s="698"/>
      <c r="T529" s="698"/>
      <c r="U529" s="698"/>
      <c r="V529" s="698"/>
      <c r="W529" s="698"/>
      <c r="X529" s="698"/>
      <c r="Y529" s="699"/>
      <c r="Z529" s="698"/>
      <c r="AA529" s="359">
        <v>3.4398034398034398E-2</v>
      </c>
      <c r="AB529" s="687">
        <v>3.2957502168256721E-2</v>
      </c>
      <c r="AC529" s="359">
        <v>3.593303389138424E-2</v>
      </c>
      <c r="AD529" s="359">
        <v>8.1389320891653696E-2</v>
      </c>
      <c r="AE529" s="359">
        <v>0.16666666666666669</v>
      </c>
      <c r="AF529" s="359">
        <v>0.16970091027308193</v>
      </c>
      <c r="AG529" s="359">
        <v>0.17305389221556886</v>
      </c>
      <c r="AH529" s="359">
        <v>0.16133246244284782</v>
      </c>
      <c r="AI529" s="359">
        <v>0.22399527186761231</v>
      </c>
      <c r="AJ529" s="359">
        <v>0.24465116279069768</v>
      </c>
      <c r="AK529" s="359">
        <v>0.21627084386053561</v>
      </c>
      <c r="AL529" s="359">
        <v>0.20624303232998883</v>
      </c>
      <c r="AM529" s="359">
        <v>0.21817221341785523</v>
      </c>
      <c r="AN529" s="359">
        <v>0.21471471471471471</v>
      </c>
      <c r="AO529" s="1492">
        <v>0.20095187731359071</v>
      </c>
      <c r="AP529" s="359"/>
      <c r="AQ529" s="359"/>
      <c r="AR529" s="359"/>
      <c r="AS529" s="1436"/>
      <c r="AT529" s="1436">
        <v>0.21042713567839197</v>
      </c>
      <c r="AU529" s="63"/>
      <c r="AV529" s="902"/>
      <c r="AW529" s="1229"/>
      <c r="AX529" s="128"/>
      <c r="AY529" s="128"/>
      <c r="AZ529" s="128"/>
      <c r="BA529" s="137"/>
      <c r="BB529" s="137"/>
      <c r="BC529" s="137"/>
      <c r="BD529" s="687">
        <v>8.1389320891653696E-2</v>
      </c>
      <c r="BE529" s="359">
        <v>0.16133246244284782</v>
      </c>
      <c r="BF529" s="359"/>
      <c r="BG529" s="687"/>
      <c r="BH529" s="359"/>
      <c r="BJ529" s="359"/>
      <c r="BK529" s="359"/>
      <c r="BL529" s="359"/>
      <c r="BN529" s="137"/>
      <c r="BO529" s="359"/>
      <c r="BP529" s="359"/>
      <c r="BQ529" s="359"/>
    </row>
    <row r="530" spans="1:69" ht="11.25" customHeight="1">
      <c r="A530" s="31"/>
      <c r="B530" s="31"/>
      <c r="C530" s="90"/>
      <c r="D530" s="399" t="s">
        <v>380</v>
      </c>
      <c r="E530" s="90"/>
      <c r="F530" s="146"/>
      <c r="G530" s="146"/>
      <c r="H530" s="146"/>
      <c r="I530" s="128"/>
      <c r="J530" s="146"/>
      <c r="K530" s="146"/>
      <c r="L530" s="146"/>
      <c r="M530" s="128"/>
      <c r="N530" s="146"/>
      <c r="O530" s="146"/>
      <c r="P530" s="146"/>
      <c r="Q530" s="698"/>
      <c r="R530" s="698"/>
      <c r="S530" s="698"/>
      <c r="T530" s="698"/>
      <c r="U530" s="698"/>
      <c r="V530" s="698"/>
      <c r="W530" s="698"/>
      <c r="X530" s="698"/>
      <c r="Y530" s="699"/>
      <c r="Z530" s="698"/>
      <c r="AA530" s="359">
        <v>0.7455678006708194</v>
      </c>
      <c r="AB530" s="687">
        <v>0.7565953210552514</v>
      </c>
      <c r="AC530" s="359">
        <v>0.75</v>
      </c>
      <c r="AD530" s="359">
        <v>0.79005791505791501</v>
      </c>
      <c r="AE530" s="359">
        <v>0.7987336047037541</v>
      </c>
      <c r="AF530" s="359">
        <v>0.80615254951538151</v>
      </c>
      <c r="AG530" s="359">
        <v>0.80954243253813063</v>
      </c>
      <c r="AH530" s="359">
        <v>0.80998151571164512</v>
      </c>
      <c r="AI530" s="359">
        <v>0.91371448614521211</v>
      </c>
      <c r="AJ530" s="359">
        <v>0.91674702667952412</v>
      </c>
      <c r="AK530" s="359">
        <v>0.91305595408895257</v>
      </c>
      <c r="AL530" s="359">
        <v>0.91164212281189227</v>
      </c>
      <c r="AM530" s="359">
        <v>0.91666666666666674</v>
      </c>
      <c r="AN530" s="359">
        <v>0.92186680650235986</v>
      </c>
      <c r="AO530" s="1492">
        <v>0.92113323124042878</v>
      </c>
      <c r="AP530" s="359"/>
      <c r="AQ530" s="359"/>
      <c r="AR530" s="359"/>
      <c r="AS530" s="1436"/>
      <c r="AT530" s="1436">
        <v>0.92377358490566031</v>
      </c>
      <c r="AU530" s="63"/>
      <c r="AV530" s="902"/>
      <c r="AW530" s="1229"/>
      <c r="AX530" s="128"/>
      <c r="AY530" s="128"/>
      <c r="AZ530" s="128"/>
      <c r="BA530" s="137"/>
      <c r="BB530" s="137"/>
      <c r="BC530" s="137"/>
      <c r="BD530" s="687">
        <v>0.79005791505791501</v>
      </c>
      <c r="BE530" s="359">
        <v>0.80998151571164512</v>
      </c>
      <c r="BF530" s="359"/>
      <c r="BG530" s="687"/>
      <c r="BH530" s="359"/>
      <c r="BJ530" s="359"/>
      <c r="BK530" s="359"/>
      <c r="BL530" s="359"/>
      <c r="BN530" s="137"/>
      <c r="BO530" s="359"/>
      <c r="BP530" s="359"/>
      <c r="BQ530" s="359"/>
    </row>
    <row r="531" spans="1:69" s="87" customFormat="1" ht="11.25" customHeight="1">
      <c r="A531" s="94"/>
      <c r="B531" s="94"/>
      <c r="C531" s="89"/>
      <c r="D531" s="89" t="s">
        <v>80</v>
      </c>
      <c r="E531" s="89"/>
      <c r="F531" s="458"/>
      <c r="G531" s="458"/>
      <c r="H531" s="458"/>
      <c r="I531" s="459"/>
      <c r="J531" s="458"/>
      <c r="K531" s="458"/>
      <c r="L531" s="458"/>
      <c r="M531" s="459"/>
      <c r="N531" s="458"/>
      <c r="O531" s="458"/>
      <c r="P531" s="458"/>
      <c r="Q531" s="701"/>
      <c r="R531" s="701"/>
      <c r="S531" s="701"/>
      <c r="T531" s="701"/>
      <c r="U531" s="701"/>
      <c r="V531" s="701"/>
      <c r="W531" s="701"/>
      <c r="X531" s="701"/>
      <c r="Y531" s="702"/>
      <c r="Z531" s="701"/>
      <c r="AA531" s="734">
        <v>7.3446639443770001E-2</v>
      </c>
      <c r="AB531" s="733">
        <v>7.2120091373871431E-2</v>
      </c>
      <c r="AC531" s="734">
        <v>7.0278111244497801E-2</v>
      </c>
      <c r="AD531" s="734">
        <v>6.9189548062787515E-2</v>
      </c>
      <c r="AE531" s="734">
        <v>7.2156934473455572E-2</v>
      </c>
      <c r="AF531" s="734">
        <v>7.2401679376231695E-2</v>
      </c>
      <c r="AG531" s="734">
        <v>7.2396020616085327E-2</v>
      </c>
      <c r="AH531" s="734">
        <v>7.0679434564523483E-2</v>
      </c>
      <c r="AI531" s="734">
        <v>8.4628608265883545E-2</v>
      </c>
      <c r="AJ531" s="734">
        <v>9.5686699151777688E-2</v>
      </c>
      <c r="AK531" s="734">
        <v>9.6056452157471814E-2</v>
      </c>
      <c r="AL531" s="734">
        <v>9.4137671434650252E-2</v>
      </c>
      <c r="AM531" s="734">
        <v>9.525924985720631E-2</v>
      </c>
      <c r="AN531" s="734">
        <v>9.2942081287345449E-2</v>
      </c>
      <c r="AO531" s="1517">
        <v>8.9115721124745501E-2</v>
      </c>
      <c r="AP531" s="734"/>
      <c r="AQ531" s="734"/>
      <c r="AR531" s="734"/>
      <c r="AS531" s="1022"/>
      <c r="AT531" s="1022">
        <v>9.0102555754517338E-2</v>
      </c>
      <c r="AU531" s="63"/>
      <c r="AV531" s="982"/>
      <c r="AW531" s="1253"/>
      <c r="AX531" s="459"/>
      <c r="AY531" s="459"/>
      <c r="AZ531" s="459"/>
      <c r="BA531" s="260"/>
      <c r="BB531" s="260"/>
      <c r="BC531" s="260"/>
      <c r="BD531" s="733">
        <v>6.9189548062787515E-2</v>
      </c>
      <c r="BE531" s="734">
        <v>7.0679434564523483E-2</v>
      </c>
      <c r="BF531" s="734"/>
      <c r="BG531" s="733"/>
      <c r="BH531" s="734"/>
      <c r="BJ531" s="734"/>
      <c r="BK531" s="734"/>
      <c r="BL531" s="734"/>
      <c r="BN531" s="260"/>
      <c r="BO531" s="734"/>
      <c r="BP531" s="734"/>
      <c r="BQ531" s="734"/>
    </row>
    <row r="532" spans="1:69" ht="11.25" customHeight="1">
      <c r="A532" s="31"/>
      <c r="B532" s="31"/>
      <c r="C532" s="90"/>
      <c r="D532" s="457" t="s">
        <v>378</v>
      </c>
      <c r="E532" s="90"/>
      <c r="F532" s="144"/>
      <c r="G532" s="144"/>
      <c r="H532" s="144"/>
      <c r="I532" s="106"/>
      <c r="J532" s="144"/>
      <c r="K532" s="144"/>
      <c r="L532" s="144"/>
      <c r="M532" s="106"/>
      <c r="N532" s="144"/>
      <c r="O532" s="144"/>
      <c r="P532" s="144"/>
      <c r="Q532" s="692"/>
      <c r="R532" s="692"/>
      <c r="S532" s="692"/>
      <c r="T532" s="692"/>
      <c r="U532" s="692"/>
      <c r="V532" s="692"/>
      <c r="W532" s="692"/>
      <c r="X532" s="692"/>
      <c r="Y532" s="693"/>
      <c r="Z532" s="692"/>
      <c r="AA532" s="356">
        <v>1.7993730407523511E-2</v>
      </c>
      <c r="AB532" s="532">
        <v>1.7603458925262508E-2</v>
      </c>
      <c r="AC532" s="356">
        <v>1.7148981779206859E-2</v>
      </c>
      <c r="AD532" s="356">
        <v>1.2873709969145653E-2</v>
      </c>
      <c r="AE532" s="356">
        <v>1.3307886728219941E-2</v>
      </c>
      <c r="AF532" s="356">
        <v>1.3770111610378317E-2</v>
      </c>
      <c r="AG532" s="356">
        <v>1.335559265442404E-2</v>
      </c>
      <c r="AH532" s="356">
        <v>1.2761961671432839E-2</v>
      </c>
      <c r="AI532" s="356">
        <v>1.5068107847470568E-2</v>
      </c>
      <c r="AJ532" s="356">
        <v>1.7631720541368322E-2</v>
      </c>
      <c r="AK532" s="356">
        <v>1.7695695850397961E-2</v>
      </c>
      <c r="AL532" s="356">
        <v>1.7253586733743245E-2</v>
      </c>
      <c r="AM532" s="356">
        <v>1.5611982468214585E-2</v>
      </c>
      <c r="AN532" s="356">
        <v>1.597282937655525E-2</v>
      </c>
      <c r="AO532" s="1469">
        <v>1.6307730611228682E-2</v>
      </c>
      <c r="AP532" s="356"/>
      <c r="AQ532" s="356"/>
      <c r="AR532" s="356"/>
      <c r="AS532" s="352"/>
      <c r="AT532" s="352">
        <v>1.7276577592248394E-2</v>
      </c>
      <c r="AU532" s="63"/>
      <c r="AV532" s="902"/>
      <c r="AW532" s="1215"/>
      <c r="AX532" s="106"/>
      <c r="AY532" s="106"/>
      <c r="AZ532" s="106"/>
      <c r="BA532" s="117"/>
      <c r="BB532" s="117"/>
      <c r="BC532" s="117"/>
      <c r="BD532" s="532">
        <v>1.2873709969145653E-2</v>
      </c>
      <c r="BE532" s="356">
        <v>1.2761961671432839E-2</v>
      </c>
      <c r="BF532" s="356"/>
      <c r="BG532" s="532"/>
      <c r="BH532" s="356"/>
      <c r="BJ532" s="356"/>
      <c r="BK532" s="356"/>
      <c r="BL532" s="356"/>
      <c r="BN532" s="117"/>
      <c r="BO532" s="356"/>
      <c r="BP532" s="356"/>
      <c r="BQ532" s="356"/>
    </row>
    <row r="533" spans="1:69" ht="11.25" customHeight="1">
      <c r="A533" s="31"/>
      <c r="B533" s="31"/>
      <c r="C533" s="90"/>
      <c r="D533" s="457" t="s">
        <v>379</v>
      </c>
      <c r="E533" s="90"/>
      <c r="F533" s="144"/>
      <c r="G533" s="144"/>
      <c r="H533" s="144"/>
      <c r="I533" s="106"/>
      <c r="J533" s="144"/>
      <c r="K533" s="144"/>
      <c r="L533" s="144"/>
      <c r="M533" s="106"/>
      <c r="N533" s="144"/>
      <c r="O533" s="144"/>
      <c r="P533" s="144"/>
      <c r="Q533" s="692"/>
      <c r="R533" s="692"/>
      <c r="S533" s="692"/>
      <c r="T533" s="692"/>
      <c r="U533" s="692"/>
      <c r="V533" s="692"/>
      <c r="W533" s="692"/>
      <c r="X533" s="692"/>
      <c r="Y533" s="693"/>
      <c r="Z533" s="692"/>
      <c r="AA533" s="356">
        <v>6.6848567530695777E-2</v>
      </c>
      <c r="AB533" s="532">
        <v>6.6841415465268672E-2</v>
      </c>
      <c r="AC533" s="356">
        <v>0.10024752475247525</v>
      </c>
      <c r="AD533" s="356">
        <v>0.12125</v>
      </c>
      <c r="AE533" s="356">
        <v>0.13370165745856352</v>
      </c>
      <c r="AF533" s="356">
        <v>0.13428280773143439</v>
      </c>
      <c r="AG533" s="356">
        <v>0.13919413919413917</v>
      </c>
      <c r="AH533" s="356">
        <v>0.1257309941520468</v>
      </c>
      <c r="AI533" s="356">
        <v>0.19946091644204852</v>
      </c>
      <c r="AJ533" s="356">
        <v>0.22893165228931653</v>
      </c>
      <c r="AK533" s="356">
        <v>0.20410958904109588</v>
      </c>
      <c r="AL533" s="356">
        <v>0.18635363169479088</v>
      </c>
      <c r="AM533" s="356">
        <v>0.19594121763470959</v>
      </c>
      <c r="AN533" s="356">
        <v>0.19367588932806321</v>
      </c>
      <c r="AO533" s="1469">
        <v>0.16166134185303516</v>
      </c>
      <c r="AP533" s="356"/>
      <c r="AQ533" s="356"/>
      <c r="AR533" s="356"/>
      <c r="AS533" s="352"/>
      <c r="AT533" s="352">
        <v>0.17228464419475656</v>
      </c>
      <c r="AU533" s="63"/>
      <c r="AV533" s="902"/>
      <c r="AW533" s="1215"/>
      <c r="AX533" s="106"/>
      <c r="AY533" s="106"/>
      <c r="AZ533" s="106"/>
      <c r="BA533" s="117"/>
      <c r="BB533" s="117"/>
      <c r="BC533" s="117"/>
      <c r="BD533" s="532">
        <v>0.12125</v>
      </c>
      <c r="BE533" s="356">
        <v>0.1257309941520468</v>
      </c>
      <c r="BF533" s="356"/>
      <c r="BG533" s="532"/>
      <c r="BH533" s="356"/>
      <c r="BJ533" s="356"/>
      <c r="BK533" s="356"/>
      <c r="BL533" s="356"/>
      <c r="BN533" s="117"/>
      <c r="BO533" s="356"/>
      <c r="BP533" s="356"/>
      <c r="BQ533" s="356"/>
    </row>
    <row r="534" spans="1:69" ht="11.25" customHeight="1">
      <c r="A534" s="31"/>
      <c r="B534" s="31"/>
      <c r="C534" s="90"/>
      <c r="D534" s="457" t="s">
        <v>380</v>
      </c>
      <c r="E534" s="90"/>
      <c r="F534" s="144"/>
      <c r="G534" s="144"/>
      <c r="H534" s="144"/>
      <c r="I534" s="106"/>
      <c r="J534" s="144"/>
      <c r="K534" s="144"/>
      <c r="L534" s="144"/>
      <c r="M534" s="106"/>
      <c r="N534" s="144"/>
      <c r="O534" s="144"/>
      <c r="P534" s="144"/>
      <c r="Q534" s="692"/>
      <c r="R534" s="692"/>
      <c r="S534" s="692"/>
      <c r="T534" s="692"/>
      <c r="U534" s="692"/>
      <c r="V534" s="692"/>
      <c r="W534" s="692"/>
      <c r="X534" s="692"/>
      <c r="Y534" s="693"/>
      <c r="Z534" s="692"/>
      <c r="AA534" s="356">
        <v>0.69145239749826271</v>
      </c>
      <c r="AB534" s="532">
        <v>0.69085833914863914</v>
      </c>
      <c r="AC534" s="356">
        <v>0.70006863417982157</v>
      </c>
      <c r="AD534" s="356">
        <v>0.75218267293485563</v>
      </c>
      <c r="AE534" s="356">
        <v>0.76030437539632223</v>
      </c>
      <c r="AF534" s="356">
        <v>0.76594464500601689</v>
      </c>
      <c r="AG534" s="356">
        <v>0.7688838782412627</v>
      </c>
      <c r="AH534" s="356">
        <v>0.76947877485222993</v>
      </c>
      <c r="AI534" s="356">
        <v>0.91883454734651404</v>
      </c>
      <c r="AJ534" s="356">
        <v>0.92292587137947968</v>
      </c>
      <c r="AK534" s="356">
        <v>0.91783831282952555</v>
      </c>
      <c r="AL534" s="356">
        <v>0.91755206119846999</v>
      </c>
      <c r="AM534" s="356">
        <v>0.92453591606133978</v>
      </c>
      <c r="AN534" s="356">
        <v>0.93058823529411772</v>
      </c>
      <c r="AO534" s="1469">
        <v>0.92940732351830879</v>
      </c>
      <c r="AP534" s="356"/>
      <c r="AQ534" s="356"/>
      <c r="AR534" s="356"/>
      <c r="AS534" s="352"/>
      <c r="AT534" s="352">
        <v>0.93343195266272194</v>
      </c>
      <c r="AU534" s="63"/>
      <c r="AV534" s="902"/>
      <c r="AW534" s="1215"/>
      <c r="AX534" s="106"/>
      <c r="AY534" s="106"/>
      <c r="AZ534" s="106"/>
      <c r="BA534" s="117"/>
      <c r="BB534" s="117"/>
      <c r="BC534" s="117"/>
      <c r="BD534" s="532">
        <v>0.75218267293485563</v>
      </c>
      <c r="BE534" s="356">
        <v>0.76947877485222993</v>
      </c>
      <c r="BF534" s="356"/>
      <c r="BG534" s="532"/>
      <c r="BH534" s="356"/>
      <c r="BJ534" s="356"/>
      <c r="BK534" s="356"/>
      <c r="BL534" s="356"/>
      <c r="BN534" s="117"/>
      <c r="BO534" s="356"/>
      <c r="BP534" s="356"/>
      <c r="BQ534" s="356"/>
    </row>
    <row r="535" spans="1:69" s="87" customFormat="1" ht="11.25" customHeight="1">
      <c r="A535" s="94"/>
      <c r="B535" s="94"/>
      <c r="C535" s="89"/>
      <c r="D535" s="89" t="s">
        <v>81</v>
      </c>
      <c r="E535" s="89"/>
      <c r="F535" s="458"/>
      <c r="G535" s="458"/>
      <c r="H535" s="458"/>
      <c r="I535" s="459"/>
      <c r="J535" s="458"/>
      <c r="K535" s="458"/>
      <c r="L535" s="458"/>
      <c r="M535" s="459"/>
      <c r="N535" s="458"/>
      <c r="O535" s="458"/>
      <c r="P535" s="458"/>
      <c r="Q535" s="701"/>
      <c r="R535" s="701"/>
      <c r="S535" s="701"/>
      <c r="T535" s="701"/>
      <c r="U535" s="701"/>
      <c r="V535" s="701"/>
      <c r="W535" s="701"/>
      <c r="X535" s="701"/>
      <c r="Y535" s="702"/>
      <c r="Z535" s="701"/>
      <c r="AA535" s="734">
        <v>0.10414183551847439</v>
      </c>
      <c r="AB535" s="733">
        <v>0.10715457827371185</v>
      </c>
      <c r="AC535" s="734">
        <v>9.9071207430340563E-2</v>
      </c>
      <c r="AD535" s="734">
        <v>9.7034220532319401E-2</v>
      </c>
      <c r="AE535" s="734">
        <v>0.10411347517730497</v>
      </c>
      <c r="AF535" s="734">
        <v>0.11038701955047214</v>
      </c>
      <c r="AG535" s="734">
        <v>0.11415639929595174</v>
      </c>
      <c r="AH535" s="734">
        <v>0.11851385390428212</v>
      </c>
      <c r="AI535" s="734">
        <v>0.13103953147877015</v>
      </c>
      <c r="AJ535" s="734">
        <v>0.1497384746381219</v>
      </c>
      <c r="AK535" s="734">
        <v>0.15407354853967131</v>
      </c>
      <c r="AL535" s="734">
        <v>0.16447447809822613</v>
      </c>
      <c r="AM535" s="734">
        <v>0.16503364419785149</v>
      </c>
      <c r="AN535" s="734">
        <v>0.16344586728754365</v>
      </c>
      <c r="AO535" s="1517">
        <v>0.16142726021110598</v>
      </c>
      <c r="AP535" s="734"/>
      <c r="AQ535" s="734"/>
      <c r="AR535" s="734"/>
      <c r="AS535" s="1022"/>
      <c r="AT535" s="1022">
        <v>0.15387164475864354</v>
      </c>
      <c r="AU535" s="63"/>
      <c r="AV535" s="982"/>
      <c r="AW535" s="1253"/>
      <c r="AX535" s="459"/>
      <c r="AY535" s="459"/>
      <c r="AZ535" s="459"/>
      <c r="BA535" s="260"/>
      <c r="BB535" s="260"/>
      <c r="BC535" s="260"/>
      <c r="BD535" s="733">
        <v>9.7034220532319401E-2</v>
      </c>
      <c r="BE535" s="734">
        <v>0.11851385390428212</v>
      </c>
      <c r="BF535" s="734"/>
      <c r="BG535" s="733"/>
      <c r="BH535" s="734"/>
      <c r="BJ535" s="734"/>
      <c r="BK535" s="734"/>
      <c r="BL535" s="734"/>
      <c r="BN535" s="260"/>
      <c r="BO535" s="734"/>
      <c r="BP535" s="734"/>
      <c r="BQ535" s="734"/>
    </row>
    <row r="536" spans="1:69" ht="11.25" customHeight="1">
      <c r="A536" s="31"/>
      <c r="B536" s="31"/>
      <c r="C536" s="90"/>
      <c r="D536" s="457" t="s">
        <v>378</v>
      </c>
      <c r="E536" s="90"/>
      <c r="F536" s="144"/>
      <c r="G536" s="144"/>
      <c r="H536" s="144"/>
      <c r="I536" s="106"/>
      <c r="J536" s="144"/>
      <c r="K536" s="144"/>
      <c r="L536" s="144"/>
      <c r="M536" s="106"/>
      <c r="N536" s="144"/>
      <c r="O536" s="144"/>
      <c r="P536" s="144"/>
      <c r="Q536" s="692"/>
      <c r="R536" s="692"/>
      <c r="S536" s="692"/>
      <c r="T536" s="692"/>
      <c r="U536" s="692"/>
      <c r="V536" s="692"/>
      <c r="W536" s="692"/>
      <c r="X536" s="692"/>
      <c r="Y536" s="693"/>
      <c r="Z536" s="692"/>
      <c r="AA536" s="356">
        <v>1.4224137931034482E-2</v>
      </c>
      <c r="AB536" s="532">
        <v>1.3181545835829839E-2</v>
      </c>
      <c r="AC536" s="356">
        <v>1.2987012987012986E-2</v>
      </c>
      <c r="AD536" s="356">
        <v>1.2543697306189594E-2</v>
      </c>
      <c r="AE536" s="356">
        <v>9.4451003541912628E-3</v>
      </c>
      <c r="AF536" s="356">
        <v>9.7553174476251395E-3</v>
      </c>
      <c r="AG536" s="356">
        <v>9.8589413013802519E-3</v>
      </c>
      <c r="AH536" s="356">
        <v>9.7102108936428459E-3</v>
      </c>
      <c r="AI536" s="356">
        <v>1.1662679425837321E-2</v>
      </c>
      <c r="AJ536" s="356">
        <v>1.1992619926199263E-2</v>
      </c>
      <c r="AK536" s="356">
        <v>1.1888839352058256E-2</v>
      </c>
      <c r="AL536" s="356">
        <v>1.8910741301059002E-2</v>
      </c>
      <c r="AM536" s="356">
        <v>1.8394896899569798E-2</v>
      </c>
      <c r="AN536" s="356">
        <v>1.8404907975460121E-2</v>
      </c>
      <c r="AO536" s="1469">
        <v>1.8677152085381267E-2</v>
      </c>
      <c r="AP536" s="356"/>
      <c r="AQ536" s="356"/>
      <c r="AR536" s="356"/>
      <c r="AS536" s="352"/>
      <c r="AT536" s="352">
        <v>1.8604651162790697E-2</v>
      </c>
      <c r="AU536" s="63"/>
      <c r="AV536" s="902"/>
      <c r="AW536" s="1215"/>
      <c r="AX536" s="106"/>
      <c r="AY536" s="106"/>
      <c r="AZ536" s="106"/>
      <c r="BA536" s="117"/>
      <c r="BB536" s="117"/>
      <c r="BC536" s="117"/>
      <c r="BD536" s="532">
        <v>1.2543697306189594E-2</v>
      </c>
      <c r="BE536" s="356">
        <v>9.7102108936428459E-3</v>
      </c>
      <c r="BF536" s="356"/>
      <c r="BG536" s="532"/>
      <c r="BH536" s="356"/>
      <c r="BJ536" s="356"/>
      <c r="BK536" s="356"/>
      <c r="BL536" s="356"/>
      <c r="BN536" s="117"/>
      <c r="BO536" s="356"/>
      <c r="BP536" s="356"/>
      <c r="BQ536" s="356"/>
    </row>
    <row r="537" spans="1:69" ht="11.25" customHeight="1">
      <c r="A537" s="31"/>
      <c r="B537" s="31"/>
      <c r="C537" s="90"/>
      <c r="D537" s="457" t="s">
        <v>379</v>
      </c>
      <c r="E537" s="90"/>
      <c r="F537" s="144"/>
      <c r="G537" s="144"/>
      <c r="H537" s="144"/>
      <c r="I537" s="106"/>
      <c r="J537" s="144"/>
      <c r="K537" s="144"/>
      <c r="L537" s="144"/>
      <c r="M537" s="106"/>
      <c r="N537" s="144"/>
      <c r="O537" s="144"/>
      <c r="P537" s="144"/>
      <c r="Q537" s="692"/>
      <c r="R537" s="692"/>
      <c r="S537" s="692"/>
      <c r="T537" s="692"/>
      <c r="U537" s="692"/>
      <c r="V537" s="692"/>
      <c r="W537" s="692"/>
      <c r="X537" s="692"/>
      <c r="Y537" s="693"/>
      <c r="Z537" s="692"/>
      <c r="AA537" s="356">
        <v>2.8044871794871796E-2</v>
      </c>
      <c r="AB537" s="532">
        <v>2.6240581969342688E-2</v>
      </c>
      <c r="AC537" s="356">
        <v>2.3227383863080684E-2</v>
      </c>
      <c r="AD537" s="356">
        <v>5.3144375553587246E-2</v>
      </c>
      <c r="AE537" s="356">
        <v>0.22792607802874743</v>
      </c>
      <c r="AF537" s="356">
        <v>0.23243243243243245</v>
      </c>
      <c r="AG537" s="356">
        <v>0.23702422145328719</v>
      </c>
      <c r="AH537" s="356">
        <v>0.23366336633663368</v>
      </c>
      <c r="AI537" s="356">
        <v>0.27115716753022451</v>
      </c>
      <c r="AJ537" s="356">
        <v>0.28149300155521001</v>
      </c>
      <c r="AK537" s="356">
        <v>0.25048169556840078</v>
      </c>
      <c r="AL537" s="356">
        <v>0.26914153132250579</v>
      </c>
      <c r="AM537" s="356">
        <v>0.28663793103448276</v>
      </c>
      <c r="AN537" s="356">
        <v>0.28125</v>
      </c>
      <c r="AO537" s="1469">
        <v>0.38957055214723924</v>
      </c>
      <c r="AP537" s="356"/>
      <c r="AQ537" s="356"/>
      <c r="AR537" s="356"/>
      <c r="AS537" s="352"/>
      <c r="AT537" s="352">
        <v>0.40856031128404668</v>
      </c>
      <c r="AU537" s="63"/>
      <c r="AV537" s="902"/>
      <c r="AW537" s="1215"/>
      <c r="AX537" s="106"/>
      <c r="AY537" s="106"/>
      <c r="AZ537" s="106"/>
      <c r="BA537" s="117"/>
      <c r="BB537" s="117"/>
      <c r="BC537" s="117"/>
      <c r="BD537" s="532">
        <v>5.3144375553587246E-2</v>
      </c>
      <c r="BE537" s="356">
        <v>0.23366336633663368</v>
      </c>
      <c r="BF537" s="356"/>
      <c r="BG537" s="532"/>
      <c r="BH537" s="356"/>
      <c r="BJ537" s="356"/>
      <c r="BK537" s="356"/>
      <c r="BL537" s="356"/>
      <c r="BN537" s="117"/>
      <c r="BO537" s="356"/>
      <c r="BP537" s="356"/>
      <c r="BQ537" s="356"/>
    </row>
    <row r="538" spans="1:69" ht="11.25" customHeight="1">
      <c r="A538" s="31"/>
      <c r="B538" s="31"/>
      <c r="C538" s="90"/>
      <c r="D538" s="457" t="s">
        <v>380</v>
      </c>
      <c r="E538" s="90"/>
      <c r="F538" s="144"/>
      <c r="G538" s="144"/>
      <c r="H538" s="144"/>
      <c r="I538" s="106"/>
      <c r="J538" s="144"/>
      <c r="K538" s="144"/>
      <c r="L538" s="144"/>
      <c r="M538" s="106"/>
      <c r="N538" s="144"/>
      <c r="O538" s="144"/>
      <c r="P538" s="144"/>
      <c r="Q538" s="692"/>
      <c r="R538" s="692"/>
      <c r="S538" s="692"/>
      <c r="T538" s="692"/>
      <c r="U538" s="692"/>
      <c r="V538" s="692"/>
      <c r="W538" s="692"/>
      <c r="X538" s="692"/>
      <c r="Y538" s="693"/>
      <c r="Z538" s="692"/>
      <c r="AA538" s="356">
        <v>0.86574074074074081</v>
      </c>
      <c r="AB538" s="532">
        <v>0.92013888888888884</v>
      </c>
      <c r="AC538" s="356">
        <v>0.87145242070116868</v>
      </c>
      <c r="AD538" s="356">
        <v>0.88679245283018882</v>
      </c>
      <c r="AE538" s="356">
        <v>0.8943217665615143</v>
      </c>
      <c r="AF538" s="356">
        <v>0.90014064697609009</v>
      </c>
      <c r="AG538" s="356">
        <v>0.90166028097062578</v>
      </c>
      <c r="AH538" s="356">
        <v>0.89928909952606639</v>
      </c>
      <c r="AI538" s="356">
        <v>0.90312163616792251</v>
      </c>
      <c r="AJ538" s="356">
        <v>0.90502793296089379</v>
      </c>
      <c r="AK538" s="356">
        <v>0.90405293631100081</v>
      </c>
      <c r="AL538" s="356">
        <v>0.90048154093097921</v>
      </c>
      <c r="AM538" s="356">
        <v>0.90126382306477093</v>
      </c>
      <c r="AN538" s="356">
        <v>0.90427215189873411</v>
      </c>
      <c r="AO538" s="1469">
        <v>0.90386130811662724</v>
      </c>
      <c r="AP538" s="356"/>
      <c r="AQ538" s="356"/>
      <c r="AR538" s="356"/>
      <c r="AS538" s="352"/>
      <c r="AT538" s="352">
        <v>0.90322580645161288</v>
      </c>
      <c r="AU538" s="63"/>
      <c r="AV538" s="902"/>
      <c r="AW538" s="1215"/>
      <c r="AX538" s="106"/>
      <c r="AY538" s="106"/>
      <c r="AZ538" s="106"/>
      <c r="BA538" s="117"/>
      <c r="BB538" s="117"/>
      <c r="BC538" s="117"/>
      <c r="BD538" s="532">
        <v>0.88679245283018882</v>
      </c>
      <c r="BE538" s="356">
        <v>0.89928909952606639</v>
      </c>
      <c r="BF538" s="356"/>
      <c r="BG538" s="532"/>
      <c r="BH538" s="356"/>
      <c r="BJ538" s="356"/>
      <c r="BK538" s="356"/>
      <c r="BL538" s="356"/>
      <c r="BN538" s="117"/>
      <c r="BO538" s="356"/>
      <c r="BP538" s="356"/>
      <c r="BQ538" s="356"/>
    </row>
    <row r="539" spans="1:69" s="88" customFormat="1" ht="11.25" customHeight="1">
      <c r="A539" s="94"/>
      <c r="B539" s="94"/>
      <c r="C539" s="89" t="s">
        <v>83</v>
      </c>
      <c r="D539" s="89"/>
      <c r="E539" s="89"/>
      <c r="F539" s="458"/>
      <c r="G539" s="458"/>
      <c r="H539" s="458"/>
      <c r="I539" s="459"/>
      <c r="J539" s="458"/>
      <c r="K539" s="458"/>
      <c r="L539" s="458"/>
      <c r="M539" s="459"/>
      <c r="N539" s="458"/>
      <c r="O539" s="458"/>
      <c r="P539" s="458"/>
      <c r="Q539" s="701"/>
      <c r="R539" s="701"/>
      <c r="S539" s="701"/>
      <c r="T539" s="701"/>
      <c r="U539" s="701"/>
      <c r="V539" s="701"/>
      <c r="W539" s="701"/>
      <c r="X539" s="701"/>
      <c r="Y539" s="702"/>
      <c r="Z539" s="701"/>
      <c r="AA539" s="734">
        <v>8.5176085176085187E-2</v>
      </c>
      <c r="AB539" s="733">
        <v>6.933115823817293E-2</v>
      </c>
      <c r="AC539" s="734">
        <v>6.8627450980392163E-2</v>
      </c>
      <c r="AD539" s="734">
        <v>6.3076923076923072E-2</v>
      </c>
      <c r="AE539" s="734">
        <v>6.5065840433772282E-2</v>
      </c>
      <c r="AF539" s="734">
        <v>6.3540090771558255E-2</v>
      </c>
      <c r="AG539" s="734">
        <v>6.1719324026451146E-2</v>
      </c>
      <c r="AH539" s="734">
        <v>5.9743954480796592E-2</v>
      </c>
      <c r="AI539" s="734">
        <v>6.3069376313945338E-2</v>
      </c>
      <c r="AJ539" s="734">
        <v>7.9913606911447083E-2</v>
      </c>
      <c r="AK539" s="734">
        <v>7.6666666666666661E-2</v>
      </c>
      <c r="AL539" s="734">
        <v>7.0302233902759512E-2</v>
      </c>
      <c r="AM539" s="734">
        <v>6.8987341772151906E-2</v>
      </c>
      <c r="AN539" s="734">
        <v>6.1910377358490566E-2</v>
      </c>
      <c r="AO539" s="1517">
        <v>5.7660626029654036E-2</v>
      </c>
      <c r="AP539" s="734"/>
      <c r="AQ539" s="734"/>
      <c r="AR539" s="734"/>
      <c r="AS539" s="1022"/>
      <c r="AT539" s="1022">
        <v>5.5612770339855823E-2</v>
      </c>
      <c r="AU539" s="63"/>
      <c r="AV539" s="982"/>
      <c r="AW539" s="1253"/>
      <c r="AX539" s="459"/>
      <c r="AY539" s="459"/>
      <c r="AZ539" s="459"/>
      <c r="BA539" s="260"/>
      <c r="BB539" s="260"/>
      <c r="BC539" s="260"/>
      <c r="BD539" s="733">
        <v>6.3076923076923072E-2</v>
      </c>
      <c r="BE539" s="734">
        <v>5.9743954480796592E-2</v>
      </c>
      <c r="BF539" s="734"/>
      <c r="BG539" s="733"/>
      <c r="BH539" s="734"/>
      <c r="BJ539" s="734"/>
      <c r="BK539" s="734"/>
      <c r="BL539" s="734"/>
      <c r="BN539" s="260"/>
      <c r="BO539" s="734"/>
      <c r="BP539" s="734"/>
      <c r="BQ539" s="734"/>
    </row>
    <row r="540" spans="1:69" s="24" customFormat="1" ht="11.25" customHeight="1">
      <c r="A540" s="31"/>
      <c r="B540" s="31"/>
      <c r="C540" s="90"/>
      <c r="D540" s="399" t="s">
        <v>378</v>
      </c>
      <c r="E540" s="90"/>
      <c r="F540" s="144"/>
      <c r="G540" s="144"/>
      <c r="H540" s="144"/>
      <c r="I540" s="106"/>
      <c r="J540" s="144"/>
      <c r="K540" s="144"/>
      <c r="L540" s="144"/>
      <c r="M540" s="106"/>
      <c r="N540" s="144"/>
      <c r="O540" s="144"/>
      <c r="P540" s="144"/>
      <c r="Q540" s="692"/>
      <c r="R540" s="692"/>
      <c r="S540" s="692"/>
      <c r="T540" s="692"/>
      <c r="U540" s="692"/>
      <c r="V540" s="692"/>
      <c r="W540" s="692"/>
      <c r="X540" s="692"/>
      <c r="Y540" s="693"/>
      <c r="Z540" s="692"/>
      <c r="AA540" s="356">
        <v>5.4495912806539508E-3</v>
      </c>
      <c r="AB540" s="532">
        <v>5.3050397877984082E-3</v>
      </c>
      <c r="AC540" s="356">
        <v>4.4247787610619468E-3</v>
      </c>
      <c r="AD540" s="356">
        <v>4.1356492969396195E-3</v>
      </c>
      <c r="AE540" s="356">
        <v>3.3444816053511709E-3</v>
      </c>
      <c r="AF540" s="356">
        <v>4.0783034257748782E-3</v>
      </c>
      <c r="AG540" s="356">
        <v>4.7355958958168898E-3</v>
      </c>
      <c r="AH540" s="356">
        <v>4.5801526717557254E-3</v>
      </c>
      <c r="AI540" s="356">
        <v>6.8027210884353739E-3</v>
      </c>
      <c r="AJ540" s="356">
        <v>1.4195583596214511E-2</v>
      </c>
      <c r="AK540" s="356">
        <v>1.3129102844638951E-2</v>
      </c>
      <c r="AL540" s="356">
        <v>6.4562410329985654E-3</v>
      </c>
      <c r="AM540" s="356">
        <v>6.8917987594762234E-3</v>
      </c>
      <c r="AN540" s="356">
        <v>6.369426751592357E-3</v>
      </c>
      <c r="AO540" s="1469">
        <v>5.3097345132743362E-3</v>
      </c>
      <c r="AP540" s="356"/>
      <c r="AQ540" s="356"/>
      <c r="AR540" s="356"/>
      <c r="AS540" s="352"/>
      <c r="AT540" s="352">
        <v>6.0773480662983433E-3</v>
      </c>
      <c r="AU540" s="63"/>
      <c r="AV540" s="902"/>
      <c r="AW540" s="1215"/>
      <c r="AX540" s="106"/>
      <c r="AY540" s="106"/>
      <c r="AZ540" s="106"/>
      <c r="BA540" s="117"/>
      <c r="BB540" s="117"/>
      <c r="BC540" s="117"/>
      <c r="BD540" s="532">
        <v>4.1356492969396195E-3</v>
      </c>
      <c r="BE540" s="356">
        <v>4.5801526717557254E-3</v>
      </c>
      <c r="BF540" s="356"/>
      <c r="BG540" s="532"/>
      <c r="BH540" s="356"/>
      <c r="BJ540" s="356"/>
      <c r="BK540" s="356"/>
      <c r="BL540" s="356"/>
      <c r="BN540" s="117"/>
      <c r="BO540" s="356"/>
      <c r="BP540" s="356"/>
      <c r="BQ540" s="356"/>
    </row>
    <row r="541" spans="1:69" s="24" customFormat="1" ht="11.25" customHeight="1">
      <c r="A541" s="31"/>
      <c r="B541" s="31"/>
      <c r="C541" s="90"/>
      <c r="D541" s="399" t="s">
        <v>379</v>
      </c>
      <c r="E541" s="90"/>
      <c r="F541" s="144"/>
      <c r="G541" s="144"/>
      <c r="H541" s="144"/>
      <c r="I541" s="106"/>
      <c r="J541" s="144"/>
      <c r="K541" s="144"/>
      <c r="L541" s="144"/>
      <c r="M541" s="106"/>
      <c r="N541" s="144"/>
      <c r="O541" s="144"/>
      <c r="P541" s="144"/>
      <c r="Q541" s="692"/>
      <c r="R541" s="692"/>
      <c r="S541" s="692"/>
      <c r="T541" s="692"/>
      <c r="U541" s="692"/>
      <c r="V541" s="692"/>
      <c r="W541" s="692"/>
      <c r="X541" s="692"/>
      <c r="Y541" s="693"/>
      <c r="Z541" s="692"/>
      <c r="AA541" s="356">
        <v>0.25</v>
      </c>
      <c r="AB541" s="532">
        <v>0.4</v>
      </c>
      <c r="AC541" s="356">
        <v>0.4</v>
      </c>
      <c r="AD541" s="356">
        <v>0.25</v>
      </c>
      <c r="AE541" s="356">
        <v>0</v>
      </c>
      <c r="AF541" s="356">
        <v>0.14285714285714288</v>
      </c>
      <c r="AG541" s="356">
        <v>0.33333333333333337</v>
      </c>
      <c r="AH541" s="356">
        <v>0.4</v>
      </c>
      <c r="AI541" s="356">
        <v>0.25</v>
      </c>
      <c r="AJ541" s="356">
        <v>0.4705882352941177</v>
      </c>
      <c r="AK541" s="356">
        <v>0.33333333333333331</v>
      </c>
      <c r="AL541" s="356">
        <v>0.33333333333333331</v>
      </c>
      <c r="AM541" s="356">
        <v>0.33333333333333331</v>
      </c>
      <c r="AN541" s="356">
        <v>0.33333333333333331</v>
      </c>
      <c r="AO541" s="1469">
        <v>0.33333333333333331</v>
      </c>
      <c r="AP541" s="356"/>
      <c r="AQ541" s="356"/>
      <c r="AR541" s="356"/>
      <c r="AS541" s="352"/>
      <c r="AT541" s="352">
        <v>0.3</v>
      </c>
      <c r="AU541" s="63"/>
      <c r="AV541" s="902"/>
      <c r="AW541" s="1215"/>
      <c r="AX541" s="106"/>
      <c r="AY541" s="106"/>
      <c r="AZ541" s="106"/>
      <c r="BA541" s="117"/>
      <c r="BB541" s="117"/>
      <c r="BC541" s="117"/>
      <c r="BD541" s="532">
        <v>0.25</v>
      </c>
      <c r="BE541" s="356">
        <v>0.4</v>
      </c>
      <c r="BF541" s="356"/>
      <c r="BG541" s="532"/>
      <c r="BH541" s="356"/>
      <c r="BJ541" s="356"/>
      <c r="BK541" s="356"/>
      <c r="BL541" s="356"/>
      <c r="BN541" s="117"/>
      <c r="BO541" s="356"/>
      <c r="BP541" s="356"/>
      <c r="BQ541" s="356"/>
    </row>
    <row r="542" spans="1:69" s="24" customFormat="1" ht="11.25" customHeight="1">
      <c r="A542" s="31"/>
      <c r="B542" s="31"/>
      <c r="C542" s="90"/>
      <c r="D542" s="399" t="s">
        <v>380</v>
      </c>
      <c r="E542" s="90"/>
      <c r="F542" s="144"/>
      <c r="G542" s="144"/>
      <c r="H542" s="144"/>
      <c r="I542" s="106"/>
      <c r="J542" s="144"/>
      <c r="K542" s="144"/>
      <c r="L542" s="144"/>
      <c r="M542" s="106"/>
      <c r="N542" s="144"/>
      <c r="O542" s="144"/>
      <c r="P542" s="144"/>
      <c r="Q542" s="692"/>
      <c r="R542" s="692"/>
      <c r="S542" s="692"/>
      <c r="T542" s="692"/>
      <c r="U542" s="692"/>
      <c r="V542" s="692"/>
      <c r="W542" s="692"/>
      <c r="X542" s="692"/>
      <c r="Y542" s="693"/>
      <c r="Z542" s="692"/>
      <c r="AA542" s="356">
        <v>0.85714285714285721</v>
      </c>
      <c r="AB542" s="532">
        <v>0.85555555555555562</v>
      </c>
      <c r="AC542" s="356">
        <v>0.8651685393258427</v>
      </c>
      <c r="AD542" s="356">
        <v>0.87356321839080464</v>
      </c>
      <c r="AE542" s="356">
        <v>0.88888888888888884</v>
      </c>
      <c r="AF542" s="356">
        <v>0.87640449438202239</v>
      </c>
      <c r="AG542" s="356">
        <v>0.86363636363636354</v>
      </c>
      <c r="AH542" s="356">
        <v>0.8351648351648352</v>
      </c>
      <c r="AI542" s="356">
        <v>0.82291666666666674</v>
      </c>
      <c r="AJ542" s="356">
        <v>0.81730769230769229</v>
      </c>
      <c r="AK542" s="356">
        <v>0.78333333333333333</v>
      </c>
      <c r="AL542" s="356">
        <v>0.79831932773109238</v>
      </c>
      <c r="AM542" s="356">
        <v>0.79999999999999993</v>
      </c>
      <c r="AN542" s="356">
        <v>0.78632478632478631</v>
      </c>
      <c r="AO542" s="1469">
        <v>0.79487179487179493</v>
      </c>
      <c r="AP542" s="356"/>
      <c r="AQ542" s="356"/>
      <c r="AR542" s="356"/>
      <c r="AS542" s="352"/>
      <c r="AT542" s="352">
        <v>0.7704918032786886</v>
      </c>
      <c r="AU542" s="63"/>
      <c r="AV542" s="902"/>
      <c r="AW542" s="1215"/>
      <c r="AX542" s="106"/>
      <c r="AY542" s="106"/>
      <c r="AZ542" s="106"/>
      <c r="BA542" s="117"/>
      <c r="BB542" s="117"/>
      <c r="BC542" s="117"/>
      <c r="BD542" s="532">
        <v>0.87356321839080464</v>
      </c>
      <c r="BE542" s="356">
        <v>0.8351648351648352</v>
      </c>
      <c r="BF542" s="356"/>
      <c r="BG542" s="532"/>
      <c r="BH542" s="356"/>
      <c r="BJ542" s="356"/>
      <c r="BK542" s="356"/>
      <c r="BL542" s="356"/>
      <c r="BN542" s="117"/>
      <c r="BO542" s="356"/>
      <c r="BP542" s="356"/>
      <c r="BQ542" s="356"/>
    </row>
    <row r="543" spans="1:69" s="88" customFormat="1" ht="11.25" customHeight="1">
      <c r="A543" s="94"/>
      <c r="B543" s="92" t="s">
        <v>84</v>
      </c>
      <c r="C543" s="93"/>
      <c r="D543" s="93"/>
      <c r="E543" s="92"/>
      <c r="F543" s="145"/>
      <c r="G543" s="145"/>
      <c r="H543" s="145"/>
      <c r="I543" s="125"/>
      <c r="J543" s="145"/>
      <c r="K543" s="145"/>
      <c r="L543" s="145"/>
      <c r="M543" s="125"/>
      <c r="N543" s="145"/>
      <c r="O543" s="145"/>
      <c r="P543" s="145"/>
      <c r="Q543" s="695"/>
      <c r="R543" s="695"/>
      <c r="S543" s="695"/>
      <c r="T543" s="695"/>
      <c r="U543" s="695"/>
      <c r="V543" s="695"/>
      <c r="W543" s="695"/>
      <c r="X543" s="695"/>
      <c r="Y543" s="696"/>
      <c r="Z543" s="695"/>
      <c r="AA543" s="354">
        <v>4.9038720086044638E-2</v>
      </c>
      <c r="AB543" s="685">
        <v>4.6654900263079016E-2</v>
      </c>
      <c r="AC543" s="354">
        <v>4.5405658171615619E-2</v>
      </c>
      <c r="AD543" s="354">
        <v>4.4035690994249137E-2</v>
      </c>
      <c r="AE543" s="354">
        <v>4.5783651774170382E-2</v>
      </c>
      <c r="AF543" s="354">
        <v>4.7161620198734822E-2</v>
      </c>
      <c r="AG543" s="354">
        <v>4.7842796599015497E-2</v>
      </c>
      <c r="AH543" s="354">
        <v>4.6847557716292926E-2</v>
      </c>
      <c r="AI543" s="354">
        <v>5.1289914987057927E-2</v>
      </c>
      <c r="AJ543" s="354">
        <v>5.7437533485948086E-2</v>
      </c>
      <c r="AK543" s="354">
        <v>5.7063492063492066E-2</v>
      </c>
      <c r="AL543" s="354">
        <v>5.4606549760677671E-2</v>
      </c>
      <c r="AM543" s="354">
        <v>5.4102692131652308E-2</v>
      </c>
      <c r="AN543" s="354">
        <v>5.1854372235454235E-2</v>
      </c>
      <c r="AO543" s="1473">
        <v>4.9343908768595339E-2</v>
      </c>
      <c r="AP543" s="354"/>
      <c r="AQ543" s="354"/>
      <c r="AR543" s="354"/>
      <c r="AS543" s="354"/>
      <c r="AT543" s="354">
        <v>4.7442947242669661E-2</v>
      </c>
      <c r="AU543" s="63"/>
      <c r="AV543" s="981"/>
      <c r="AW543" s="127"/>
      <c r="AX543" s="125"/>
      <c r="AY543" s="125"/>
      <c r="AZ543" s="125"/>
      <c r="BA543" s="131"/>
      <c r="BB543" s="131"/>
      <c r="BC543" s="131"/>
      <c r="BD543" s="685">
        <v>4.4035690994249137E-2</v>
      </c>
      <c r="BE543" s="354">
        <v>4.6847557716292926E-2</v>
      </c>
      <c r="BF543" s="354"/>
      <c r="BG543" s="685"/>
      <c r="BH543" s="354"/>
      <c r="BJ543" s="354"/>
      <c r="BK543" s="354"/>
      <c r="BL543" s="354"/>
      <c r="BN543" s="131"/>
      <c r="BO543" s="354"/>
      <c r="BP543" s="354"/>
      <c r="BQ543" s="354"/>
    </row>
    <row r="544" spans="1:69" s="87" customFormat="1" ht="11.25" customHeight="1">
      <c r="A544" s="94"/>
      <c r="B544" s="464" t="s">
        <v>378</v>
      </c>
      <c r="C544" s="1247"/>
      <c r="D544" s="1247"/>
      <c r="E544" s="89"/>
      <c r="F544" s="231"/>
      <c r="G544" s="231"/>
      <c r="H544" s="231"/>
      <c r="I544" s="459"/>
      <c r="J544" s="231"/>
      <c r="K544" s="231"/>
      <c r="L544" s="231"/>
      <c r="M544" s="459"/>
      <c r="N544" s="231"/>
      <c r="O544" s="231"/>
      <c r="P544" s="231"/>
      <c r="Q544" s="709"/>
      <c r="R544" s="709"/>
      <c r="S544" s="709"/>
      <c r="T544" s="709"/>
      <c r="U544" s="709"/>
      <c r="V544" s="709"/>
      <c r="W544" s="709"/>
      <c r="X544" s="709"/>
      <c r="Y544" s="693"/>
      <c r="Z544" s="692"/>
      <c r="AA544" s="720">
        <v>1.2169777386994922E-2</v>
      </c>
      <c r="AB544" s="721">
        <v>1.2131510313759581E-2</v>
      </c>
      <c r="AC544" s="720">
        <v>1.2050412735849059E-2</v>
      </c>
      <c r="AD544" s="720">
        <v>8.2988236458728624E-3</v>
      </c>
      <c r="AE544" s="720">
        <v>8.3374280777948617E-3</v>
      </c>
      <c r="AF544" s="720">
        <v>8.7279706325874683E-3</v>
      </c>
      <c r="AG544" s="720">
        <v>8.7434714927913642E-3</v>
      </c>
      <c r="AH544" s="720">
        <v>8.4667487684729065E-3</v>
      </c>
      <c r="AI544" s="720">
        <v>7.1058637040681055E-3</v>
      </c>
      <c r="AJ544" s="720">
        <v>8.4022057509041646E-3</v>
      </c>
      <c r="AK544" s="720">
        <v>8.5628856797506196E-3</v>
      </c>
      <c r="AL544" s="720">
        <v>8.3328323212890042E-3</v>
      </c>
      <c r="AM544" s="720">
        <v>7.3341726244788115E-3</v>
      </c>
      <c r="AN544" s="720">
        <v>7.3984988241863258E-3</v>
      </c>
      <c r="AO544" s="1507">
        <v>7.488346448799559E-3</v>
      </c>
      <c r="AP544" s="720"/>
      <c r="AQ544" s="720"/>
      <c r="AR544" s="720"/>
      <c r="AS544" s="720"/>
      <c r="AT544" s="720">
        <v>7.7136302810170143E-3</v>
      </c>
      <c r="AU544" s="63"/>
      <c r="AV544" s="982"/>
      <c r="AW544" s="1256"/>
      <c r="AX544" s="459"/>
      <c r="AY544" s="459"/>
      <c r="AZ544" s="459"/>
      <c r="BA544" s="456"/>
      <c r="BB544" s="456"/>
      <c r="BC544" s="456"/>
      <c r="BD544" s="721">
        <v>8.2988236458728624E-3</v>
      </c>
      <c r="BE544" s="720">
        <v>8.4667487684729065E-3</v>
      </c>
      <c r="BF544" s="720"/>
      <c r="BG544" s="721"/>
      <c r="BH544" s="720"/>
      <c r="BI544" s="88"/>
      <c r="BJ544" s="720"/>
      <c r="BK544" s="720"/>
      <c r="BL544" s="720"/>
      <c r="BM544" s="88"/>
      <c r="BN544" s="456"/>
      <c r="BO544" s="720"/>
      <c r="BP544" s="720"/>
      <c r="BQ544" s="720"/>
    </row>
    <row r="545" spans="1:69" s="87" customFormat="1" ht="11.25" customHeight="1">
      <c r="A545" s="94"/>
      <c r="B545" s="464" t="s">
        <v>379</v>
      </c>
      <c r="C545" s="1247"/>
      <c r="D545" s="1247"/>
      <c r="E545" s="89"/>
      <c r="F545" s="231"/>
      <c r="G545" s="231"/>
      <c r="H545" s="231"/>
      <c r="I545" s="459"/>
      <c r="J545" s="231"/>
      <c r="K545" s="231"/>
      <c r="L545" s="231"/>
      <c r="M545" s="459"/>
      <c r="N545" s="231"/>
      <c r="O545" s="231"/>
      <c r="P545" s="231"/>
      <c r="Q545" s="709"/>
      <c r="R545" s="709"/>
      <c r="S545" s="709"/>
      <c r="T545" s="709"/>
      <c r="U545" s="709"/>
      <c r="V545" s="709"/>
      <c r="W545" s="709"/>
      <c r="X545" s="709"/>
      <c r="Y545" s="693"/>
      <c r="Z545" s="692"/>
      <c r="AA545" s="720">
        <v>3.8382236320380646E-2</v>
      </c>
      <c r="AB545" s="721">
        <v>3.6442248301420628E-2</v>
      </c>
      <c r="AC545" s="720">
        <v>3.8065843621399184E-2</v>
      </c>
      <c r="AD545" s="720">
        <v>7.2410147991543342E-2</v>
      </c>
      <c r="AE545" s="720">
        <v>0.10588583259390712</v>
      </c>
      <c r="AF545" s="720">
        <v>0.10773942093541204</v>
      </c>
      <c r="AG545" s="720">
        <v>0.11214953271028037</v>
      </c>
      <c r="AH545" s="720">
        <v>0.10025780578630766</v>
      </c>
      <c r="AI545" s="720">
        <v>0.10840050912176497</v>
      </c>
      <c r="AJ545" s="720">
        <v>0.12506816942374113</v>
      </c>
      <c r="AK545" s="720">
        <v>0.10857142857142855</v>
      </c>
      <c r="AL545" s="720">
        <v>9.9697275479313827E-2</v>
      </c>
      <c r="AM545" s="720">
        <v>0.1130157464620291</v>
      </c>
      <c r="AN545" s="720">
        <v>0.11305855161787366</v>
      </c>
      <c r="AO545" s="1507">
        <v>0.10745916158236565</v>
      </c>
      <c r="AP545" s="720"/>
      <c r="AQ545" s="720"/>
      <c r="AR545" s="720"/>
      <c r="AS545" s="720"/>
      <c r="AT545" s="720">
        <v>0.10544437271357865</v>
      </c>
      <c r="AU545" s="63"/>
      <c r="AV545" s="982"/>
      <c r="AW545" s="1256"/>
      <c r="AX545" s="459"/>
      <c r="AY545" s="459"/>
      <c r="AZ545" s="459"/>
      <c r="BA545" s="456"/>
      <c r="BB545" s="456"/>
      <c r="BC545" s="456"/>
      <c r="BD545" s="721">
        <v>7.2410147991543342E-2</v>
      </c>
      <c r="BE545" s="720">
        <v>0.10025780578630766</v>
      </c>
      <c r="BF545" s="720"/>
      <c r="BG545" s="721"/>
      <c r="BH545" s="720"/>
      <c r="BI545" s="88"/>
      <c r="BJ545" s="720"/>
      <c r="BK545" s="720"/>
      <c r="BL545" s="720"/>
      <c r="BM545" s="88"/>
      <c r="BN545" s="456"/>
      <c r="BO545" s="720"/>
      <c r="BP545" s="720"/>
      <c r="BQ545" s="720"/>
    </row>
    <row r="546" spans="1:69" s="87" customFormat="1" ht="11.25" customHeight="1">
      <c r="A546" s="94"/>
      <c r="B546" s="464" t="s">
        <v>380</v>
      </c>
      <c r="C546" s="1247"/>
      <c r="D546" s="1247"/>
      <c r="E546" s="89"/>
      <c r="F546" s="231"/>
      <c r="G546" s="231"/>
      <c r="H546" s="231"/>
      <c r="I546" s="459"/>
      <c r="J546" s="231"/>
      <c r="K546" s="231"/>
      <c r="L546" s="231"/>
      <c r="M546" s="459"/>
      <c r="N546" s="231"/>
      <c r="O546" s="231"/>
      <c r="P546" s="231"/>
      <c r="Q546" s="709"/>
      <c r="R546" s="709"/>
      <c r="S546" s="709"/>
      <c r="T546" s="709"/>
      <c r="U546" s="709"/>
      <c r="V546" s="709"/>
      <c r="W546" s="709"/>
      <c r="X546" s="709"/>
      <c r="Y546" s="693"/>
      <c r="Z546" s="692"/>
      <c r="AA546" s="720">
        <v>0.65707893895813363</v>
      </c>
      <c r="AB546" s="721">
        <v>0.65908319185059416</v>
      </c>
      <c r="AC546" s="720">
        <v>0.65117801047120416</v>
      </c>
      <c r="AD546" s="720">
        <v>0.7155031137332023</v>
      </c>
      <c r="AE546" s="720">
        <v>0.73540731237973056</v>
      </c>
      <c r="AF546" s="720">
        <v>0.74438372799028552</v>
      </c>
      <c r="AG546" s="720">
        <v>0.74899598393574307</v>
      </c>
      <c r="AH546" s="720">
        <v>0.75262576008844662</v>
      </c>
      <c r="AI546" s="720">
        <v>0.87026279391424599</v>
      </c>
      <c r="AJ546" s="720">
        <v>0.87650834403080868</v>
      </c>
      <c r="AK546" s="720">
        <v>0.87091578462954422</v>
      </c>
      <c r="AL546" s="720">
        <v>0.87296564195298387</v>
      </c>
      <c r="AM546" s="720">
        <v>0.88267786124613357</v>
      </c>
      <c r="AN546" s="720">
        <v>0.89376239806039237</v>
      </c>
      <c r="AO546" s="1507">
        <v>0.89351045296167264</v>
      </c>
      <c r="AP546" s="720"/>
      <c r="AQ546" s="720"/>
      <c r="AR546" s="720"/>
      <c r="AS546" s="720"/>
      <c r="AT546" s="720">
        <v>0.89704918032786884</v>
      </c>
      <c r="AU546" s="63"/>
      <c r="AV546" s="982"/>
      <c r="AW546" s="1256"/>
      <c r="AX546" s="459"/>
      <c r="AY546" s="459"/>
      <c r="AZ546" s="459"/>
      <c r="BA546" s="456"/>
      <c r="BB546" s="456"/>
      <c r="BC546" s="456"/>
      <c r="BD546" s="721">
        <v>0.7155031137332023</v>
      </c>
      <c r="BE546" s="720">
        <v>0.75262576008844662</v>
      </c>
      <c r="BF546" s="720"/>
      <c r="BG546" s="721"/>
      <c r="BH546" s="720"/>
      <c r="BI546" s="88"/>
      <c r="BJ546" s="720"/>
      <c r="BK546" s="720"/>
      <c r="BL546" s="720"/>
      <c r="BM546" s="88"/>
      <c r="BN546" s="456"/>
      <c r="BO546" s="720"/>
      <c r="BP546" s="720"/>
      <c r="BQ546" s="720"/>
    </row>
    <row r="547" spans="1:69" s="87" customFormat="1" ht="11.25" customHeight="1">
      <c r="A547" s="94"/>
      <c r="B547" s="464" t="s">
        <v>381</v>
      </c>
      <c r="C547" s="1247"/>
      <c r="D547" s="1247"/>
      <c r="E547" s="89"/>
      <c r="F547" s="231"/>
      <c r="G547" s="231"/>
      <c r="H547" s="231"/>
      <c r="I547" s="459"/>
      <c r="J547" s="231"/>
      <c r="K547" s="231"/>
      <c r="L547" s="231"/>
      <c r="M547" s="459"/>
      <c r="N547" s="231"/>
      <c r="O547" s="231"/>
      <c r="P547" s="231"/>
      <c r="Q547" s="709"/>
      <c r="R547" s="709"/>
      <c r="S547" s="709"/>
      <c r="T547" s="709"/>
      <c r="U547" s="709"/>
      <c r="V547" s="709"/>
      <c r="W547" s="709"/>
      <c r="X547" s="709"/>
      <c r="Y547" s="693"/>
      <c r="Z547" s="692"/>
      <c r="AA547" s="720">
        <v>0.3928571428571429</v>
      </c>
      <c r="AB547" s="721">
        <v>0.44000000000000006</v>
      </c>
      <c r="AC547" s="720">
        <v>0.43478260869565222</v>
      </c>
      <c r="AD547" s="720">
        <v>0.5</v>
      </c>
      <c r="AE547" s="720">
        <v>0.45454545454545453</v>
      </c>
      <c r="AF547" s="720">
        <v>0.45454545454545453</v>
      </c>
      <c r="AG547" s="720">
        <v>0.3</v>
      </c>
      <c r="AH547" s="720">
        <v>0.33333333333333331</v>
      </c>
      <c r="AI547" s="720">
        <v>0.44444444444444448</v>
      </c>
      <c r="AJ547" s="720">
        <v>0.44444444444444448</v>
      </c>
      <c r="AK547" s="720">
        <v>0.55555555555555558</v>
      </c>
      <c r="AL547" s="720">
        <v>0.55555555555555558</v>
      </c>
      <c r="AM547" s="720">
        <v>0.5</v>
      </c>
      <c r="AN547" s="720">
        <v>0.33333333333333331</v>
      </c>
      <c r="AO547" s="1507">
        <v>0.5</v>
      </c>
      <c r="AP547" s="720"/>
      <c r="AQ547" s="720"/>
      <c r="AR547" s="720"/>
      <c r="AS547" s="720"/>
      <c r="AT547" s="720" t="e">
        <v>#DIV/0!</v>
      </c>
      <c r="AU547" s="63"/>
      <c r="AV547" s="982"/>
      <c r="AW547" s="1256"/>
      <c r="AX547" s="459"/>
      <c r="AY547" s="459"/>
      <c r="AZ547" s="459"/>
      <c r="BA547" s="456"/>
      <c r="BB547" s="456"/>
      <c r="BC547" s="456"/>
      <c r="BD547" s="721">
        <v>0.5</v>
      </c>
      <c r="BE547" s="720">
        <v>0.33333333333333331</v>
      </c>
      <c r="BF547" s="720"/>
      <c r="BG547" s="721"/>
      <c r="BH547" s="720"/>
      <c r="BI547" s="88"/>
      <c r="BJ547" s="720"/>
      <c r="BK547" s="720"/>
      <c r="BL547" s="720"/>
      <c r="BM547" s="88"/>
      <c r="BN547" s="456"/>
      <c r="BO547" s="720"/>
      <c r="BP547" s="720"/>
      <c r="BQ547" s="720"/>
    </row>
    <row r="548" spans="1:69" s="87" customFormat="1" ht="11.25" customHeight="1">
      <c r="A548" s="1257"/>
      <c r="B548" s="1257"/>
      <c r="C548" s="1257"/>
      <c r="D548" s="1257"/>
      <c r="E548" s="1257"/>
      <c r="F548" s="1257"/>
      <c r="G548" s="1257"/>
      <c r="H548" s="1257"/>
      <c r="I548" s="1257"/>
      <c r="J548" s="1257"/>
      <c r="K548" s="1257"/>
      <c r="L548" s="1257"/>
      <c r="M548" s="1257"/>
      <c r="N548" s="1257"/>
      <c r="O548" s="1257"/>
      <c r="P548" s="1257"/>
      <c r="Q548" s="871"/>
      <c r="R548" s="871"/>
      <c r="S548" s="871"/>
      <c r="T548" s="871"/>
      <c r="U548" s="871"/>
      <c r="V548" s="871"/>
      <c r="W548" s="871"/>
      <c r="X548" s="871"/>
      <c r="Y548" s="871"/>
      <c r="Z548" s="871"/>
      <c r="AA548" s="871"/>
      <c r="AB548" s="713"/>
      <c r="AC548" s="866"/>
      <c r="AD548" s="866"/>
      <c r="AE548" s="866"/>
      <c r="AF548" s="866"/>
      <c r="AG548" s="866"/>
      <c r="AH548" s="866"/>
      <c r="AI548" s="866"/>
      <c r="AJ548" s="866"/>
      <c r="AK548" s="866"/>
      <c r="AL548" s="866"/>
      <c r="AM548" s="866"/>
      <c r="AN548" s="866"/>
      <c r="AO548" s="1520"/>
      <c r="AP548" s="866"/>
      <c r="AQ548" s="866"/>
      <c r="AR548" s="866"/>
      <c r="AS548" s="866"/>
      <c r="AT548" s="712"/>
      <c r="AU548" s="63"/>
      <c r="AV548" s="982"/>
      <c r="AW548" s="1257"/>
      <c r="AX548" s="1257"/>
      <c r="AY548" s="1257"/>
      <c r="AZ548" s="1257"/>
      <c r="BA548" s="1257"/>
      <c r="BB548" s="1257"/>
      <c r="BC548" s="1257"/>
      <c r="BD548" s="979"/>
      <c r="BE548" s="866"/>
      <c r="BF548" s="866"/>
      <c r="BG548" s="979"/>
      <c r="BH548" s="866"/>
      <c r="BI548" s="88"/>
      <c r="BJ548" s="866"/>
      <c r="BK548" s="866"/>
      <c r="BL548" s="866"/>
      <c r="BM548" s="88"/>
      <c r="BN548" s="1257"/>
      <c r="BO548" s="866"/>
      <c r="BP548" s="866"/>
      <c r="BQ548" s="866"/>
    </row>
    <row r="549" spans="1:69" s="24" customFormat="1" ht="11.25" customHeight="1">
      <c r="A549" s="31"/>
      <c r="B549" s="92" t="s">
        <v>87</v>
      </c>
      <c r="C549" s="93"/>
      <c r="D549" s="93"/>
      <c r="E549" s="92"/>
      <c r="F549" s="145"/>
      <c r="G549" s="145"/>
      <c r="H549" s="145"/>
      <c r="I549" s="125"/>
      <c r="J549" s="145"/>
      <c r="K549" s="145"/>
      <c r="L549" s="145"/>
      <c r="M549" s="125"/>
      <c r="N549" s="145"/>
      <c r="O549" s="145"/>
      <c r="P549" s="145"/>
      <c r="Q549" s="695"/>
      <c r="R549" s="695"/>
      <c r="S549" s="695"/>
      <c r="T549" s="695"/>
      <c r="U549" s="695"/>
      <c r="V549" s="695"/>
      <c r="W549" s="695"/>
      <c r="X549" s="695"/>
      <c r="Y549" s="696"/>
      <c r="Z549" s="695"/>
      <c r="AA549" s="354">
        <v>7.8372136184603966E-2</v>
      </c>
      <c r="AB549" s="685">
        <v>7.6885429910469663E-2</v>
      </c>
      <c r="AC549" s="354">
        <v>7.671200436559826E-2</v>
      </c>
      <c r="AD549" s="354">
        <v>7.3410013531799739E-2</v>
      </c>
      <c r="AE549" s="354">
        <v>7.3010925083017722E-2</v>
      </c>
      <c r="AF549" s="354">
        <v>7.0752776635129577E-2</v>
      </c>
      <c r="AG549" s="354">
        <v>6.9257427441215269E-2</v>
      </c>
      <c r="AH549" s="354">
        <v>6.6640380444974459E-2</v>
      </c>
      <c r="AI549" s="354">
        <v>7.3066279544526602E-2</v>
      </c>
      <c r="AJ549" s="354">
        <v>7.6025213471616532E-2</v>
      </c>
      <c r="AK549" s="354">
        <v>6.8313059522995948E-2</v>
      </c>
      <c r="AL549" s="354">
        <v>6.7917102784174163E-2</v>
      </c>
      <c r="AM549" s="354">
        <v>6.6733866820267024E-2</v>
      </c>
      <c r="AN549" s="354">
        <v>6.2398833277240891E-2</v>
      </c>
      <c r="AO549" s="1473">
        <v>5.9393317533911964E-2</v>
      </c>
      <c r="AP549" s="354"/>
      <c r="AQ549" s="354"/>
      <c r="AR549" s="354"/>
      <c r="AS549" s="354"/>
      <c r="AT549" s="354">
        <v>5.2442330032638158E-2</v>
      </c>
      <c r="AU549" s="63"/>
      <c r="AV549" s="981"/>
      <c r="AW549" s="127"/>
      <c r="AX549" s="125"/>
      <c r="AY549" s="125"/>
      <c r="AZ549" s="125"/>
      <c r="BA549" s="131"/>
      <c r="BB549" s="131"/>
      <c r="BC549" s="131"/>
      <c r="BD549" s="685">
        <v>7.3410013531799739E-2</v>
      </c>
      <c r="BE549" s="354">
        <v>6.6640380444974459E-2</v>
      </c>
      <c r="BF549" s="354"/>
      <c r="BG549" s="685"/>
      <c r="BH549" s="354"/>
      <c r="BJ549" s="354"/>
      <c r="BK549" s="354"/>
      <c r="BL549" s="354"/>
      <c r="BN549" s="131"/>
      <c r="BO549" s="354"/>
      <c r="BP549" s="354"/>
      <c r="BQ549" s="354"/>
    </row>
    <row r="550" spans="1:69" s="24" customFormat="1" ht="11.25" customHeight="1">
      <c r="A550" s="31"/>
      <c r="B550" s="398" t="s">
        <v>378</v>
      </c>
      <c r="C550" s="1247"/>
      <c r="D550" s="1247"/>
      <c r="E550" s="89"/>
      <c r="F550" s="231"/>
      <c r="G550" s="231"/>
      <c r="H550" s="231"/>
      <c r="I550" s="459"/>
      <c r="J550" s="231"/>
      <c r="K550" s="231"/>
      <c r="L550" s="231"/>
      <c r="M550" s="459"/>
      <c r="N550" s="231"/>
      <c r="O550" s="231"/>
      <c r="P550" s="231"/>
      <c r="Q550" s="709"/>
      <c r="R550" s="709"/>
      <c r="S550" s="709"/>
      <c r="T550" s="709"/>
      <c r="U550" s="709"/>
      <c r="V550" s="709"/>
      <c r="W550" s="709"/>
      <c r="X550" s="709"/>
      <c r="Y550" s="693"/>
      <c r="Z550" s="692"/>
      <c r="AA550" s="720">
        <v>1.5812573016324081E-2</v>
      </c>
      <c r="AB550" s="721">
        <v>1.3815209235589139E-2</v>
      </c>
      <c r="AC550" s="720">
        <v>1.2344090724885664E-2</v>
      </c>
      <c r="AD550" s="720">
        <v>1.0172427087720131E-2</v>
      </c>
      <c r="AE550" s="720">
        <v>9.616907920600366E-3</v>
      </c>
      <c r="AF550" s="720">
        <v>1.0109164732490013E-2</v>
      </c>
      <c r="AG550" s="720">
        <v>9.3731827943369372E-3</v>
      </c>
      <c r="AH550" s="720">
        <v>8.9803126065259552E-3</v>
      </c>
      <c r="AI550" s="720">
        <v>9.7046820270574232E-3</v>
      </c>
      <c r="AJ550" s="720">
        <v>1.1241993750138516E-2</v>
      </c>
      <c r="AK550" s="720">
        <v>1.0772119338974435E-2</v>
      </c>
      <c r="AL550" s="720">
        <v>1.006402580823924E-2</v>
      </c>
      <c r="AM550" s="720">
        <v>9.0350142886008716E-3</v>
      </c>
      <c r="AN550" s="720">
        <v>8.4385452762189388E-3</v>
      </c>
      <c r="AO550" s="1507">
        <v>8.098996514578195E-3</v>
      </c>
      <c r="AP550" s="720"/>
      <c r="AQ550" s="720"/>
      <c r="AR550" s="720"/>
      <c r="AS550" s="720"/>
      <c r="AT550" s="720">
        <v>8.036206810089765E-3</v>
      </c>
      <c r="AU550" s="63"/>
      <c r="AV550" s="982"/>
      <c r="AW550" s="1256"/>
      <c r="AX550" s="459"/>
      <c r="AY550" s="459"/>
      <c r="AZ550" s="459"/>
      <c r="BA550" s="456"/>
      <c r="BB550" s="456"/>
      <c r="BC550" s="456"/>
      <c r="BD550" s="721">
        <v>1.0172427087720131E-2</v>
      </c>
      <c r="BE550" s="720">
        <v>8.9803126065259552E-3</v>
      </c>
      <c r="BF550" s="720"/>
      <c r="BG550" s="721"/>
      <c r="BH550" s="720"/>
      <c r="BJ550" s="720"/>
      <c r="BK550" s="720"/>
      <c r="BL550" s="720"/>
      <c r="BN550" s="456"/>
      <c r="BO550" s="720"/>
      <c r="BP550" s="720"/>
      <c r="BQ550" s="720"/>
    </row>
    <row r="551" spans="1:69" s="24" customFormat="1" ht="11.25" customHeight="1">
      <c r="A551" s="31"/>
      <c r="B551" s="398" t="s">
        <v>379</v>
      </c>
      <c r="C551" s="1247"/>
      <c r="D551" s="1247"/>
      <c r="E551" s="89"/>
      <c r="F551" s="231"/>
      <c r="G551" s="231"/>
      <c r="H551" s="231"/>
      <c r="I551" s="459"/>
      <c r="J551" s="231"/>
      <c r="K551" s="231"/>
      <c r="L551" s="231"/>
      <c r="M551" s="459"/>
      <c r="N551" s="231"/>
      <c r="O551" s="231"/>
      <c r="P551" s="231"/>
      <c r="Q551" s="709"/>
      <c r="R551" s="709"/>
      <c r="S551" s="709"/>
      <c r="T551" s="709"/>
      <c r="U551" s="709"/>
      <c r="V551" s="709"/>
      <c r="W551" s="709"/>
      <c r="X551" s="709"/>
      <c r="Y551" s="693"/>
      <c r="Z551" s="692"/>
      <c r="AA551" s="720">
        <v>8.8159834052077071E-2</v>
      </c>
      <c r="AB551" s="721">
        <v>7.5940034406488083E-2</v>
      </c>
      <c r="AC551" s="720">
        <v>7.3065648041218789E-2</v>
      </c>
      <c r="AD551" s="720">
        <v>9.3798161237179156E-2</v>
      </c>
      <c r="AE551" s="720">
        <v>0.1210971306837095</v>
      </c>
      <c r="AF551" s="720">
        <v>0.11424283943367913</v>
      </c>
      <c r="AG551" s="720">
        <v>9.9152126690491213E-2</v>
      </c>
      <c r="AH551" s="720">
        <v>0.10808409831211134</v>
      </c>
      <c r="AI551" s="720">
        <v>0.1183807818906277</v>
      </c>
      <c r="AJ551" s="720">
        <v>0.11721288645436823</v>
      </c>
      <c r="AK551" s="720">
        <v>0.11796846542124162</v>
      </c>
      <c r="AL551" s="720">
        <v>0.13293887483895594</v>
      </c>
      <c r="AM551" s="720">
        <v>0.13467582973736081</v>
      </c>
      <c r="AN551" s="720">
        <v>0.13620210993892282</v>
      </c>
      <c r="AO551" s="1507">
        <v>0.14978257368336287</v>
      </c>
      <c r="AP551" s="720"/>
      <c r="AQ551" s="720"/>
      <c r="AR551" s="720"/>
      <c r="AS551" s="720"/>
      <c r="AT551" s="720">
        <v>0.14204575898837271</v>
      </c>
      <c r="AU551" s="63"/>
      <c r="AV551" s="982"/>
      <c r="AW551" s="1256"/>
      <c r="AX551" s="459"/>
      <c r="AY551" s="459"/>
      <c r="AZ551" s="459"/>
      <c r="BA551" s="456"/>
      <c r="BB551" s="456"/>
      <c r="BC551" s="456"/>
      <c r="BD551" s="721">
        <v>9.3798161237179156E-2</v>
      </c>
      <c r="BE551" s="720">
        <v>0.10808409831211134</v>
      </c>
      <c r="BF551" s="720"/>
      <c r="BG551" s="721"/>
      <c r="BH551" s="720"/>
      <c r="BJ551" s="720"/>
      <c r="BK551" s="720"/>
      <c r="BL551" s="720"/>
      <c r="BN551" s="456"/>
      <c r="BO551" s="720"/>
      <c r="BP551" s="720"/>
      <c r="BQ551" s="720"/>
    </row>
    <row r="552" spans="1:69" s="24" customFormat="1" ht="11.25" customHeight="1">
      <c r="A552" s="31"/>
      <c r="B552" s="398" t="s">
        <v>380</v>
      </c>
      <c r="C552" s="1247"/>
      <c r="D552" s="1247"/>
      <c r="E552" s="89"/>
      <c r="F552" s="231"/>
      <c r="G552" s="231"/>
      <c r="H552" s="231"/>
      <c r="I552" s="459"/>
      <c r="J552" s="231"/>
      <c r="K552" s="231"/>
      <c r="L552" s="231"/>
      <c r="M552" s="459"/>
      <c r="N552" s="231"/>
      <c r="O552" s="231"/>
      <c r="P552" s="231"/>
      <c r="Q552" s="709"/>
      <c r="R552" s="709"/>
      <c r="S552" s="709"/>
      <c r="T552" s="709"/>
      <c r="U552" s="709"/>
      <c r="V552" s="709"/>
      <c r="W552" s="709"/>
      <c r="X552" s="709"/>
      <c r="Y552" s="693"/>
      <c r="Z552" s="692"/>
      <c r="AA552" s="720">
        <v>0.64590935844614472</v>
      </c>
      <c r="AB552" s="721">
        <v>0.69425346997016468</v>
      </c>
      <c r="AC552" s="720">
        <v>0.70175766641735216</v>
      </c>
      <c r="AD552" s="720">
        <v>0.69869397265313626</v>
      </c>
      <c r="AE552" s="720">
        <v>0.70853472398880701</v>
      </c>
      <c r="AF552" s="720">
        <v>0.68903158170619838</v>
      </c>
      <c r="AG552" s="720">
        <v>0.69318614389036926</v>
      </c>
      <c r="AH552" s="720">
        <v>0.70376009532636041</v>
      </c>
      <c r="AI552" s="720">
        <v>0.75409221541921778</v>
      </c>
      <c r="AJ552" s="720">
        <v>0.74774718003654916</v>
      </c>
      <c r="AK552" s="720">
        <v>0.71487706974410425</v>
      </c>
      <c r="AL552" s="720">
        <v>0.72908340853422704</v>
      </c>
      <c r="AM552" s="720">
        <v>0.72747047855811064</v>
      </c>
      <c r="AN552" s="720">
        <v>0.74055448951234037</v>
      </c>
      <c r="AO552" s="1507">
        <v>0.74584602603157013</v>
      </c>
      <c r="AP552" s="720"/>
      <c r="AQ552" s="720"/>
      <c r="AR552" s="720"/>
      <c r="AS552" s="720"/>
      <c r="AT552" s="720">
        <v>0.73977061376317421</v>
      </c>
      <c r="AU552" s="63"/>
      <c r="AV552" s="982"/>
      <c r="AW552" s="1256"/>
      <c r="AX552" s="459"/>
      <c r="AY552" s="459"/>
      <c r="AZ552" s="459"/>
      <c r="BA552" s="456"/>
      <c r="BB552" s="456"/>
      <c r="BC552" s="456"/>
      <c r="BD552" s="721">
        <v>0.69869397265313626</v>
      </c>
      <c r="BE552" s="720">
        <v>0.70376009532636041</v>
      </c>
      <c r="BF552" s="720"/>
      <c r="BG552" s="721"/>
      <c r="BH552" s="720"/>
      <c r="BJ552" s="720"/>
      <c r="BK552" s="720"/>
      <c r="BL552" s="720"/>
      <c r="BN552" s="456"/>
      <c r="BO552" s="720"/>
      <c r="BP552" s="720"/>
      <c r="BQ552" s="720"/>
    </row>
    <row r="553" spans="1:69" s="24" customFormat="1" ht="11.25" customHeight="1">
      <c r="A553" s="31"/>
      <c r="B553" s="398" t="s">
        <v>381</v>
      </c>
      <c r="C553" s="1247"/>
      <c r="D553" s="1247"/>
      <c r="E553" s="89"/>
      <c r="F553" s="231"/>
      <c r="G553" s="231"/>
      <c r="H553" s="231"/>
      <c r="I553" s="459"/>
      <c r="J553" s="231"/>
      <c r="K553" s="231"/>
      <c r="L553" s="231"/>
      <c r="M553" s="459"/>
      <c r="N553" s="231"/>
      <c r="O553" s="231"/>
      <c r="P553" s="231"/>
      <c r="Q553" s="709"/>
      <c r="R553" s="709"/>
      <c r="S553" s="709"/>
      <c r="T553" s="709"/>
      <c r="U553" s="709"/>
      <c r="V553" s="709"/>
      <c r="W553" s="709"/>
      <c r="X553" s="709"/>
      <c r="Y553" s="693"/>
      <c r="Z553" s="692"/>
      <c r="AA553" s="720">
        <v>0.35389610389610382</v>
      </c>
      <c r="AB553" s="721">
        <v>0.36971830985915494</v>
      </c>
      <c r="AC553" s="720">
        <v>0.34061135371179035</v>
      </c>
      <c r="AD553" s="720">
        <v>0.39999999999999997</v>
      </c>
      <c r="AE553" s="720">
        <v>0.38062283737024216</v>
      </c>
      <c r="AF553" s="720">
        <v>0.4589041095890411</v>
      </c>
      <c r="AG553" s="720">
        <v>0.55749128919860624</v>
      </c>
      <c r="AH553" s="720">
        <v>0.39655172413793099</v>
      </c>
      <c r="AI553" s="720">
        <v>0.44274809160305345</v>
      </c>
      <c r="AJ553" s="720">
        <v>0.43890274314214467</v>
      </c>
      <c r="AK553" s="720">
        <v>0.61764705882352955</v>
      </c>
      <c r="AL553" s="720">
        <v>0.33333333333333331</v>
      </c>
      <c r="AM553" s="720">
        <v>0.32440476190476197</v>
      </c>
      <c r="AN553" s="720">
        <v>0.33439490445859876</v>
      </c>
      <c r="AO553" s="1507">
        <v>0.33439490445859871</v>
      </c>
      <c r="AP553" s="720"/>
      <c r="AQ553" s="720"/>
      <c r="AR553" s="720"/>
      <c r="AS553" s="720"/>
      <c r="AT553" s="720">
        <v>0.33783783783783783</v>
      </c>
      <c r="AU553" s="63"/>
      <c r="AV553" s="982"/>
      <c r="AW553" s="1256"/>
      <c r="AX553" s="459"/>
      <c r="AY553" s="459"/>
      <c r="AZ553" s="459"/>
      <c r="BA553" s="456"/>
      <c r="BB553" s="456"/>
      <c r="BC553" s="456"/>
      <c r="BD553" s="721">
        <v>0.39999999999999997</v>
      </c>
      <c r="BE553" s="720">
        <v>0.39655172413793099</v>
      </c>
      <c r="BF553" s="720"/>
      <c r="BG553" s="721"/>
      <c r="BH553" s="720"/>
      <c r="BJ553" s="720"/>
      <c r="BK553" s="720"/>
      <c r="BL553" s="720"/>
      <c r="BN553" s="456"/>
      <c r="BO553" s="720"/>
      <c r="BP553" s="720"/>
      <c r="BQ553" s="720"/>
    </row>
    <row r="554" spans="1:69" s="24" customFormat="1" ht="14.25" customHeight="1">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c r="AA554" s="31"/>
      <c r="AB554" s="31"/>
      <c r="AC554" s="31"/>
      <c r="AD554" s="31"/>
      <c r="AE554" s="31"/>
      <c r="AF554" s="31"/>
      <c r="AG554" s="31"/>
      <c r="AH554" s="31"/>
      <c r="AI554" s="31"/>
      <c r="AJ554" s="31"/>
      <c r="AK554" s="31"/>
      <c r="AL554" s="31"/>
      <c r="AM554" s="31"/>
      <c r="AN554" s="31"/>
      <c r="AO554" s="31"/>
      <c r="AP554" s="31"/>
      <c r="AQ554" s="31"/>
      <c r="AR554" s="31"/>
      <c r="AS554" s="97"/>
      <c r="AT554" s="31"/>
      <c r="AU554" s="1257"/>
      <c r="AV554" s="1257"/>
      <c r="AW554" s="1257"/>
      <c r="AX554" s="1257"/>
      <c r="AY554" s="1257"/>
      <c r="AZ554" s="1257"/>
      <c r="BA554" s="1257"/>
      <c r="BB554" s="1257"/>
      <c r="BC554" s="1257"/>
      <c r="BD554" s="1257"/>
      <c r="BE554" s="31"/>
      <c r="BF554" s="31"/>
      <c r="BG554" s="1257"/>
      <c r="BH554" s="31"/>
      <c r="BJ554" s="31"/>
      <c r="BK554" s="31"/>
      <c r="BL554" s="31"/>
      <c r="BN554" s="1257"/>
      <c r="BO554" s="31"/>
      <c r="BP554" s="31"/>
      <c r="BQ554" s="31"/>
    </row>
    <row r="555" spans="1:69" ht="14.25" customHeight="1">
      <c r="AS555" s="26"/>
    </row>
    <row r="556" spans="1:69" ht="14.25" customHeight="1">
      <c r="AM556" s="1349"/>
      <c r="AN556" s="1349"/>
      <c r="AO556" s="1349"/>
      <c r="AP556" s="1349"/>
      <c r="AQ556" s="1349"/>
      <c r="AR556" s="1349"/>
      <c r="AS556" s="1563"/>
    </row>
    <row r="557" spans="1:69" ht="14.25" customHeight="1">
      <c r="AM557" s="1349"/>
      <c r="AN557" s="1349"/>
      <c r="AO557" s="1349"/>
      <c r="AP557" s="1349"/>
      <c r="AQ557" s="1349"/>
      <c r="AR557" s="1349"/>
      <c r="AS557" s="1563"/>
    </row>
    <row r="558" spans="1:69" ht="14.25" customHeight="1">
      <c r="AS558" s="26"/>
    </row>
    <row r="559" spans="1:69" ht="14.25" customHeight="1">
      <c r="AS559" s="26"/>
    </row>
    <row r="560" spans="1:69" ht="14.25" customHeight="1">
      <c r="AS560" s="26"/>
    </row>
    <row r="561" spans="27:46" ht="14.25" customHeight="1">
      <c r="AS561" s="26"/>
    </row>
    <row r="562" spans="27:46" ht="14.25" customHeight="1">
      <c r="AS562" s="26"/>
    </row>
    <row r="563" spans="27:46" ht="14.25" customHeight="1">
      <c r="AS563" s="26"/>
    </row>
    <row r="564" spans="27:46" ht="14.25" customHeight="1">
      <c r="AS564" s="26"/>
    </row>
    <row r="565" spans="27:46" ht="14.25" customHeight="1">
      <c r="AS565" s="26"/>
    </row>
    <row r="566" spans="27:46" ht="14.25" customHeight="1">
      <c r="AS566" s="26"/>
    </row>
    <row r="567" spans="27:46" ht="14.25" customHeight="1">
      <c r="AS567" s="26"/>
    </row>
    <row r="568" spans="27:46" ht="14.25" customHeight="1">
      <c r="AS568" s="26"/>
    </row>
    <row r="569" spans="27:46" ht="14.25" customHeight="1">
      <c r="AS569" s="26"/>
    </row>
    <row r="570" spans="27:46" ht="14.25" customHeight="1">
      <c r="AS570" s="26"/>
    </row>
    <row r="571" spans="27:46" ht="14.25" customHeight="1">
      <c r="AS571" s="26"/>
    </row>
    <row r="572" spans="27:46" ht="14.25" customHeight="1">
      <c r="AA572" s="79"/>
      <c r="AB572" s="79"/>
      <c r="AC572" s="79"/>
      <c r="AD572" s="79"/>
      <c r="AE572" s="79"/>
      <c r="AF572" s="79"/>
      <c r="AG572" s="79"/>
      <c r="AH572" s="79"/>
      <c r="AI572" s="79"/>
      <c r="AJ572" s="79"/>
      <c r="AK572" s="79"/>
      <c r="AL572" s="79"/>
      <c r="AM572" s="79"/>
      <c r="AN572" s="79"/>
      <c r="AO572" s="79"/>
      <c r="AP572" s="79"/>
      <c r="AQ572" s="79"/>
      <c r="AR572" s="79"/>
      <c r="AS572" s="1437"/>
      <c r="AT572" s="79"/>
    </row>
    <row r="573" spans="27:46" ht="14.25" customHeight="1">
      <c r="AA573" s="79"/>
      <c r="AB573" s="79"/>
      <c r="AC573" s="79"/>
      <c r="AD573" s="79"/>
      <c r="AE573" s="79"/>
      <c r="AF573" s="79"/>
      <c r="AG573" s="79"/>
      <c r="AH573" s="79"/>
      <c r="AI573" s="79"/>
      <c r="AJ573" s="79"/>
      <c r="AK573" s="79"/>
      <c r="AL573" s="79"/>
      <c r="AM573" s="79"/>
      <c r="AN573" s="79"/>
      <c r="AO573" s="79"/>
      <c r="AP573" s="79"/>
      <c r="AQ573" s="79"/>
      <c r="AR573" s="79"/>
      <c r="AS573" s="79"/>
      <c r="AT573" s="79"/>
    </row>
    <row r="574" spans="27:46" ht="14.25" customHeight="1">
      <c r="AA574" s="79"/>
      <c r="AB574" s="79"/>
      <c r="AC574" s="79"/>
      <c r="AD574" s="79"/>
      <c r="AE574" s="79"/>
      <c r="AF574" s="79"/>
      <c r="AG574" s="79"/>
      <c r="AH574" s="79"/>
      <c r="AI574" s="79"/>
      <c r="AJ574" s="79"/>
      <c r="AK574" s="79"/>
      <c r="AL574" s="79"/>
      <c r="AM574" s="79"/>
      <c r="AN574" s="79"/>
      <c r="AO574" s="79"/>
      <c r="AP574" s="79"/>
      <c r="AQ574" s="79"/>
      <c r="AR574" s="79"/>
      <c r="AS574" s="79"/>
      <c r="AT574" s="79"/>
    </row>
    <row r="575" spans="27:46" ht="14.25" customHeight="1">
      <c r="AA575" s="79"/>
      <c r="AB575" s="79"/>
      <c r="AC575" s="79"/>
      <c r="AD575" s="79"/>
      <c r="AE575" s="79"/>
      <c r="AF575" s="79"/>
      <c r="AG575" s="79"/>
      <c r="AH575" s="79"/>
      <c r="AI575" s="79"/>
      <c r="AJ575" s="79"/>
      <c r="AK575" s="79"/>
      <c r="AL575" s="79"/>
      <c r="AM575" s="79"/>
      <c r="AN575" s="79"/>
      <c r="AO575" s="79"/>
      <c r="AP575" s="79"/>
      <c r="AQ575" s="79"/>
      <c r="AR575" s="79"/>
      <c r="AS575" s="79"/>
      <c r="AT575" s="79"/>
    </row>
    <row r="576" spans="27:46" ht="14.25" customHeight="1">
      <c r="AA576" s="79"/>
      <c r="AB576" s="79"/>
      <c r="AC576" s="79"/>
      <c r="AD576" s="79"/>
      <c r="AE576" s="79"/>
      <c r="AF576" s="79"/>
      <c r="AG576" s="79"/>
      <c r="AH576" s="79"/>
      <c r="AI576" s="79"/>
      <c r="AJ576" s="79"/>
      <c r="AK576" s="79"/>
      <c r="AL576" s="79"/>
      <c r="AM576" s="79"/>
      <c r="AN576" s="79"/>
      <c r="AO576" s="79"/>
      <c r="AP576" s="79"/>
      <c r="AQ576" s="79"/>
      <c r="AR576" s="79"/>
      <c r="AS576" s="79"/>
      <c r="AT576" s="79"/>
    </row>
    <row r="577" spans="27:46" ht="14.25" customHeight="1">
      <c r="AA577" s="79"/>
      <c r="AB577" s="79"/>
      <c r="AC577" s="79"/>
      <c r="AD577" s="79"/>
      <c r="AE577" s="79"/>
      <c r="AF577" s="79"/>
      <c r="AG577" s="79"/>
      <c r="AH577" s="79"/>
      <c r="AI577" s="79"/>
      <c r="AJ577" s="79"/>
      <c r="AK577" s="79"/>
      <c r="AL577" s="79"/>
      <c r="AM577" s="79"/>
      <c r="AN577" s="79"/>
      <c r="AO577" s="79"/>
      <c r="AP577" s="79"/>
      <c r="AQ577" s="79"/>
      <c r="AR577" s="79"/>
      <c r="AS577" s="79"/>
      <c r="AT577" s="79"/>
    </row>
    <row r="578" spans="27:46" ht="14.25" customHeight="1">
      <c r="AA578" s="79"/>
      <c r="AB578" s="79"/>
      <c r="AC578" s="79"/>
      <c r="AD578" s="79"/>
      <c r="AE578" s="79"/>
      <c r="AF578" s="79"/>
      <c r="AG578" s="79"/>
      <c r="AH578" s="79"/>
      <c r="AI578" s="79"/>
      <c r="AJ578" s="79"/>
      <c r="AK578" s="79"/>
      <c r="AL578" s="79"/>
      <c r="AM578" s="79"/>
      <c r="AN578" s="79"/>
      <c r="AO578" s="79"/>
      <c r="AP578" s="79"/>
      <c r="AQ578" s="79"/>
      <c r="AR578" s="79"/>
      <c r="AS578" s="79"/>
      <c r="AT578" s="79"/>
    </row>
    <row r="579" spans="27:46" ht="14.25" customHeight="1">
      <c r="AA579" s="79"/>
      <c r="AB579" s="79"/>
      <c r="AC579" s="79"/>
      <c r="AD579" s="79"/>
      <c r="AE579" s="79"/>
      <c r="AF579" s="79"/>
      <c r="AG579" s="79"/>
      <c r="AH579" s="79"/>
      <c r="AI579" s="79"/>
      <c r="AJ579" s="79"/>
      <c r="AK579" s="79"/>
      <c r="AL579" s="79"/>
      <c r="AM579" s="79"/>
      <c r="AN579" s="79"/>
      <c r="AO579" s="79"/>
      <c r="AP579" s="79"/>
      <c r="AQ579" s="79"/>
      <c r="AR579" s="79"/>
      <c r="AS579" s="79"/>
      <c r="AT579" s="79"/>
    </row>
    <row r="580" spans="27:46" ht="14.25" customHeight="1">
      <c r="AA580" s="79"/>
      <c r="AB580" s="79"/>
      <c r="AC580" s="79"/>
      <c r="AD580" s="79"/>
      <c r="AE580" s="79"/>
      <c r="AF580" s="79"/>
      <c r="AG580" s="79"/>
      <c r="AH580" s="79"/>
      <c r="AI580" s="79"/>
      <c r="AJ580" s="79"/>
      <c r="AK580" s="79"/>
      <c r="AL580" s="79"/>
      <c r="AM580" s="79"/>
      <c r="AN580" s="79"/>
      <c r="AO580" s="79"/>
      <c r="AP580" s="79"/>
      <c r="AQ580" s="79"/>
      <c r="AR580" s="79"/>
      <c r="AS580" s="79"/>
      <c r="AT580" s="79"/>
    </row>
    <row r="581" spans="27:46" ht="14.25" customHeight="1">
      <c r="AA581" s="79"/>
      <c r="AB581" s="79"/>
      <c r="AC581" s="79"/>
      <c r="AD581" s="79"/>
      <c r="AE581" s="79"/>
      <c r="AF581" s="79"/>
      <c r="AG581" s="79"/>
      <c r="AH581" s="79"/>
      <c r="AI581" s="79"/>
      <c r="AJ581" s="79"/>
      <c r="AK581" s="79"/>
      <c r="AL581" s="79"/>
      <c r="AM581" s="79"/>
      <c r="AN581" s="79"/>
      <c r="AO581" s="79"/>
      <c r="AP581" s="79"/>
      <c r="AQ581" s="79"/>
      <c r="AR581" s="79"/>
      <c r="AS581" s="79"/>
      <c r="AT581" s="79"/>
    </row>
  </sheetData>
  <mergeCells count="5">
    <mergeCell ref="BD179:BE179"/>
    <mergeCell ref="BJ179:BL179"/>
    <mergeCell ref="BO179:BQ179"/>
    <mergeCell ref="AE179:AO179"/>
    <mergeCell ref="AP3:AT3"/>
  </mergeCells>
  <phoneticPr fontId="212" type="noConversion"/>
  <hyperlinks>
    <hyperlink ref="A1" location="content!A1" display="back to content"/>
    <hyperlink ref="A1:C1" location="content!A1" display="back to content"/>
  </hyperlinks>
  <pageMargins left="0.25" right="0.25" top="0.75" bottom="0.75" header="0.3" footer="0.3"/>
  <pageSetup paperSize="9" scale="40" fitToHeight="0" orientation="portrait" r:id="rId1"/>
  <rowBreaks count="6" manualBreakCount="6">
    <brk id="110" max="62" man="1"/>
    <brk id="175" max="62" man="1"/>
    <brk id="239" max="31" man="1"/>
    <brk id="317" max="31" man="1"/>
    <brk id="365" max="31" man="1"/>
    <brk id="449" max="4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BS252"/>
  <sheetViews>
    <sheetView view="pageBreakPreview" zoomScale="80" zoomScaleNormal="70" zoomScaleSheetLayoutView="80" workbookViewId="0">
      <pane xSplit="5" ySplit="4" topLeftCell="F5" activePane="bottomRight" state="frozen"/>
      <selection activeCell="G104" sqref="G104"/>
      <selection pane="topRight" activeCell="G104" sqref="G104"/>
      <selection pane="bottomLeft" activeCell="G104" sqref="G104"/>
      <selection pane="bottomRight" activeCell="AT181" sqref="AT181"/>
    </sheetView>
  </sheetViews>
  <sheetFormatPr defaultColWidth="9.109375" defaultRowHeight="14.4" outlineLevelRow="1" outlineLevelCol="1"/>
  <cols>
    <col min="1" max="1" width="2.6640625" style="23" customWidth="1"/>
    <col min="2" max="3" width="3.109375" style="23" customWidth="1"/>
    <col min="4" max="4" width="34.33203125" style="23" customWidth="1"/>
    <col min="5" max="5" width="2.5546875" style="23" customWidth="1"/>
    <col min="6" max="6" width="12.44140625" style="24" hidden="1" customWidth="1" outlineLevel="1"/>
    <col min="7" max="7" width="12" style="24" hidden="1" customWidth="1" outlineLevel="1"/>
    <col min="8" max="12" width="12.44140625" style="24" hidden="1" customWidth="1" outlineLevel="1"/>
    <col min="13" max="13" width="12.44140625" style="24" hidden="1" customWidth="1" outlineLevel="1" collapsed="1"/>
    <col min="14" max="16" width="12.44140625" style="24" hidden="1" customWidth="1" outlineLevel="1"/>
    <col min="17" max="17" width="12.88671875" style="24" hidden="1" customWidth="1" outlineLevel="1" collapsed="1"/>
    <col min="18" max="20" width="12.44140625" style="24" hidden="1" customWidth="1" outlineLevel="1"/>
    <col min="21" max="22" width="10.88671875" style="24" hidden="1" customWidth="1" outlineLevel="1" collapsed="1"/>
    <col min="23" max="26" width="10.88671875" style="24" hidden="1" customWidth="1" outlineLevel="1"/>
    <col min="27" max="27" width="10.88671875" style="24" hidden="1" customWidth="1" outlineLevel="1" collapsed="1"/>
    <col min="28" max="31" width="10.88671875" style="24" hidden="1" customWidth="1" outlineLevel="1"/>
    <col min="32" max="32" width="10.88671875" style="24" hidden="1" customWidth="1" outlineLevel="1" collapsed="1"/>
    <col min="33" max="34" width="10.88671875" style="24" hidden="1" customWidth="1" outlineLevel="1"/>
    <col min="35" max="35" width="10.88671875" style="24" customWidth="1" collapsed="1"/>
    <col min="36" max="42" width="10.88671875" style="24" customWidth="1"/>
    <col min="43" max="43" width="11.109375" style="24" customWidth="1" collapsed="1"/>
    <col min="44" max="46" width="10.88671875" style="24" customWidth="1"/>
    <col min="47" max="47" width="11.109375" style="24" customWidth="1" collapsed="1"/>
    <col min="48" max="48" width="5.44140625" style="24" customWidth="1"/>
    <col min="49" max="49" width="2.88671875" style="91" hidden="1" customWidth="1" outlineLevel="1"/>
    <col min="50" max="50" width="2.88671875" style="91" hidden="1" customWidth="1" outlineLevel="1" collapsed="1"/>
    <col min="51" max="57" width="11.5546875" style="24" hidden="1" customWidth="1" outlineLevel="1"/>
    <col min="58" max="58" width="10.6640625" style="24" hidden="1" customWidth="1" outlineLevel="1" collapsed="1"/>
    <col min="59" max="59" width="11.5546875" style="24" hidden="1" customWidth="1" outlineLevel="1" collapsed="1"/>
    <col min="60" max="60" width="11.5546875" style="24" customWidth="1" collapsed="1"/>
    <col min="61" max="62" width="10.6640625" style="24" customWidth="1" collapsed="1"/>
    <col min="63" max="63" width="4.6640625" style="23" customWidth="1"/>
    <col min="64" max="65" width="10.88671875" style="24" hidden="1" customWidth="1" outlineLevel="1" collapsed="1"/>
    <col min="66" max="66" width="10.88671875" style="24" hidden="1" customWidth="1" outlineLevel="1"/>
    <col min="67" max="67" width="3.6640625" style="23" customWidth="1" collapsed="1"/>
    <col min="68" max="68" width="10.88671875" style="24" hidden="1" customWidth="1" outlineLevel="1"/>
    <col min="69" max="70" width="10.88671875" style="24" hidden="1" customWidth="1" outlineLevel="1" collapsed="1"/>
    <col min="71" max="71" width="5.77734375" style="23" customWidth="1" collapsed="1"/>
    <col min="72" max="16384" width="9.109375" style="23"/>
  </cols>
  <sheetData>
    <row r="1" spans="1:70" ht="12.75" customHeight="1">
      <c r="A1" s="86" t="s">
        <v>201</v>
      </c>
      <c r="B1" s="86"/>
      <c r="C1" s="86"/>
      <c r="D1" s="86"/>
    </row>
    <row r="2" spans="1:70" ht="21">
      <c r="A2" s="885" t="s">
        <v>447</v>
      </c>
      <c r="AA2" s="527" t="s">
        <v>398</v>
      </c>
      <c r="AC2" s="1262"/>
      <c r="AD2" s="1262"/>
      <c r="AE2" s="1262"/>
      <c r="AF2" s="1262"/>
      <c r="AG2" s="1262"/>
      <c r="AH2" s="1262"/>
      <c r="AI2" s="1262"/>
      <c r="AJ2" s="1262"/>
      <c r="AK2" s="1262"/>
      <c r="AL2" s="1262"/>
      <c r="AQ2" s="1262"/>
      <c r="AR2" s="1262"/>
      <c r="AS2" s="1262"/>
      <c r="AT2" s="1421"/>
      <c r="AU2" s="1421"/>
      <c r="AX2" s="951" t="s">
        <v>461</v>
      </c>
      <c r="BF2" s="528" t="s">
        <v>398</v>
      </c>
      <c r="BH2" s="1421"/>
      <c r="BI2" s="1421"/>
      <c r="BJ2" s="1421"/>
      <c r="BL2" s="1262"/>
      <c r="BM2" s="1262"/>
      <c r="BN2" s="1262"/>
      <c r="BP2" s="1262"/>
      <c r="BQ2" s="1262"/>
      <c r="BR2" s="1262"/>
    </row>
    <row r="3" spans="1:70" ht="55.2" customHeight="1">
      <c r="AA3" s="493"/>
      <c r="AM3" s="1416" t="s">
        <v>525</v>
      </c>
      <c r="AP3" s="1466"/>
      <c r="AQ3" s="1418" t="s">
        <v>706</v>
      </c>
      <c r="AT3" s="26"/>
      <c r="AU3" s="26"/>
      <c r="AX3" s="951" t="s">
        <v>462</v>
      </c>
      <c r="BF3" s="529"/>
      <c r="BH3" s="1466"/>
      <c r="BI3" s="1418" t="s">
        <v>706</v>
      </c>
      <c r="BJ3" s="26"/>
    </row>
    <row r="4" spans="1:70" s="24" customFormat="1">
      <c r="A4" s="28"/>
      <c r="B4" s="28"/>
      <c r="C4" s="28"/>
      <c r="D4" s="28"/>
      <c r="E4" s="28"/>
      <c r="F4" s="28" t="s">
        <v>231</v>
      </c>
      <c r="G4" s="28" t="s">
        <v>232</v>
      </c>
      <c r="H4" s="28" t="s">
        <v>233</v>
      </c>
      <c r="I4" s="28" t="s">
        <v>234</v>
      </c>
      <c r="J4" s="28" t="s">
        <v>235</v>
      </c>
      <c r="K4" s="28" t="s">
        <v>236</v>
      </c>
      <c r="L4" s="28" t="s">
        <v>237</v>
      </c>
      <c r="M4" s="28" t="s">
        <v>238</v>
      </c>
      <c r="N4" s="28" t="s">
        <v>239</v>
      </c>
      <c r="O4" s="28" t="s">
        <v>240</v>
      </c>
      <c r="P4" s="28" t="s">
        <v>241</v>
      </c>
      <c r="Q4" s="28" t="s">
        <v>242</v>
      </c>
      <c r="R4" s="28" t="s">
        <v>243</v>
      </c>
      <c r="S4" s="28" t="s">
        <v>244</v>
      </c>
      <c r="T4" s="28" t="s">
        <v>245</v>
      </c>
      <c r="U4" s="28" t="s">
        <v>246</v>
      </c>
      <c r="V4" s="28" t="s">
        <v>307</v>
      </c>
      <c r="W4" s="28" t="s">
        <v>315</v>
      </c>
      <c r="X4" s="28" t="s">
        <v>321</v>
      </c>
      <c r="Y4" s="28" t="s">
        <v>340</v>
      </c>
      <c r="Z4" s="28" t="s">
        <v>343</v>
      </c>
      <c r="AA4" s="494" t="s">
        <v>365</v>
      </c>
      <c r="AB4" s="28" t="s">
        <v>343</v>
      </c>
      <c r="AC4" s="28" t="s">
        <v>344</v>
      </c>
      <c r="AD4" s="28" t="s">
        <v>345</v>
      </c>
      <c r="AE4" s="28" t="s">
        <v>459</v>
      </c>
      <c r="AF4" s="28" t="s">
        <v>483</v>
      </c>
      <c r="AG4" s="28" t="s">
        <v>484</v>
      </c>
      <c r="AH4" s="28" t="s">
        <v>485</v>
      </c>
      <c r="AI4" s="28" t="s">
        <v>486</v>
      </c>
      <c r="AJ4" s="28" t="s">
        <v>530</v>
      </c>
      <c r="AK4" s="28" t="s">
        <v>538</v>
      </c>
      <c r="AL4" s="28" t="s">
        <v>539</v>
      </c>
      <c r="AM4" s="28" t="s">
        <v>540</v>
      </c>
      <c r="AN4" s="28" t="s">
        <v>649</v>
      </c>
      <c r="AO4" s="28" t="s">
        <v>653</v>
      </c>
      <c r="AP4" s="28" t="s">
        <v>654</v>
      </c>
      <c r="AQ4" s="525" t="s">
        <v>540</v>
      </c>
      <c r="AR4" s="28" t="s">
        <v>649</v>
      </c>
      <c r="AS4" s="28" t="s">
        <v>653</v>
      </c>
      <c r="AT4" s="516" t="s">
        <v>654</v>
      </c>
      <c r="AU4" s="516" t="s">
        <v>648</v>
      </c>
      <c r="AV4" s="28"/>
      <c r="AW4" s="91"/>
      <c r="AX4" s="947"/>
      <c r="AY4" s="28" t="s">
        <v>266</v>
      </c>
      <c r="AZ4" s="28" t="s">
        <v>267</v>
      </c>
      <c r="BA4" s="28" t="s">
        <v>251</v>
      </c>
      <c r="BB4" s="28" t="s">
        <v>253</v>
      </c>
      <c r="BC4" s="28" t="s">
        <v>259</v>
      </c>
      <c r="BD4" s="28" t="s">
        <v>291</v>
      </c>
      <c r="BE4" s="28" t="s">
        <v>341</v>
      </c>
      <c r="BF4" s="525" t="s">
        <v>456</v>
      </c>
      <c r="BG4" s="28" t="s">
        <v>522</v>
      </c>
      <c r="BH4" s="28" t="s">
        <v>576</v>
      </c>
      <c r="BI4" s="525" t="s">
        <v>576</v>
      </c>
      <c r="BJ4" s="516" t="s">
        <v>699</v>
      </c>
      <c r="BL4" s="28" t="s">
        <v>501</v>
      </c>
      <c r="BM4" s="28" t="s">
        <v>548</v>
      </c>
      <c r="BN4" s="28" t="s">
        <v>670</v>
      </c>
      <c r="BP4" s="28" t="s">
        <v>515</v>
      </c>
      <c r="BQ4" s="28" t="s">
        <v>562</v>
      </c>
      <c r="BR4" s="28" t="s">
        <v>684</v>
      </c>
    </row>
    <row r="5" spans="1:70">
      <c r="A5" s="95" t="s">
        <v>2</v>
      </c>
      <c r="B5" s="31"/>
      <c r="C5" s="31"/>
      <c r="D5" s="31"/>
      <c r="E5" s="31"/>
      <c r="F5" s="32"/>
      <c r="G5" s="32"/>
      <c r="H5" s="32"/>
      <c r="I5" s="32"/>
      <c r="J5" s="32"/>
      <c r="K5" s="32"/>
      <c r="L5" s="32"/>
      <c r="M5" s="32"/>
      <c r="N5" s="32"/>
      <c r="O5" s="32"/>
      <c r="P5" s="32"/>
      <c r="Q5" s="32"/>
      <c r="R5" s="32"/>
      <c r="S5" s="32"/>
      <c r="T5" s="32"/>
      <c r="U5" s="32"/>
      <c r="V5" s="32"/>
      <c r="W5" s="32"/>
      <c r="X5" s="32"/>
      <c r="Y5" s="32"/>
      <c r="Z5" s="32"/>
      <c r="AA5" s="495"/>
      <c r="AB5" s="32"/>
      <c r="AC5" s="32"/>
      <c r="AD5" s="32"/>
      <c r="AE5" s="32"/>
      <c r="AF5" s="32"/>
      <c r="AG5" s="32"/>
      <c r="AH5" s="32"/>
      <c r="AI5" s="32"/>
      <c r="AJ5" s="32"/>
      <c r="AK5" s="32"/>
      <c r="AL5" s="32"/>
      <c r="AM5" s="32"/>
      <c r="AN5" s="32"/>
      <c r="AO5" s="32"/>
      <c r="AP5" s="32"/>
      <c r="AQ5" s="526"/>
      <c r="AR5" s="32"/>
      <c r="AS5" s="32"/>
      <c r="AT5" s="42"/>
      <c r="AU5" s="42"/>
      <c r="AV5" s="32"/>
      <c r="AX5" s="943"/>
      <c r="AY5" s="32"/>
      <c r="AZ5" s="32"/>
      <c r="BA5" s="32"/>
      <c r="BB5" s="32"/>
      <c r="BC5" s="32"/>
      <c r="BD5" s="32"/>
      <c r="BE5" s="32"/>
      <c r="BF5" s="526"/>
      <c r="BG5" s="32"/>
      <c r="BH5" s="32"/>
      <c r="BI5" s="526"/>
      <c r="BJ5" s="42"/>
      <c r="BL5" s="32"/>
      <c r="BM5" s="32"/>
      <c r="BN5" s="32"/>
      <c r="BP5" s="32"/>
      <c r="BQ5" s="32"/>
      <c r="BR5" s="32"/>
    </row>
    <row r="6" spans="1:70">
      <c r="A6" s="89" t="s">
        <v>126</v>
      </c>
      <c r="B6" s="90"/>
      <c r="C6" s="90"/>
      <c r="D6" s="90"/>
      <c r="E6" s="90"/>
      <c r="F6" s="91"/>
      <c r="G6" s="91"/>
      <c r="H6" s="91"/>
      <c r="I6" s="91"/>
      <c r="J6" s="91"/>
      <c r="K6" s="91"/>
      <c r="L6" s="91"/>
      <c r="M6" s="91"/>
      <c r="N6" s="223"/>
      <c r="O6" s="223"/>
      <c r="P6" s="223"/>
      <c r="Q6" s="358"/>
      <c r="R6" s="358"/>
      <c r="S6" s="358"/>
      <c r="T6" s="358"/>
      <c r="U6" s="358"/>
      <c r="V6" s="358"/>
      <c r="W6" s="358"/>
      <c r="X6" s="358"/>
      <c r="Y6" s="358"/>
      <c r="Z6" s="358"/>
      <c r="AA6" s="562"/>
      <c r="AB6" s="358"/>
      <c r="AC6" s="358"/>
      <c r="AD6" s="358"/>
      <c r="AE6" s="358"/>
      <c r="AF6" s="358"/>
      <c r="AG6" s="358"/>
      <c r="AH6" s="358"/>
      <c r="AI6" s="358"/>
      <c r="AJ6" s="358"/>
      <c r="AK6" s="358"/>
      <c r="AL6" s="358"/>
      <c r="AM6" s="358"/>
      <c r="AN6" s="358"/>
      <c r="AO6" s="358"/>
      <c r="AP6" s="358"/>
      <c r="AQ6" s="530"/>
      <c r="AR6" s="358"/>
      <c r="AS6" s="358"/>
      <c r="AT6" s="556"/>
      <c r="AU6" s="27"/>
      <c r="AV6" s="32"/>
      <c r="AX6" s="943"/>
      <c r="AY6" s="91"/>
      <c r="AZ6" s="91"/>
      <c r="BA6" s="91"/>
      <c r="BB6" s="91"/>
      <c r="BC6" s="91"/>
      <c r="BD6" s="91"/>
      <c r="BE6" s="91"/>
      <c r="BF6" s="530"/>
      <c r="BG6" s="91"/>
      <c r="BH6" s="91"/>
      <c r="BI6" s="530"/>
      <c r="BJ6" s="27"/>
      <c r="BL6" s="358"/>
      <c r="BM6" s="358"/>
      <c r="BN6" s="358"/>
      <c r="BP6" s="358"/>
      <c r="BQ6" s="358"/>
      <c r="BR6" s="358"/>
    </row>
    <row r="7" spans="1:70">
      <c r="A7" s="31"/>
      <c r="B7" s="31"/>
      <c r="C7" s="90" t="s">
        <v>114</v>
      </c>
      <c r="D7" s="90"/>
      <c r="E7" s="90"/>
      <c r="F7" s="207">
        <v>7125.5</v>
      </c>
      <c r="G7" s="207">
        <v>7467.9</v>
      </c>
      <c r="H7" s="207">
        <v>7593.1</v>
      </c>
      <c r="I7" s="151">
        <v>8435.7999999999993</v>
      </c>
      <c r="J7" s="207">
        <v>8303.5</v>
      </c>
      <c r="K7" s="207">
        <v>8439</v>
      </c>
      <c r="L7" s="207">
        <v>8608.2999999999993</v>
      </c>
      <c r="M7" s="151">
        <v>9328.4000000000015</v>
      </c>
      <c r="N7" s="207">
        <v>9514.7000000000007</v>
      </c>
      <c r="O7" s="207">
        <v>9981</v>
      </c>
      <c r="P7" s="207">
        <v>10893.1</v>
      </c>
      <c r="Q7" s="372">
        <v>12043.699999999999</v>
      </c>
      <c r="R7" s="372">
        <v>11660.1</v>
      </c>
      <c r="S7" s="372">
        <v>11957.1</v>
      </c>
      <c r="T7" s="372">
        <v>12088.1</v>
      </c>
      <c r="U7" s="372">
        <v>12449.6</v>
      </c>
      <c r="V7" s="372">
        <v>12325.4</v>
      </c>
      <c r="W7" s="372">
        <v>12816.5</v>
      </c>
      <c r="X7" s="372">
        <v>12798.9</v>
      </c>
      <c r="Y7" s="372">
        <v>13420.3</v>
      </c>
      <c r="Z7" s="372">
        <v>13316.5</v>
      </c>
      <c r="AA7" s="563">
        <v>12278.1</v>
      </c>
      <c r="AB7" s="372">
        <v>12145.5</v>
      </c>
      <c r="AC7" s="372">
        <v>12581.5</v>
      </c>
      <c r="AD7" s="372">
        <v>12605.5</v>
      </c>
      <c r="AE7" s="372">
        <v>13495.1</v>
      </c>
      <c r="AF7" s="372">
        <v>13343.7</v>
      </c>
      <c r="AG7" s="372">
        <v>13672.5</v>
      </c>
      <c r="AH7" s="372">
        <v>13717.5</v>
      </c>
      <c r="AI7" s="372">
        <v>14209.6</v>
      </c>
      <c r="AJ7" s="372">
        <v>14669.9</v>
      </c>
      <c r="AK7" s="372">
        <v>15108.2</v>
      </c>
      <c r="AL7" s="372">
        <v>15759.1</v>
      </c>
      <c r="AM7" s="372">
        <v>16655.7</v>
      </c>
      <c r="AN7" s="372">
        <v>16508.099999999999</v>
      </c>
      <c r="AO7" s="372">
        <v>16963.7</v>
      </c>
      <c r="AP7" s="372">
        <v>17326</v>
      </c>
      <c r="AQ7" s="990">
        <v>16435.900000000001</v>
      </c>
      <c r="AR7" s="372"/>
      <c r="AS7" s="372"/>
      <c r="AT7" s="1440">
        <v>17108</v>
      </c>
      <c r="AU7" s="1439">
        <v>17854.8</v>
      </c>
      <c r="AV7" s="63"/>
      <c r="AW7" s="107"/>
      <c r="AX7" s="943"/>
      <c r="AY7" s="151">
        <v>5726.3</v>
      </c>
      <c r="AZ7" s="151">
        <v>6983.2000000000007</v>
      </c>
      <c r="BA7" s="151">
        <v>8435.7999999999993</v>
      </c>
      <c r="BB7" s="151">
        <v>9328.4000000000015</v>
      </c>
      <c r="BC7" s="151">
        <v>12043.699999999999</v>
      </c>
      <c r="BD7" s="151">
        <v>12449.6</v>
      </c>
      <c r="BE7" s="151">
        <v>13420.3</v>
      </c>
      <c r="BF7" s="990">
        <v>13495.1</v>
      </c>
      <c r="BG7" s="151">
        <v>14209.6</v>
      </c>
      <c r="BH7" s="151">
        <v>16655.7</v>
      </c>
      <c r="BI7" s="990">
        <v>16435.900000000001</v>
      </c>
      <c r="BJ7" s="1439">
        <v>17854.8</v>
      </c>
      <c r="BL7" s="372"/>
      <c r="BM7" s="372"/>
      <c r="BN7" s="372"/>
      <c r="BP7" s="372"/>
      <c r="BQ7" s="372"/>
      <c r="BR7" s="372"/>
    </row>
    <row r="8" spans="1:70">
      <c r="A8" s="31"/>
      <c r="B8" s="31"/>
      <c r="C8" s="90" t="s">
        <v>433</v>
      </c>
      <c r="D8" s="90"/>
      <c r="E8" s="90"/>
      <c r="F8" s="207">
        <v>3199.5000000000005</v>
      </c>
      <c r="G8" s="207">
        <v>3687.7000000000003</v>
      </c>
      <c r="H8" s="207">
        <v>3665.3</v>
      </c>
      <c r="I8" s="207">
        <v>3628.4</v>
      </c>
      <c r="J8" s="207">
        <v>4262.9000000000005</v>
      </c>
      <c r="K8" s="207">
        <v>4162.9000000000005</v>
      </c>
      <c r="L8" s="207">
        <v>4601.8</v>
      </c>
      <c r="M8" s="207">
        <v>6234.5</v>
      </c>
      <c r="N8" s="207">
        <v>6301</v>
      </c>
      <c r="O8" s="207">
        <v>5869.1</v>
      </c>
      <c r="P8" s="207">
        <v>7393.4</v>
      </c>
      <c r="Q8" s="372">
        <v>7754.6</v>
      </c>
      <c r="R8" s="372">
        <v>8492.8000000000011</v>
      </c>
      <c r="S8" s="372">
        <v>6830.2</v>
      </c>
      <c r="T8" s="372">
        <v>6521.8</v>
      </c>
      <c r="U8" s="372">
        <v>6235.2</v>
      </c>
      <c r="V8" s="372">
        <v>5717.5999999999995</v>
      </c>
      <c r="W8" s="372">
        <v>6097.6</v>
      </c>
      <c r="X8" s="372">
        <v>6362.6</v>
      </c>
      <c r="Y8" s="372">
        <v>6393.9</v>
      </c>
      <c r="Z8" s="372">
        <v>6445.3</v>
      </c>
      <c r="AA8" s="563">
        <v>5845.2</v>
      </c>
      <c r="AB8" s="372">
        <v>5900.5</v>
      </c>
      <c r="AC8" s="372">
        <v>6618.2</v>
      </c>
      <c r="AD8" s="372">
        <v>7282.5999999999995</v>
      </c>
      <c r="AE8" s="372">
        <v>7402.2</v>
      </c>
      <c r="AF8" s="372">
        <v>8035.6</v>
      </c>
      <c r="AG8" s="372">
        <v>8135.5</v>
      </c>
      <c r="AH8" s="372">
        <v>8600.5999999999985</v>
      </c>
      <c r="AI8" s="372">
        <v>7364.7999999999993</v>
      </c>
      <c r="AJ8" s="372">
        <v>8391.9</v>
      </c>
      <c r="AK8" s="372">
        <v>8204.2000000000007</v>
      </c>
      <c r="AL8" s="372">
        <v>9393</v>
      </c>
      <c r="AM8" s="372">
        <v>9180</v>
      </c>
      <c r="AN8" s="372">
        <v>10489.5</v>
      </c>
      <c r="AO8" s="372">
        <v>10891.8</v>
      </c>
      <c r="AP8" s="372">
        <v>11553.8</v>
      </c>
      <c r="AQ8" s="990">
        <v>8883.9</v>
      </c>
      <c r="AR8" s="372"/>
      <c r="AS8" s="372"/>
      <c r="AT8" s="1440">
        <v>11326.1</v>
      </c>
      <c r="AU8" s="1439">
        <v>10457.6</v>
      </c>
      <c r="AV8" s="63"/>
      <c r="AW8" s="107"/>
      <c r="AX8" s="944"/>
      <c r="AY8" s="151"/>
      <c r="AZ8" s="151"/>
      <c r="BA8" s="151"/>
      <c r="BB8" s="151"/>
      <c r="BC8" s="151"/>
      <c r="BD8" s="151"/>
      <c r="BE8" s="151"/>
      <c r="BF8" s="990">
        <v>7402.2</v>
      </c>
      <c r="BG8" s="151">
        <v>7364.7999999999993</v>
      </c>
      <c r="BH8" s="151">
        <v>9180</v>
      </c>
      <c r="BI8" s="990">
        <v>8883.9</v>
      </c>
      <c r="BJ8" s="1439">
        <v>10457.6</v>
      </c>
      <c r="BL8" s="372"/>
      <c r="BM8" s="372"/>
      <c r="BN8" s="372"/>
      <c r="BP8" s="372"/>
      <c r="BQ8" s="372"/>
      <c r="BR8" s="372"/>
    </row>
    <row r="9" spans="1:70" s="184" customFormat="1">
      <c r="A9" s="122"/>
      <c r="B9" s="122"/>
      <c r="C9" s="833" t="s">
        <v>116</v>
      </c>
      <c r="D9" s="399"/>
      <c r="E9" s="399"/>
      <c r="F9" s="838">
        <v>305.39999999999998</v>
      </c>
      <c r="G9" s="838">
        <v>391.40000000000003</v>
      </c>
      <c r="H9" s="838">
        <v>596.5</v>
      </c>
      <c r="I9" s="839">
        <v>247.29999999999998</v>
      </c>
      <c r="J9" s="838">
        <v>346.6</v>
      </c>
      <c r="K9" s="838">
        <v>546.79999999999995</v>
      </c>
      <c r="L9" s="838">
        <v>748.6</v>
      </c>
      <c r="M9" s="839">
        <v>739.2</v>
      </c>
      <c r="N9" s="838">
        <v>836.2</v>
      </c>
      <c r="O9" s="838">
        <v>619.29999999999995</v>
      </c>
      <c r="P9" s="838">
        <v>1005.5</v>
      </c>
      <c r="Q9" s="840">
        <v>459.6</v>
      </c>
      <c r="R9" s="840">
        <v>867.7</v>
      </c>
      <c r="S9" s="840">
        <v>421</v>
      </c>
      <c r="T9" s="840">
        <v>475.1</v>
      </c>
      <c r="U9" s="840">
        <v>332</v>
      </c>
      <c r="V9" s="840">
        <v>284.2</v>
      </c>
      <c r="W9" s="840">
        <v>333.3</v>
      </c>
      <c r="X9" s="840">
        <v>604.1</v>
      </c>
      <c r="Y9" s="840">
        <v>362.4</v>
      </c>
      <c r="Z9" s="840">
        <v>475.5</v>
      </c>
      <c r="AA9" s="841"/>
      <c r="AB9" s="840"/>
      <c r="AC9" s="840">
        <v>589.9</v>
      </c>
      <c r="AD9" s="840">
        <v>1185.2</v>
      </c>
      <c r="AE9" s="840">
        <v>712.9</v>
      </c>
      <c r="AF9" s="840">
        <v>1473.3</v>
      </c>
      <c r="AG9" s="840">
        <v>1879.8</v>
      </c>
      <c r="AH9" s="840">
        <v>2328.1999999999998</v>
      </c>
      <c r="AI9" s="840">
        <v>1218.0999999999999</v>
      </c>
      <c r="AJ9" s="840">
        <v>1244.2</v>
      </c>
      <c r="AK9" s="840">
        <v>1360.5</v>
      </c>
      <c r="AL9" s="840">
        <v>1791.5</v>
      </c>
      <c r="AM9" s="840">
        <v>1635.1</v>
      </c>
      <c r="AN9" s="840">
        <v>3288.2</v>
      </c>
      <c r="AO9" s="840">
        <v>3523.2</v>
      </c>
      <c r="AP9" s="840">
        <v>3840.1</v>
      </c>
      <c r="AQ9" s="991"/>
      <c r="AR9" s="840"/>
      <c r="AS9" s="840"/>
      <c r="AT9" s="1453"/>
      <c r="AU9" s="1441">
        <v>2252.5</v>
      </c>
      <c r="AV9" s="200"/>
      <c r="AW9" s="150"/>
      <c r="AX9" s="944"/>
      <c r="AY9" s="839">
        <v>532.4</v>
      </c>
      <c r="AZ9" s="839">
        <v>369.1</v>
      </c>
      <c r="BA9" s="839">
        <v>247.29999999999998</v>
      </c>
      <c r="BB9" s="839">
        <v>739.2</v>
      </c>
      <c r="BC9" s="839">
        <v>459.6</v>
      </c>
      <c r="BD9" s="839">
        <v>332</v>
      </c>
      <c r="BE9" s="839">
        <v>362.4</v>
      </c>
      <c r="BF9" s="991">
        <v>712.9</v>
      </c>
      <c r="BG9" s="839">
        <v>1218.0999999999999</v>
      </c>
      <c r="BH9" s="839">
        <v>1635.1</v>
      </c>
      <c r="BI9" s="991"/>
      <c r="BJ9" s="1441">
        <v>2252.5</v>
      </c>
      <c r="BK9" s="842"/>
      <c r="BL9" s="840"/>
      <c r="BM9" s="840"/>
      <c r="BN9" s="840"/>
      <c r="BO9" s="842"/>
      <c r="BP9" s="840"/>
      <c r="BQ9" s="840"/>
      <c r="BR9" s="840"/>
    </row>
    <row r="10" spans="1:70" s="184" customFormat="1">
      <c r="A10" s="122"/>
      <c r="B10" s="122"/>
      <c r="C10" s="833" t="s">
        <v>117</v>
      </c>
      <c r="D10" s="399"/>
      <c r="E10" s="399"/>
      <c r="F10" s="838">
        <v>2894.1000000000004</v>
      </c>
      <c r="G10" s="838">
        <v>3296.3</v>
      </c>
      <c r="H10" s="838">
        <v>3068.8</v>
      </c>
      <c r="I10" s="839">
        <v>3381.1</v>
      </c>
      <c r="J10" s="838">
        <v>3916.3</v>
      </c>
      <c r="K10" s="838">
        <v>3616.1000000000004</v>
      </c>
      <c r="L10" s="838">
        <v>3853.2</v>
      </c>
      <c r="M10" s="839">
        <v>5495.3</v>
      </c>
      <c r="N10" s="838">
        <v>5464.8</v>
      </c>
      <c r="O10" s="838">
        <v>5249.8</v>
      </c>
      <c r="P10" s="838">
        <v>6387.9</v>
      </c>
      <c r="Q10" s="840">
        <v>7295</v>
      </c>
      <c r="R10" s="840">
        <v>7625.1</v>
      </c>
      <c r="S10" s="840">
        <v>6409.2</v>
      </c>
      <c r="T10" s="840">
        <v>6046.7</v>
      </c>
      <c r="U10" s="840">
        <v>5903.2</v>
      </c>
      <c r="V10" s="840">
        <v>5433.4</v>
      </c>
      <c r="W10" s="840">
        <v>5764.3</v>
      </c>
      <c r="X10" s="840">
        <v>5758.5</v>
      </c>
      <c r="Y10" s="840">
        <v>6031.5</v>
      </c>
      <c r="Z10" s="840">
        <v>5969.8</v>
      </c>
      <c r="AA10" s="841"/>
      <c r="AB10" s="840"/>
      <c r="AC10" s="840">
        <v>6028.3</v>
      </c>
      <c r="AD10" s="840">
        <v>6097.4</v>
      </c>
      <c r="AE10" s="840">
        <v>6689.3</v>
      </c>
      <c r="AF10" s="840">
        <v>6562.3</v>
      </c>
      <c r="AG10" s="840">
        <v>6255.7</v>
      </c>
      <c r="AH10" s="840">
        <v>6272.4</v>
      </c>
      <c r="AI10" s="840">
        <v>6146.7</v>
      </c>
      <c r="AJ10" s="840">
        <v>7147.7</v>
      </c>
      <c r="AK10" s="840">
        <v>6843.7</v>
      </c>
      <c r="AL10" s="840">
        <v>7601.5</v>
      </c>
      <c r="AM10" s="840">
        <v>7544.9</v>
      </c>
      <c r="AN10" s="840">
        <v>7201.3</v>
      </c>
      <c r="AO10" s="840">
        <v>7368.6</v>
      </c>
      <c r="AP10" s="840">
        <v>7713.7</v>
      </c>
      <c r="AQ10" s="991"/>
      <c r="AR10" s="840"/>
      <c r="AS10" s="840"/>
      <c r="AT10" s="1453"/>
      <c r="AU10" s="1441">
        <v>8205.1</v>
      </c>
      <c r="AV10" s="200"/>
      <c r="AW10" s="150"/>
      <c r="AX10" s="945"/>
      <c r="AY10" s="839">
        <v>2205.8000000000002</v>
      </c>
      <c r="AZ10" s="839">
        <v>2827</v>
      </c>
      <c r="BA10" s="839">
        <v>3381.1</v>
      </c>
      <c r="BB10" s="839">
        <v>5495.3</v>
      </c>
      <c r="BC10" s="839">
        <v>7295</v>
      </c>
      <c r="BD10" s="839">
        <v>5903.2</v>
      </c>
      <c r="BE10" s="839">
        <v>6031.5</v>
      </c>
      <c r="BF10" s="991">
        <v>6689.3</v>
      </c>
      <c r="BG10" s="839">
        <v>6146.7</v>
      </c>
      <c r="BH10" s="839">
        <v>7544.9</v>
      </c>
      <c r="BI10" s="991"/>
      <c r="BJ10" s="1441">
        <v>8205.1</v>
      </c>
      <c r="BL10" s="840"/>
      <c r="BM10" s="840"/>
      <c r="BN10" s="840"/>
      <c r="BP10" s="840"/>
      <c r="BQ10" s="840"/>
      <c r="BR10" s="840"/>
    </row>
    <row r="11" spans="1:70">
      <c r="A11" s="31"/>
      <c r="B11" s="92" t="s">
        <v>87</v>
      </c>
      <c r="C11" s="92"/>
      <c r="D11" s="92"/>
      <c r="E11" s="92"/>
      <c r="F11" s="208">
        <v>10325</v>
      </c>
      <c r="G11" s="208">
        <v>11155.599999999999</v>
      </c>
      <c r="H11" s="208">
        <v>11258.400000000001</v>
      </c>
      <c r="I11" s="152">
        <v>12064.199999999999</v>
      </c>
      <c r="J11" s="208">
        <v>12566.400000000001</v>
      </c>
      <c r="K11" s="208">
        <v>12601.9</v>
      </c>
      <c r="L11" s="208">
        <v>13210.099999999999</v>
      </c>
      <c r="M11" s="152">
        <v>15562.900000000001</v>
      </c>
      <c r="N11" s="208">
        <v>15815.7</v>
      </c>
      <c r="O11" s="208">
        <v>15850.099999999999</v>
      </c>
      <c r="P11" s="208">
        <v>18286.5</v>
      </c>
      <c r="Q11" s="373">
        <v>19798.3</v>
      </c>
      <c r="R11" s="373">
        <v>20152.900000000001</v>
      </c>
      <c r="S11" s="373">
        <v>18787.3</v>
      </c>
      <c r="T11" s="373">
        <v>18609.900000000001</v>
      </c>
      <c r="U11" s="373">
        <v>18684.8</v>
      </c>
      <c r="V11" s="373">
        <v>18043</v>
      </c>
      <c r="W11" s="373">
        <v>18914.099999999999</v>
      </c>
      <c r="X11" s="373">
        <v>19161.5</v>
      </c>
      <c r="Y11" s="373">
        <v>19814.199999999997</v>
      </c>
      <c r="Z11" s="570">
        <v>19761.8</v>
      </c>
      <c r="AA11" s="570">
        <v>18123.3</v>
      </c>
      <c r="AB11" s="373">
        <v>18046</v>
      </c>
      <c r="AC11" s="373">
        <v>19199.7</v>
      </c>
      <c r="AD11" s="373">
        <v>19888.099999999999</v>
      </c>
      <c r="AE11" s="373">
        <v>20897.3</v>
      </c>
      <c r="AF11" s="373">
        <v>21379.300000000003</v>
      </c>
      <c r="AG11" s="373">
        <v>21808</v>
      </c>
      <c r="AH11" s="373">
        <v>22318.1</v>
      </c>
      <c r="AI11" s="373">
        <v>21574.400000000001</v>
      </c>
      <c r="AJ11" s="373">
        <v>23061.8</v>
      </c>
      <c r="AK11" s="373">
        <v>23312.400000000001</v>
      </c>
      <c r="AL11" s="373">
        <v>25152.1</v>
      </c>
      <c r="AM11" s="373">
        <v>25835.7</v>
      </c>
      <c r="AN11" s="373">
        <v>26997.599999999999</v>
      </c>
      <c r="AO11" s="373">
        <v>27855.5</v>
      </c>
      <c r="AP11" s="373">
        <v>28879.8</v>
      </c>
      <c r="AQ11" s="992">
        <v>25319.800000000003</v>
      </c>
      <c r="AR11" s="373"/>
      <c r="AS11" s="373"/>
      <c r="AT11" s="373">
        <v>28434.1</v>
      </c>
      <c r="AU11" s="152">
        <v>28312.400000000001</v>
      </c>
      <c r="AV11" s="109"/>
      <c r="AW11" s="110"/>
      <c r="AX11" s="943"/>
      <c r="AY11" s="152">
        <v>8464.5</v>
      </c>
      <c r="AZ11" s="152">
        <v>10179.300000000001</v>
      </c>
      <c r="BA11" s="152">
        <v>12064.199999999999</v>
      </c>
      <c r="BB11" s="152">
        <v>15562.900000000001</v>
      </c>
      <c r="BC11" s="152">
        <v>19798.3</v>
      </c>
      <c r="BD11" s="152">
        <v>18684.8</v>
      </c>
      <c r="BE11" s="152">
        <v>19814.199999999997</v>
      </c>
      <c r="BF11" s="992">
        <v>20897.3</v>
      </c>
      <c r="BG11" s="152">
        <v>21574.400000000001</v>
      </c>
      <c r="BH11" s="152">
        <v>25835.7</v>
      </c>
      <c r="BI11" s="992">
        <v>25319.800000000003</v>
      </c>
      <c r="BJ11" s="152">
        <v>28312.400000000001</v>
      </c>
      <c r="BL11" s="373"/>
      <c r="BM11" s="373"/>
      <c r="BN11" s="373"/>
      <c r="BP11" s="373"/>
      <c r="BQ11" s="373"/>
      <c r="BR11" s="373"/>
    </row>
    <row r="12" spans="1:70">
      <c r="A12" s="31"/>
      <c r="B12" s="31"/>
      <c r="C12" s="31"/>
      <c r="D12" s="31"/>
      <c r="E12" s="31"/>
      <c r="F12" s="209"/>
      <c r="G12" s="209"/>
      <c r="H12" s="209"/>
      <c r="I12" s="155"/>
      <c r="J12" s="209"/>
      <c r="K12" s="209"/>
      <c r="L12" s="209"/>
      <c r="M12" s="155"/>
      <c r="N12" s="209"/>
      <c r="O12" s="209"/>
      <c r="P12" s="209"/>
      <c r="Q12" s="374"/>
      <c r="R12" s="374"/>
      <c r="S12" s="374"/>
      <c r="T12" s="374"/>
      <c r="U12" s="374"/>
      <c r="V12" s="374"/>
      <c r="W12" s="374"/>
      <c r="X12" s="374"/>
      <c r="Y12" s="374"/>
      <c r="Z12" s="374"/>
      <c r="AA12" s="564"/>
      <c r="AB12" s="374"/>
      <c r="AC12" s="374"/>
      <c r="AD12" s="374"/>
      <c r="AE12" s="374"/>
      <c r="AF12" s="560"/>
      <c r="AG12" s="560"/>
      <c r="AH12" s="560"/>
      <c r="AI12" s="560"/>
      <c r="AJ12" s="560"/>
      <c r="AK12" s="560"/>
      <c r="AL12" s="560"/>
      <c r="AM12" s="560"/>
      <c r="AN12" s="560"/>
      <c r="AO12" s="560"/>
      <c r="AP12" s="560"/>
      <c r="AQ12" s="993"/>
      <c r="AR12" s="560"/>
      <c r="AS12" s="560"/>
      <c r="AT12" s="560"/>
      <c r="AU12" s="1442"/>
      <c r="AV12" s="63"/>
      <c r="AW12" s="107"/>
      <c r="AX12" s="943"/>
      <c r="AY12" s="155"/>
      <c r="AZ12" s="155"/>
      <c r="BA12" s="155"/>
      <c r="BB12" s="155"/>
      <c r="BC12" s="155"/>
      <c r="BD12" s="155"/>
      <c r="BE12" s="155"/>
      <c r="BF12" s="993"/>
      <c r="BG12" s="155"/>
      <c r="BH12" s="155"/>
      <c r="BI12" s="993"/>
      <c r="BJ12" s="1442"/>
      <c r="BL12" s="560"/>
      <c r="BM12" s="560"/>
      <c r="BN12" s="560"/>
      <c r="BP12" s="560"/>
      <c r="BQ12" s="560"/>
      <c r="BR12" s="560"/>
    </row>
    <row r="13" spans="1:70">
      <c r="A13" s="95" t="s">
        <v>206</v>
      </c>
      <c r="B13" s="31"/>
      <c r="C13" s="31"/>
      <c r="D13" s="31"/>
      <c r="E13" s="31"/>
      <c r="F13" s="62"/>
      <c r="G13" s="62"/>
      <c r="H13" s="62"/>
      <c r="I13" s="63"/>
      <c r="J13" s="62"/>
      <c r="K13" s="62"/>
      <c r="L13" s="62"/>
      <c r="M13" s="63"/>
      <c r="N13" s="62"/>
      <c r="O13" s="62"/>
      <c r="P13" s="62"/>
      <c r="Q13" s="353"/>
      <c r="R13" s="353"/>
      <c r="S13" s="353"/>
      <c r="T13" s="353"/>
      <c r="U13" s="353"/>
      <c r="V13" s="353"/>
      <c r="W13" s="353"/>
      <c r="X13" s="353"/>
      <c r="Y13" s="353"/>
      <c r="Z13" s="353"/>
      <c r="AA13" s="565"/>
      <c r="AB13" s="353"/>
      <c r="AC13" s="353"/>
      <c r="AD13" s="353"/>
      <c r="AE13" s="353"/>
      <c r="AF13" s="353"/>
      <c r="AG13" s="353"/>
      <c r="AH13" s="353"/>
      <c r="AI13" s="353"/>
      <c r="AJ13" s="353"/>
      <c r="AK13" s="353"/>
      <c r="AL13" s="353"/>
      <c r="AM13" s="353"/>
      <c r="AN13" s="353"/>
      <c r="AO13" s="353"/>
      <c r="AP13" s="353"/>
      <c r="AQ13" s="933"/>
      <c r="AR13" s="353"/>
      <c r="AS13" s="353"/>
      <c r="AT13" s="557"/>
      <c r="AU13" s="80"/>
      <c r="AV13" s="63"/>
      <c r="AW13" s="107"/>
      <c r="AX13" s="944"/>
      <c r="AY13" s="63"/>
      <c r="AZ13" s="63"/>
      <c r="BA13" s="63"/>
      <c r="BB13" s="63"/>
      <c r="BC13" s="63"/>
      <c r="BD13" s="63"/>
      <c r="BE13" s="63"/>
      <c r="BF13" s="933"/>
      <c r="BG13" s="63"/>
      <c r="BH13" s="63"/>
      <c r="BI13" s="933"/>
      <c r="BJ13" s="80"/>
      <c r="BL13" s="95" t="s">
        <v>504</v>
      </c>
      <c r="BM13" s="95"/>
      <c r="BN13" s="95"/>
      <c r="BP13" s="95"/>
      <c r="BQ13" s="95"/>
      <c r="BR13" s="95"/>
    </row>
    <row r="14" spans="1:70">
      <c r="A14" s="89" t="s">
        <v>27</v>
      </c>
      <c r="B14" s="90"/>
      <c r="C14" s="90"/>
      <c r="D14" s="90"/>
      <c r="E14" s="90"/>
      <c r="F14" s="210"/>
      <c r="G14" s="210"/>
      <c r="H14" s="210"/>
      <c r="I14" s="107"/>
      <c r="J14" s="210"/>
      <c r="K14" s="210"/>
      <c r="L14" s="210"/>
      <c r="M14" s="107"/>
      <c r="N14" s="210"/>
      <c r="O14" s="210"/>
      <c r="P14" s="210"/>
      <c r="Q14" s="351"/>
      <c r="R14" s="351"/>
      <c r="S14" s="351"/>
      <c r="T14" s="351"/>
      <c r="U14" s="351"/>
      <c r="V14" s="351"/>
      <c r="W14" s="351"/>
      <c r="X14" s="351"/>
      <c r="Y14" s="351"/>
      <c r="Z14" s="351"/>
      <c r="AA14" s="566"/>
      <c r="AB14" s="351"/>
      <c r="AC14" s="351"/>
      <c r="AD14" s="351"/>
      <c r="AE14" s="351"/>
      <c r="AF14" s="351"/>
      <c r="AG14" s="351"/>
      <c r="AH14" s="351"/>
      <c r="AI14" s="351"/>
      <c r="AJ14" s="351"/>
      <c r="AK14" s="351"/>
      <c r="AL14" s="351"/>
      <c r="AM14" s="351"/>
      <c r="AN14" s="351"/>
      <c r="AO14" s="351"/>
      <c r="AP14" s="351"/>
      <c r="AQ14" s="958"/>
      <c r="AR14" s="351"/>
      <c r="AS14" s="351"/>
      <c r="AT14" s="558"/>
      <c r="AU14" s="1443"/>
      <c r="AV14" s="63"/>
      <c r="AW14" s="107"/>
      <c r="AX14" s="944"/>
      <c r="AY14" s="107"/>
      <c r="AZ14" s="107"/>
      <c r="BA14" s="107"/>
      <c r="BB14" s="107"/>
      <c r="BC14" s="107"/>
      <c r="BD14" s="107"/>
      <c r="BE14" s="107"/>
      <c r="BF14" s="958"/>
      <c r="BG14" s="107"/>
      <c r="BH14" s="107"/>
      <c r="BI14" s="958"/>
      <c r="BJ14" s="1443"/>
      <c r="BL14" s="351"/>
      <c r="BM14" s="351"/>
      <c r="BN14" s="351"/>
      <c r="BP14" s="351"/>
      <c r="BQ14" s="351"/>
      <c r="BR14" s="351"/>
    </row>
    <row r="15" spans="1:70">
      <c r="A15" s="31"/>
      <c r="B15" s="31"/>
      <c r="C15" s="90" t="s">
        <v>114</v>
      </c>
      <c r="D15" s="90"/>
      <c r="E15" s="90"/>
      <c r="F15" s="211">
        <v>2.0377477374269537E-2</v>
      </c>
      <c r="G15" s="211">
        <v>4.8052768226791054E-2</v>
      </c>
      <c r="H15" s="211">
        <v>1.6765087909586418E-2</v>
      </c>
      <c r="I15" s="119">
        <v>0.11098233922903677</v>
      </c>
      <c r="J15" s="211">
        <v>-1.5683159866284102E-2</v>
      </c>
      <c r="K15" s="211">
        <v>1.6318419943397444E-2</v>
      </c>
      <c r="L15" s="211">
        <v>2.0061618675198289E-2</v>
      </c>
      <c r="M15" s="119">
        <v>8.3651824402030783E-2</v>
      </c>
      <c r="N15" s="211">
        <v>1.9971270528707841E-2</v>
      </c>
      <c r="O15" s="211">
        <v>4.9008376512133855E-2</v>
      </c>
      <c r="P15" s="211">
        <v>9.1383628894900371E-2</v>
      </c>
      <c r="Q15" s="362">
        <v>0.10562649750759645</v>
      </c>
      <c r="R15" s="362">
        <v>-3.1850677117497006E-2</v>
      </c>
      <c r="S15" s="362">
        <v>2.5471479661409502E-2</v>
      </c>
      <c r="T15" s="362">
        <v>1.0955833772402945E-2</v>
      </c>
      <c r="U15" s="362">
        <v>2.9905444197185771E-2</v>
      </c>
      <c r="V15" s="362">
        <v>-9.9762241357153059E-3</v>
      </c>
      <c r="W15" s="362">
        <v>3.9844548655621814E-2</v>
      </c>
      <c r="X15" s="362">
        <v>-1.3732298209340188E-3</v>
      </c>
      <c r="Y15" s="362">
        <v>4.8551047355632093E-2</v>
      </c>
      <c r="Z15" s="362">
        <v>-7.734551388568045E-3</v>
      </c>
      <c r="AA15" s="554"/>
      <c r="AB15" s="362">
        <v>-1.079971656852452E-2</v>
      </c>
      <c r="AC15" s="362">
        <v>3.5898069243752939E-2</v>
      </c>
      <c r="AD15" s="362">
        <v>1.9075626912530286E-3</v>
      </c>
      <c r="AE15" s="362">
        <v>7.057236920391885E-2</v>
      </c>
      <c r="AF15" s="362">
        <v>-1.1218886855228871E-2</v>
      </c>
      <c r="AG15" s="362">
        <v>2.4640841745542819E-2</v>
      </c>
      <c r="AH15" s="362">
        <v>3.2912781130005619E-3</v>
      </c>
      <c r="AI15" s="362">
        <v>3.5873883725168643E-2</v>
      </c>
      <c r="AJ15" s="362">
        <v>3.239359306384415E-2</v>
      </c>
      <c r="AK15" s="362">
        <v>2.987750427746616E-2</v>
      </c>
      <c r="AL15" s="362">
        <v>4.3082564435207304E-2</v>
      </c>
      <c r="AM15" s="362">
        <v>5.6894111973399442E-2</v>
      </c>
      <c r="AN15" s="362">
        <v>-8.8618310848539439E-3</v>
      </c>
      <c r="AO15" s="362">
        <v>2.7598572821827094E-2</v>
      </c>
      <c r="AP15" s="362">
        <v>2.1357368970212898E-2</v>
      </c>
      <c r="AQ15" s="994"/>
      <c r="AR15" s="362"/>
      <c r="AS15" s="362"/>
      <c r="AT15" s="1422"/>
      <c r="AU15" s="1444">
        <v>4.3652092588262859E-2</v>
      </c>
      <c r="AV15" s="63"/>
      <c r="AW15" s="107"/>
      <c r="AX15" s="945"/>
      <c r="AY15" s="119" t="s">
        <v>203</v>
      </c>
      <c r="AZ15" s="119">
        <v>0.21949600963973248</v>
      </c>
      <c r="BA15" s="119">
        <v>0.2080135181578644</v>
      </c>
      <c r="BB15" s="119">
        <v>0.10581094857630591</v>
      </c>
      <c r="BC15" s="119">
        <v>0.291078855966725</v>
      </c>
      <c r="BD15" s="119">
        <v>3.3702267575579148E-2</v>
      </c>
      <c r="BE15" s="119">
        <v>7.7970376558282872E-2</v>
      </c>
      <c r="BF15" s="994">
        <v>9.9119570617603792E-2</v>
      </c>
      <c r="BG15" s="119">
        <v>5.294514305192255E-2</v>
      </c>
      <c r="BH15" s="119">
        <v>0.17214418421348943</v>
      </c>
      <c r="BI15" s="994"/>
      <c r="BJ15" s="1444">
        <v>8.6329315705254928E-2</v>
      </c>
      <c r="BL15" s="362">
        <v>1.3145512074753007E-2</v>
      </c>
      <c r="BM15" s="362">
        <v>6.3238937056637745E-2</v>
      </c>
      <c r="BN15" s="362">
        <v>1.849216784644292E-2</v>
      </c>
      <c r="BP15" s="362">
        <v>1.6480055723929299E-2</v>
      </c>
      <c r="BQ15" s="362">
        <v>0.10904599707240181</v>
      </c>
      <c r="BR15" s="362">
        <v>4.0244480868411259E-2</v>
      </c>
    </row>
    <row r="16" spans="1:70">
      <c r="A16" s="31"/>
      <c r="B16" s="31"/>
      <c r="C16" s="90" t="s">
        <v>433</v>
      </c>
      <c r="D16" s="90"/>
      <c r="E16" s="90"/>
      <c r="F16" s="211"/>
      <c r="G16" s="211">
        <v>0.15258634161587747</v>
      </c>
      <c r="H16" s="211">
        <v>-6.0742468205114974E-3</v>
      </c>
      <c r="I16" s="119">
        <v>-1.0067388753990159E-2</v>
      </c>
      <c r="J16" s="211">
        <v>0.1748704663212437</v>
      </c>
      <c r="K16" s="211">
        <v>-2.345820920030961E-2</v>
      </c>
      <c r="L16" s="211">
        <v>0.10543130990415328</v>
      </c>
      <c r="M16" s="119">
        <v>0.35479594941109993</v>
      </c>
      <c r="N16" s="211">
        <v>1.0666452802951421E-2</v>
      </c>
      <c r="O16" s="211">
        <v>-6.854467544834153E-2</v>
      </c>
      <c r="P16" s="211">
        <v>0.25971614046446634</v>
      </c>
      <c r="Q16" s="362">
        <v>4.8854383639462373E-2</v>
      </c>
      <c r="R16" s="362">
        <v>9.5195109999226313E-2</v>
      </c>
      <c r="S16" s="362">
        <v>-0.19576582516955554</v>
      </c>
      <c r="T16" s="362">
        <v>-4.5152411349594357E-2</v>
      </c>
      <c r="U16" s="362">
        <v>-4.3944923180717077E-2</v>
      </c>
      <c r="V16" s="362">
        <v>-8.3012573774698506E-2</v>
      </c>
      <c r="W16" s="362">
        <v>6.6461452357632789E-2</v>
      </c>
      <c r="X16" s="362">
        <v>4.3459721857780131E-2</v>
      </c>
      <c r="Y16" s="362">
        <v>4.919372583534809E-3</v>
      </c>
      <c r="Z16" s="362">
        <v>8.0389120880839382E-3</v>
      </c>
      <c r="AA16" s="554"/>
      <c r="AB16" s="362">
        <v>9.4607541230411485E-3</v>
      </c>
      <c r="AC16" s="362">
        <v>0.12163375985086011</v>
      </c>
      <c r="AD16" s="362">
        <v>0.10038983409386226</v>
      </c>
      <c r="AE16" s="362">
        <v>1.6422706176365542E-2</v>
      </c>
      <c r="AF16" s="362">
        <v>8.556915511604668E-2</v>
      </c>
      <c r="AG16" s="362">
        <v>1.2432176813181206E-2</v>
      </c>
      <c r="AH16" s="362">
        <v>5.7169196730379124E-2</v>
      </c>
      <c r="AI16" s="362">
        <v>-0.14368764969885817</v>
      </c>
      <c r="AJ16" s="362">
        <v>0.13946067781881388</v>
      </c>
      <c r="AK16" s="362">
        <v>-2.2366806086821733E-2</v>
      </c>
      <c r="AL16" s="362">
        <v>0.14490139196996643</v>
      </c>
      <c r="AM16" s="362">
        <v>-2.2676461194506503E-2</v>
      </c>
      <c r="AN16" s="362">
        <v>0.14264705882352935</v>
      </c>
      <c r="AO16" s="362">
        <v>3.8352638352638246E-2</v>
      </c>
      <c r="AP16" s="362">
        <v>6.0779669108870893E-2</v>
      </c>
      <c r="AQ16" s="994"/>
      <c r="AR16" s="362"/>
      <c r="AS16" s="362"/>
      <c r="AT16" s="1422"/>
      <c r="AU16" s="1444">
        <v>-7.668129364918197E-2</v>
      </c>
      <c r="AV16" s="63"/>
      <c r="AW16" s="107"/>
      <c r="AX16" s="943"/>
      <c r="AY16" s="119"/>
      <c r="AZ16" s="119"/>
      <c r="BA16" s="119"/>
      <c r="BB16" s="119"/>
      <c r="BC16" s="119"/>
      <c r="BD16" s="119"/>
      <c r="BE16" s="119"/>
      <c r="BF16" s="994">
        <v>0.26637240812974738</v>
      </c>
      <c r="BG16" s="119">
        <v>-5.0525519440167699E-3</v>
      </c>
      <c r="BH16" s="119">
        <v>0.24646969367803617</v>
      </c>
      <c r="BI16" s="994"/>
      <c r="BJ16" s="1444">
        <v>0.17714067020115043</v>
      </c>
      <c r="BL16" s="362">
        <v>9.9065142795385253E-2</v>
      </c>
      <c r="BM16" s="362">
        <v>0.11397458179448217</v>
      </c>
      <c r="BN16" s="362">
        <v>0.18647058823529394</v>
      </c>
      <c r="BP16" s="362">
        <v>0.16189781416335669</v>
      </c>
      <c r="BQ16" s="362">
        <v>0.27539104931566372</v>
      </c>
      <c r="BR16" s="362">
        <v>0.25858387799564264</v>
      </c>
    </row>
    <row r="17" spans="1:71" s="184" customFormat="1">
      <c r="A17" s="122"/>
      <c r="B17" s="122"/>
      <c r="C17" s="833" t="s">
        <v>116</v>
      </c>
      <c r="D17" s="399"/>
      <c r="E17" s="399"/>
      <c r="F17" s="235">
        <v>-0.17258195610945559</v>
      </c>
      <c r="G17" s="235">
        <v>0.28159790438768839</v>
      </c>
      <c r="H17" s="235">
        <v>0.5240163515585079</v>
      </c>
      <c r="I17" s="199">
        <v>-0.58541492036881815</v>
      </c>
      <c r="J17" s="235">
        <v>0.40153659522846774</v>
      </c>
      <c r="K17" s="235">
        <v>0.57761107905366393</v>
      </c>
      <c r="L17" s="235">
        <v>0.36905632772494523</v>
      </c>
      <c r="M17" s="199">
        <v>-1.2556772642265512E-2</v>
      </c>
      <c r="N17" s="235">
        <v>0.13122294372294374</v>
      </c>
      <c r="O17" s="235">
        <v>-0.25938770629036123</v>
      </c>
      <c r="P17" s="235">
        <v>0.62360729856289376</v>
      </c>
      <c r="Q17" s="405">
        <v>-0.54291397314768775</v>
      </c>
      <c r="R17" s="405">
        <v>0.88794604003481292</v>
      </c>
      <c r="S17" s="405">
        <v>-0.51480926587530251</v>
      </c>
      <c r="T17" s="405">
        <v>0.12850356294536813</v>
      </c>
      <c r="U17" s="405">
        <v>-0.3011997474215955</v>
      </c>
      <c r="V17" s="405">
        <v>-0.14397590361445789</v>
      </c>
      <c r="W17" s="405">
        <v>0.1727656579873329</v>
      </c>
      <c r="X17" s="405">
        <v>0.81248124812481248</v>
      </c>
      <c r="Y17" s="405">
        <v>-0.40009932130441983</v>
      </c>
      <c r="Z17" s="405">
        <v>0.3120860927152318</v>
      </c>
      <c r="AA17" s="543"/>
      <c r="AB17" s="405"/>
      <c r="AC17" s="405"/>
      <c r="AD17" s="405">
        <v>1.0091540939142227</v>
      </c>
      <c r="AE17" s="405">
        <v>-0.39849814377320292</v>
      </c>
      <c r="AF17" s="405">
        <v>1.0666292607658856</v>
      </c>
      <c r="AG17" s="405">
        <v>0.27591121971085331</v>
      </c>
      <c r="AH17" s="405">
        <v>0.23853601446962447</v>
      </c>
      <c r="AI17" s="405">
        <v>-0.47680611631303149</v>
      </c>
      <c r="AJ17" s="405">
        <v>2.1426812248583893E-2</v>
      </c>
      <c r="AK17" s="405">
        <v>9.3473718051760191E-2</v>
      </c>
      <c r="AL17" s="405">
        <v>0.31679529584711497</v>
      </c>
      <c r="AM17" s="405">
        <v>-8.7301144292492361E-2</v>
      </c>
      <c r="AN17" s="405">
        <v>1.0110085010091128</v>
      </c>
      <c r="AO17" s="405">
        <v>7.1467672282707895E-2</v>
      </c>
      <c r="AP17" s="405">
        <v>8.9946639418710284E-2</v>
      </c>
      <c r="AQ17" s="995"/>
      <c r="AR17" s="405"/>
      <c r="AS17" s="405"/>
      <c r="AT17" s="811"/>
      <c r="AU17" s="1445"/>
      <c r="AV17" s="200"/>
      <c r="AW17" s="150"/>
      <c r="AX17" s="943"/>
      <c r="AY17" s="199" t="s">
        <v>203</v>
      </c>
      <c r="AZ17" s="199">
        <v>-0.30672426746806902</v>
      </c>
      <c r="BA17" s="199">
        <v>-0.32999187212137637</v>
      </c>
      <c r="BB17" s="199">
        <v>1.989082086534574</v>
      </c>
      <c r="BC17" s="199">
        <v>-0.37824675324675328</v>
      </c>
      <c r="BD17" s="199">
        <v>-0.27763272410791995</v>
      </c>
      <c r="BE17" s="199">
        <v>9.1566265060240903E-2</v>
      </c>
      <c r="BF17" s="995"/>
      <c r="BG17" s="199">
        <v>0.70865479029316858</v>
      </c>
      <c r="BH17" s="199">
        <v>0.34233642558082256</v>
      </c>
      <c r="BI17" s="995"/>
      <c r="BJ17" s="1445"/>
      <c r="BL17" s="405">
        <v>1.6368354607939404</v>
      </c>
      <c r="BM17" s="405">
        <v>0.1169033741072163</v>
      </c>
      <c r="BN17" s="405">
        <v>1.1547305975169713</v>
      </c>
      <c r="BP17" s="405">
        <v>2.2658156824239022</v>
      </c>
      <c r="BQ17" s="362">
        <v>0.47073310894015274</v>
      </c>
      <c r="BR17" s="362">
        <v>1.3485413736162926</v>
      </c>
    </row>
    <row r="18" spans="1:71" s="184" customFormat="1">
      <c r="A18" s="122"/>
      <c r="B18" s="122"/>
      <c r="C18" s="833" t="s">
        <v>117</v>
      </c>
      <c r="D18" s="399"/>
      <c r="E18" s="399"/>
      <c r="F18" s="235">
        <v>2.3735408560311422E-2</v>
      </c>
      <c r="G18" s="235">
        <v>0.13897239210808188</v>
      </c>
      <c r="H18" s="235">
        <v>-6.9016776385644518E-2</v>
      </c>
      <c r="I18" s="199">
        <v>0.10176616266944727</v>
      </c>
      <c r="J18" s="235">
        <v>0.1582916802224128</v>
      </c>
      <c r="K18" s="235">
        <v>-7.665398462834816E-2</v>
      </c>
      <c r="L18" s="235">
        <v>6.5567876994552021E-2</v>
      </c>
      <c r="M18" s="199">
        <v>0.42616526523409126</v>
      </c>
      <c r="N18" s="235">
        <v>-5.5501974414499111E-3</v>
      </c>
      <c r="O18" s="235">
        <v>-3.934270238618065E-2</v>
      </c>
      <c r="P18" s="235">
        <v>0.21678921101756243</v>
      </c>
      <c r="Q18" s="405">
        <v>0.14200284913664896</v>
      </c>
      <c r="R18" s="405">
        <v>4.5250171350240009E-2</v>
      </c>
      <c r="S18" s="405">
        <v>-0.15946020380060599</v>
      </c>
      <c r="T18" s="405">
        <v>-5.6559320976096839E-2</v>
      </c>
      <c r="U18" s="405">
        <v>-2.3731952966080661E-2</v>
      </c>
      <c r="V18" s="405">
        <v>-7.9583954465374696E-2</v>
      </c>
      <c r="W18" s="405">
        <v>6.0901093238119985E-2</v>
      </c>
      <c r="X18" s="405">
        <v>-1.0061932932012851E-3</v>
      </c>
      <c r="Y18" s="405">
        <v>4.7408179213336732E-2</v>
      </c>
      <c r="Z18" s="405">
        <v>-1.022962778744918E-2</v>
      </c>
      <c r="AA18" s="543"/>
      <c r="AB18" s="405"/>
      <c r="AC18" s="405"/>
      <c r="AD18" s="405">
        <v>1.1462601396745153E-2</v>
      </c>
      <c r="AE18" s="405">
        <v>9.707416275789682E-2</v>
      </c>
      <c r="AF18" s="405">
        <v>-1.8985544077855687E-2</v>
      </c>
      <c r="AG18" s="405">
        <v>-4.6721423891013858E-2</v>
      </c>
      <c r="AH18" s="405">
        <v>2.6695653563948429E-3</v>
      </c>
      <c r="AI18" s="405">
        <v>-2.0040176009183064E-2</v>
      </c>
      <c r="AJ18" s="405">
        <v>0.16285161143377747</v>
      </c>
      <c r="AK18" s="405">
        <v>-4.2531163870895505E-2</v>
      </c>
      <c r="AL18" s="405">
        <v>0.11072957610649214</v>
      </c>
      <c r="AM18" s="405">
        <v>-7.4458988357561928E-3</v>
      </c>
      <c r="AN18" s="405">
        <v>-4.5540696364431588E-2</v>
      </c>
      <c r="AO18" s="405">
        <v>2.3231916459528268E-2</v>
      </c>
      <c r="AP18" s="405">
        <v>4.683386260619371E-2</v>
      </c>
      <c r="AQ18" s="995"/>
      <c r="AR18" s="405"/>
      <c r="AS18" s="405"/>
      <c r="AT18" s="811"/>
      <c r="AU18" s="1445"/>
      <c r="AV18" s="200"/>
      <c r="AW18" s="150"/>
      <c r="AX18" s="943"/>
      <c r="AY18" s="199" t="s">
        <v>203</v>
      </c>
      <c r="AZ18" s="199">
        <v>0.2816211805240727</v>
      </c>
      <c r="BA18" s="199">
        <v>0.19600282985496986</v>
      </c>
      <c r="BB18" s="199">
        <v>0.62529945875602633</v>
      </c>
      <c r="BC18" s="199">
        <v>0.32749804378286895</v>
      </c>
      <c r="BD18" s="199">
        <v>-0.19078821110349553</v>
      </c>
      <c r="BE18" s="199">
        <v>2.17339747933325E-2</v>
      </c>
      <c r="BF18" s="995"/>
      <c r="BG18" s="199">
        <v>-8.1114615879090524E-2</v>
      </c>
      <c r="BH18" s="199">
        <v>0.22747165145525239</v>
      </c>
      <c r="BI18" s="1460"/>
      <c r="BJ18" s="1445"/>
      <c r="BL18" s="405">
        <v>-6.4819936316206528E-2</v>
      </c>
      <c r="BM18" s="405">
        <v>0.11339417899035253</v>
      </c>
      <c r="BN18" s="405">
        <v>-2.3366777558350593E-2</v>
      </c>
      <c r="BP18" s="405">
        <v>-6.232341201620506E-2</v>
      </c>
      <c r="BQ18" s="362">
        <v>0.23667984446939005</v>
      </c>
      <c r="BR18" s="362">
        <v>2.2372728598125891E-2</v>
      </c>
    </row>
    <row r="19" spans="1:71">
      <c r="A19" s="31"/>
      <c r="B19" s="92" t="s">
        <v>87</v>
      </c>
      <c r="C19" s="92"/>
      <c r="D19" s="92"/>
      <c r="E19" s="92"/>
      <c r="F19" s="212">
        <v>1.431336142956785E-2</v>
      </c>
      <c r="G19" s="212">
        <v>8.044552058111365E-2</v>
      </c>
      <c r="H19" s="212">
        <v>9.2151027286746512E-3</v>
      </c>
      <c r="I19" s="160">
        <v>7.1573225325090473E-2</v>
      </c>
      <c r="J19" s="212">
        <v>4.162729397722198E-2</v>
      </c>
      <c r="K19" s="212">
        <v>2.8249936338169412E-3</v>
      </c>
      <c r="L19" s="212">
        <v>4.8262563581682016E-2</v>
      </c>
      <c r="M19" s="160">
        <v>0.17810614605491271</v>
      </c>
      <c r="N19" s="212">
        <v>1.6243759196550744E-2</v>
      </c>
      <c r="O19" s="212">
        <v>2.1750539021350157E-3</v>
      </c>
      <c r="P19" s="212">
        <v>0.15371511851660258</v>
      </c>
      <c r="Q19" s="375">
        <v>8.2673010144095338E-2</v>
      </c>
      <c r="R19" s="375">
        <v>1.7910628690342101E-2</v>
      </c>
      <c r="S19" s="375">
        <v>-6.7761959817197681E-2</v>
      </c>
      <c r="T19" s="375">
        <v>-9.4425489559435416E-3</v>
      </c>
      <c r="U19" s="375">
        <v>4.0247395203627523E-3</v>
      </c>
      <c r="V19" s="375">
        <v>-3.4348775475252613E-2</v>
      </c>
      <c r="W19" s="375">
        <v>4.8279111012580866E-2</v>
      </c>
      <c r="X19" s="375">
        <v>1.308018885381812E-2</v>
      </c>
      <c r="Y19" s="375">
        <v>3.4063095269159405E-2</v>
      </c>
      <c r="Z19" s="375">
        <v>-2.6445680370642544E-3</v>
      </c>
      <c r="AA19" s="737"/>
      <c r="AB19" s="375">
        <v>-4.265227635143698E-3</v>
      </c>
      <c r="AC19" s="375">
        <v>6.3931065055968128E-2</v>
      </c>
      <c r="AD19" s="375">
        <v>3.585472689677438E-2</v>
      </c>
      <c r="AE19" s="375">
        <v>5.0743912188695894E-2</v>
      </c>
      <c r="AF19" s="375">
        <v>2.3065180669273211E-2</v>
      </c>
      <c r="AG19" s="375">
        <v>2.0052106476825537E-2</v>
      </c>
      <c r="AH19" s="375">
        <v>2.3390498899486412E-2</v>
      </c>
      <c r="AI19" s="375">
        <v>-3.3322729085361047E-2</v>
      </c>
      <c r="AJ19" s="375">
        <v>6.8942821121328768E-2</v>
      </c>
      <c r="AK19" s="375">
        <v>1.0866454483171362E-2</v>
      </c>
      <c r="AL19" s="375">
        <v>7.8915083818053677E-2</v>
      </c>
      <c r="AM19" s="375">
        <v>2.7178645123071332E-2</v>
      </c>
      <c r="AN19" s="375">
        <v>4.4972654118138777E-2</v>
      </c>
      <c r="AO19" s="375">
        <v>3.1776898687290833E-2</v>
      </c>
      <c r="AP19" s="375">
        <v>3.6771912189693223E-2</v>
      </c>
      <c r="AQ19" s="996"/>
      <c r="AR19" s="375"/>
      <c r="AS19" s="375"/>
      <c r="AT19" s="375"/>
      <c r="AU19" s="160">
        <v>-4.2800721668699859E-3</v>
      </c>
      <c r="AV19" s="109"/>
      <c r="AW19" s="110"/>
      <c r="AX19" s="943"/>
      <c r="AY19" s="160" t="s">
        <v>203</v>
      </c>
      <c r="AZ19" s="160">
        <v>0.20258727627148687</v>
      </c>
      <c r="BA19" s="160">
        <v>0.1851699036279506</v>
      </c>
      <c r="BB19" s="160">
        <v>0.29000679696954657</v>
      </c>
      <c r="BC19" s="160">
        <v>0.27214722191879392</v>
      </c>
      <c r="BD19" s="160">
        <v>-5.6242202613355663E-2</v>
      </c>
      <c r="BE19" s="160">
        <v>6.0444853570816859E-2</v>
      </c>
      <c r="BF19" s="996">
        <v>0.15306263208135373</v>
      </c>
      <c r="BG19" s="160">
        <v>3.240131500241672E-2</v>
      </c>
      <c r="BH19" s="160">
        <v>0.19751650103826757</v>
      </c>
      <c r="BI19" s="996"/>
      <c r="BJ19" s="160">
        <v>0.11819208682533033</v>
      </c>
      <c r="BL19" s="375">
        <v>4.3579792604786283E-2</v>
      </c>
      <c r="BM19" s="375">
        <v>8.0558439632156587E-2</v>
      </c>
      <c r="BN19" s="375">
        <v>7.8178644279040199E-2</v>
      </c>
      <c r="BP19" s="375">
        <v>6.7989644595234822E-2</v>
      </c>
      <c r="BQ19" s="375">
        <v>0.16583079946603374</v>
      </c>
      <c r="BR19" s="375">
        <v>0.11782533471127166</v>
      </c>
    </row>
    <row r="20" spans="1:71">
      <c r="A20" s="31"/>
      <c r="B20" s="31"/>
      <c r="C20" s="31"/>
      <c r="D20" s="31"/>
      <c r="E20" s="31"/>
      <c r="F20" s="213"/>
      <c r="G20" s="213"/>
      <c r="H20" s="213"/>
      <c r="I20" s="162"/>
      <c r="J20" s="213"/>
      <c r="K20" s="213"/>
      <c r="L20" s="213"/>
      <c r="M20" s="162"/>
      <c r="N20" s="213"/>
      <c r="O20" s="213"/>
      <c r="P20" s="213"/>
      <c r="Q20" s="376"/>
      <c r="R20" s="376"/>
      <c r="S20" s="376"/>
      <c r="T20" s="376"/>
      <c r="U20" s="376"/>
      <c r="V20" s="376"/>
      <c r="W20" s="376"/>
      <c r="X20" s="376"/>
      <c r="Y20" s="376"/>
      <c r="Z20" s="376"/>
      <c r="AA20" s="567"/>
      <c r="AB20" s="376"/>
      <c r="AC20" s="376"/>
      <c r="AD20" s="376"/>
      <c r="AE20" s="376"/>
      <c r="AF20" s="376"/>
      <c r="AG20" s="376"/>
      <c r="AH20" s="376"/>
      <c r="AI20" s="376"/>
      <c r="AJ20" s="376"/>
      <c r="AK20" s="376"/>
      <c r="AL20" s="376"/>
      <c r="AM20" s="376"/>
      <c r="AN20" s="376"/>
      <c r="AO20" s="376"/>
      <c r="AP20" s="376"/>
      <c r="AQ20" s="997"/>
      <c r="AR20" s="376"/>
      <c r="AS20" s="376"/>
      <c r="AT20" s="1454"/>
      <c r="AU20" s="1446"/>
      <c r="AV20" s="63"/>
      <c r="AW20" s="107"/>
      <c r="AX20" s="944"/>
      <c r="AY20" s="162"/>
      <c r="AZ20" s="162"/>
      <c r="BA20" s="162"/>
      <c r="BB20" s="162"/>
      <c r="BC20" s="162"/>
      <c r="BD20" s="162"/>
      <c r="BE20" s="162"/>
      <c r="BF20" s="997"/>
      <c r="BG20" s="162"/>
      <c r="BH20" s="162"/>
      <c r="BI20" s="997"/>
      <c r="BJ20" s="1446"/>
      <c r="BL20" s="376"/>
      <c r="BM20" s="376"/>
      <c r="BN20" s="376"/>
      <c r="BP20" s="376"/>
      <c r="BQ20" s="376"/>
      <c r="BR20" s="376"/>
    </row>
    <row r="21" spans="1:71">
      <c r="A21" s="31"/>
      <c r="B21" s="31"/>
      <c r="C21" s="31"/>
      <c r="D21" s="31"/>
      <c r="E21" s="31"/>
      <c r="F21" s="213"/>
      <c r="G21" s="213"/>
      <c r="H21" s="213"/>
      <c r="I21" s="162"/>
      <c r="J21" s="213"/>
      <c r="K21" s="213"/>
      <c r="L21" s="213"/>
      <c r="M21" s="162"/>
      <c r="N21" s="213"/>
      <c r="O21" s="213"/>
      <c r="P21" s="213"/>
      <c r="Q21" s="376"/>
      <c r="R21" s="376"/>
      <c r="S21" s="376"/>
      <c r="T21" s="376"/>
      <c r="U21" s="376"/>
      <c r="V21" s="376"/>
      <c r="W21" s="376"/>
      <c r="X21" s="376"/>
      <c r="Y21" s="376"/>
      <c r="Z21" s="376"/>
      <c r="AA21" s="567"/>
      <c r="AB21" s="376"/>
      <c r="AC21" s="376"/>
      <c r="AD21" s="376"/>
      <c r="AE21" s="376"/>
      <c r="AF21" s="376"/>
      <c r="AG21" s="376"/>
      <c r="AH21" s="376"/>
      <c r="AI21" s="376"/>
      <c r="AJ21" s="376"/>
      <c r="AK21" s="376"/>
      <c r="AL21" s="376"/>
      <c r="AM21" s="382"/>
      <c r="AN21" s="382"/>
      <c r="AO21" s="382"/>
      <c r="AP21" s="382"/>
      <c r="AQ21" s="997"/>
      <c r="AR21" s="382"/>
      <c r="AS21" s="382"/>
      <c r="AT21" s="559"/>
      <c r="AU21" s="1446"/>
      <c r="AV21" s="63"/>
      <c r="AW21" s="107"/>
      <c r="AX21" s="944"/>
      <c r="AY21" s="162"/>
      <c r="AZ21" s="162"/>
      <c r="BA21" s="162"/>
      <c r="BB21" s="162"/>
      <c r="BC21" s="162"/>
      <c r="BD21" s="162"/>
      <c r="BE21" s="162"/>
      <c r="BF21" s="997"/>
      <c r="BG21" s="162"/>
      <c r="BH21" s="162"/>
      <c r="BI21" s="997"/>
      <c r="BJ21" s="1446"/>
      <c r="BL21" s="376"/>
      <c r="BM21" s="376"/>
      <c r="BN21" s="376"/>
      <c r="BP21" s="376"/>
      <c r="BQ21" s="376"/>
      <c r="BR21" s="376"/>
    </row>
    <row r="22" spans="1:71">
      <c r="A22" s="89" t="s">
        <v>125</v>
      </c>
      <c r="B22" s="90"/>
      <c r="C22" s="90"/>
      <c r="D22" s="90"/>
      <c r="E22" s="90"/>
      <c r="F22" s="210"/>
      <c r="G22" s="210"/>
      <c r="H22" s="210"/>
      <c r="I22" s="107"/>
      <c r="J22" s="210"/>
      <c r="K22" s="210"/>
      <c r="L22" s="210"/>
      <c r="M22" s="107"/>
      <c r="N22" s="210"/>
      <c r="O22" s="210"/>
      <c r="P22" s="210"/>
      <c r="Q22" s="351"/>
      <c r="R22" s="351"/>
      <c r="S22" s="351"/>
      <c r="T22" s="351"/>
      <c r="U22" s="351"/>
      <c r="V22" s="351"/>
      <c r="W22" s="351"/>
      <c r="X22" s="351"/>
      <c r="Y22" s="351"/>
      <c r="Z22" s="351"/>
      <c r="AA22" s="566"/>
      <c r="AB22" s="351"/>
      <c r="AC22" s="351"/>
      <c r="AD22" s="351"/>
      <c r="AE22" s="351"/>
      <c r="AF22" s="351"/>
      <c r="AG22" s="351"/>
      <c r="AH22" s="351"/>
      <c r="AI22" s="351"/>
      <c r="AJ22" s="351"/>
      <c r="AK22" s="351"/>
      <c r="AL22" s="351"/>
      <c r="AM22" s="1348"/>
      <c r="AN22" s="1348"/>
      <c r="AO22" s="1348"/>
      <c r="AP22" s="1348"/>
      <c r="AQ22" s="958"/>
      <c r="AR22" s="1348"/>
      <c r="AS22" s="1348"/>
      <c r="AT22" s="1455"/>
      <c r="AU22" s="1443"/>
      <c r="AV22" s="63"/>
      <c r="AW22" s="107"/>
      <c r="AX22" s="945"/>
      <c r="AY22" s="107"/>
      <c r="AZ22" s="107"/>
      <c r="BA22" s="107"/>
      <c r="BB22" s="107"/>
      <c r="BC22" s="107"/>
      <c r="BD22" s="107"/>
      <c r="BE22" s="107"/>
      <c r="BF22" s="958"/>
      <c r="BG22" s="107"/>
      <c r="BH22" s="107"/>
      <c r="BI22" s="958"/>
      <c r="BJ22" s="1443"/>
      <c r="BL22" s="351"/>
      <c r="BM22" s="351"/>
      <c r="BN22" s="351"/>
      <c r="BP22" s="351"/>
      <c r="BQ22" s="351"/>
      <c r="BR22" s="351"/>
    </row>
    <row r="23" spans="1:71" s="24" customFormat="1">
      <c r="A23" s="32"/>
      <c r="B23" s="92" t="s">
        <v>113</v>
      </c>
      <c r="C23" s="92"/>
      <c r="D23" s="92"/>
      <c r="E23" s="92"/>
      <c r="F23" s="214">
        <v>2642.2</v>
      </c>
      <c r="G23" s="214">
        <v>2817.7</v>
      </c>
      <c r="H23" s="214">
        <v>2931</v>
      </c>
      <c r="I23" s="163">
        <v>3411.9</v>
      </c>
      <c r="J23" s="214">
        <v>3492.9</v>
      </c>
      <c r="K23" s="214">
        <v>3450.1000000000004</v>
      </c>
      <c r="L23" s="214">
        <v>3364.7</v>
      </c>
      <c r="M23" s="163">
        <v>3705.9</v>
      </c>
      <c r="N23" s="214">
        <v>3809.6</v>
      </c>
      <c r="O23" s="214">
        <v>3818.2</v>
      </c>
      <c r="P23" s="214">
        <v>4444.8999999999996</v>
      </c>
      <c r="Q23" s="377">
        <v>4776.6000000000004</v>
      </c>
      <c r="R23" s="377">
        <v>4815.1000000000004</v>
      </c>
      <c r="S23" s="377">
        <v>4762.8999999999996</v>
      </c>
      <c r="T23" s="377">
        <v>4709.1000000000004</v>
      </c>
      <c r="U23" s="377">
        <v>4461.2000000000007</v>
      </c>
      <c r="V23" s="377">
        <v>4764.1000000000004</v>
      </c>
      <c r="W23" s="377">
        <v>5195.2000000000007</v>
      </c>
      <c r="X23" s="377">
        <v>4911.1000000000004</v>
      </c>
      <c r="Y23" s="377">
        <v>5257</v>
      </c>
      <c r="Z23" s="377">
        <v>5265.5</v>
      </c>
      <c r="AA23" s="568"/>
      <c r="AB23" s="377"/>
      <c r="AC23" s="377">
        <v>5442.4</v>
      </c>
      <c r="AD23" s="377">
        <v>5355.2999999999993</v>
      </c>
      <c r="AE23" s="377">
        <v>5792</v>
      </c>
      <c r="AF23" s="377">
        <v>5414.2999999999993</v>
      </c>
      <c r="AG23" s="377">
        <v>5714.8</v>
      </c>
      <c r="AH23" s="377">
        <v>6048</v>
      </c>
      <c r="AI23" s="377">
        <v>6554.1</v>
      </c>
      <c r="AJ23" s="377">
        <v>6984.7000000000007</v>
      </c>
      <c r="AK23" s="377">
        <v>8203.9000000000015</v>
      </c>
      <c r="AL23" s="377">
        <v>8683.4</v>
      </c>
      <c r="AM23" s="377">
        <v>9518.1</v>
      </c>
      <c r="AN23" s="377">
        <v>9584.0999999999985</v>
      </c>
      <c r="AO23" s="377">
        <v>10514.8</v>
      </c>
      <c r="AP23" s="377">
        <v>11209.6</v>
      </c>
      <c r="AQ23" s="998"/>
      <c r="AR23" s="377"/>
      <c r="AS23" s="377"/>
      <c r="AT23" s="377"/>
      <c r="AU23" s="163">
        <v>11571.3</v>
      </c>
      <c r="AV23" s="1140"/>
      <c r="AW23" s="110"/>
      <c r="AX23" s="944"/>
      <c r="AY23" s="163">
        <v>2449.3000000000002</v>
      </c>
      <c r="AZ23" s="163">
        <v>2630.2</v>
      </c>
      <c r="BA23" s="163">
        <v>3411.9</v>
      </c>
      <c r="BB23" s="163">
        <v>3705.9</v>
      </c>
      <c r="BC23" s="163">
        <v>4776.6000000000004</v>
      </c>
      <c r="BD23" s="163">
        <v>4461.2000000000007</v>
      </c>
      <c r="BE23" s="163">
        <v>5257</v>
      </c>
      <c r="BF23" s="998">
        <v>5792</v>
      </c>
      <c r="BG23" s="163">
        <v>6554.1</v>
      </c>
      <c r="BH23" s="163">
        <v>9518.1</v>
      </c>
      <c r="BI23" s="998"/>
      <c r="BJ23" s="163">
        <v>11571.3</v>
      </c>
      <c r="BL23" s="377"/>
      <c r="BM23" s="377"/>
      <c r="BN23" s="377"/>
      <c r="BP23" s="377"/>
      <c r="BQ23" s="377"/>
      <c r="BR23" s="377"/>
    </row>
    <row r="24" spans="1:71" s="24" customFormat="1">
      <c r="A24" s="31"/>
      <c r="B24" s="31"/>
      <c r="C24" s="90" t="s">
        <v>114</v>
      </c>
      <c r="D24" s="90"/>
      <c r="E24" s="90"/>
      <c r="F24" s="207">
        <v>1285.0999999999999</v>
      </c>
      <c r="G24" s="207">
        <v>1402.5</v>
      </c>
      <c r="H24" s="207">
        <v>1380.9</v>
      </c>
      <c r="I24" s="151">
        <v>1748.4</v>
      </c>
      <c r="J24" s="207">
        <v>1508.5</v>
      </c>
      <c r="K24" s="207">
        <v>1648.5</v>
      </c>
      <c r="L24" s="207">
        <v>1629.3999999999999</v>
      </c>
      <c r="M24" s="151">
        <v>1886.2</v>
      </c>
      <c r="N24" s="207">
        <v>1733.9</v>
      </c>
      <c r="O24" s="207">
        <v>1861.7</v>
      </c>
      <c r="P24" s="207">
        <v>1966.1</v>
      </c>
      <c r="Q24" s="372">
        <v>2415.4</v>
      </c>
      <c r="R24" s="372">
        <v>2117.9</v>
      </c>
      <c r="S24" s="372">
        <v>2353</v>
      </c>
      <c r="T24" s="372">
        <v>2341.4</v>
      </c>
      <c r="U24" s="372">
        <v>2478.9</v>
      </c>
      <c r="V24" s="372">
        <v>2383.1999999999998</v>
      </c>
      <c r="W24" s="372">
        <v>2646</v>
      </c>
      <c r="X24" s="372">
        <v>2642.8</v>
      </c>
      <c r="Y24" s="372">
        <v>3052.2</v>
      </c>
      <c r="Z24" s="372">
        <v>2924</v>
      </c>
      <c r="AA24" s="563"/>
      <c r="AB24" s="372"/>
      <c r="AC24" s="372">
        <v>3108.6</v>
      </c>
      <c r="AD24" s="372">
        <v>2996.2</v>
      </c>
      <c r="AE24" s="372">
        <v>3368.1</v>
      </c>
      <c r="AF24" s="372">
        <v>2977.7</v>
      </c>
      <c r="AG24" s="372">
        <v>3304.1</v>
      </c>
      <c r="AH24" s="372">
        <v>3319.9</v>
      </c>
      <c r="AI24" s="372">
        <v>3869.5</v>
      </c>
      <c r="AJ24" s="372">
        <v>3942.5</v>
      </c>
      <c r="AK24" s="372">
        <v>4681</v>
      </c>
      <c r="AL24" s="372">
        <v>5177.3999999999996</v>
      </c>
      <c r="AM24" s="372">
        <v>6253</v>
      </c>
      <c r="AN24" s="372">
        <v>6250.7</v>
      </c>
      <c r="AO24" s="372">
        <v>6955.7</v>
      </c>
      <c r="AP24" s="372">
        <v>7417.1</v>
      </c>
      <c r="AQ24" s="990"/>
      <c r="AR24" s="372"/>
      <c r="AS24" s="372"/>
      <c r="AT24" s="1440"/>
      <c r="AU24" s="1439">
        <v>7961.1</v>
      </c>
      <c r="AV24" s="63"/>
      <c r="AW24" s="107"/>
      <c r="AX24" s="944"/>
      <c r="AY24" s="151">
        <v>1077</v>
      </c>
      <c r="AZ24" s="151">
        <v>1401.1</v>
      </c>
      <c r="BA24" s="151">
        <v>1748.4</v>
      </c>
      <c r="BB24" s="151">
        <v>1886.2</v>
      </c>
      <c r="BC24" s="151">
        <v>2415.4</v>
      </c>
      <c r="BD24" s="151">
        <v>2478.9</v>
      </c>
      <c r="BE24" s="151">
        <v>3052.2</v>
      </c>
      <c r="BF24" s="990">
        <v>3368.1</v>
      </c>
      <c r="BG24" s="151">
        <v>3869.5</v>
      </c>
      <c r="BH24" s="151">
        <v>6253</v>
      </c>
      <c r="BI24" s="990"/>
      <c r="BJ24" s="1439">
        <v>7961.1</v>
      </c>
      <c r="BL24" s="372"/>
      <c r="BM24" s="372"/>
      <c r="BN24" s="372"/>
      <c r="BP24" s="372"/>
      <c r="BQ24" s="372"/>
      <c r="BR24" s="372"/>
    </row>
    <row r="25" spans="1:71" s="140" customFormat="1" ht="13.8">
      <c r="A25" s="168"/>
      <c r="B25" s="168"/>
      <c r="C25" s="150"/>
      <c r="D25" s="291" t="s">
        <v>115</v>
      </c>
      <c r="E25" s="164"/>
      <c r="F25" s="215">
        <v>0.48637499053818789</v>
      </c>
      <c r="G25" s="215">
        <v>0.49774638889874723</v>
      </c>
      <c r="H25" s="215">
        <v>0.47113613101330609</v>
      </c>
      <c r="I25" s="165">
        <v>0.51244174799964826</v>
      </c>
      <c r="J25" s="215">
        <v>0.43187609149989981</v>
      </c>
      <c r="K25" s="215">
        <v>0.47781223732645428</v>
      </c>
      <c r="L25" s="215">
        <v>0.48426308437602161</v>
      </c>
      <c r="M25" s="165">
        <v>0.50897217949755791</v>
      </c>
      <c r="N25" s="215">
        <v>0.45513964720705591</v>
      </c>
      <c r="O25" s="215">
        <v>0.48758577340107906</v>
      </c>
      <c r="P25" s="215">
        <v>0.44232716146594975</v>
      </c>
      <c r="Q25" s="378">
        <v>0.50567349160490727</v>
      </c>
      <c r="R25" s="378">
        <v>0.43984548607505553</v>
      </c>
      <c r="S25" s="378">
        <v>0.49402674840958244</v>
      </c>
      <c r="T25" s="378">
        <v>0.49720753434838927</v>
      </c>
      <c r="U25" s="378">
        <v>0.55565767058190618</v>
      </c>
      <c r="V25" s="378">
        <v>0.50024138871980006</v>
      </c>
      <c r="W25" s="378">
        <v>0.50931629196181083</v>
      </c>
      <c r="X25" s="378">
        <v>0.53812791431654827</v>
      </c>
      <c r="Y25" s="378">
        <v>0.5805972988396424</v>
      </c>
      <c r="Z25" s="378">
        <v>0.55531288576583415</v>
      </c>
      <c r="AA25" s="569"/>
      <c r="AB25" s="378"/>
      <c r="AC25" s="378">
        <v>0.57118183154490665</v>
      </c>
      <c r="AD25" s="378">
        <v>0.55948312886299556</v>
      </c>
      <c r="AE25" s="378">
        <v>0.58150897790055245</v>
      </c>
      <c r="AF25" s="378">
        <v>0.54996952514637165</v>
      </c>
      <c r="AG25" s="378">
        <v>0.57816546510814026</v>
      </c>
      <c r="AH25" s="378">
        <v>0.54892526455026458</v>
      </c>
      <c r="AI25" s="378">
        <v>0.59039379930120073</v>
      </c>
      <c r="AJ25" s="378">
        <v>0.56444800778845183</v>
      </c>
      <c r="AK25" s="378">
        <v>0.57058228403564148</v>
      </c>
      <c r="AL25" s="378">
        <v>0.59624110371513461</v>
      </c>
      <c r="AM25" s="378">
        <v>0.65695884682867378</v>
      </c>
      <c r="AN25" s="378">
        <v>0.65219478093926408</v>
      </c>
      <c r="AO25" s="378">
        <v>0.66151519762620314</v>
      </c>
      <c r="AP25" s="378">
        <v>0.66167392235226952</v>
      </c>
      <c r="AQ25" s="999"/>
      <c r="AR25" s="378"/>
      <c r="AS25" s="378"/>
      <c r="AT25" s="1456"/>
      <c r="AU25" s="1447">
        <v>0.68800394078452731</v>
      </c>
      <c r="AV25" s="170"/>
      <c r="AW25" s="153"/>
      <c r="AX25" s="944"/>
      <c r="AY25" s="165">
        <v>0.43971747029763603</v>
      </c>
      <c r="AZ25" s="165">
        <v>0.53269713329784807</v>
      </c>
      <c r="BA25" s="165">
        <v>0.51244174799964826</v>
      </c>
      <c r="BB25" s="165">
        <v>0.50897217949755791</v>
      </c>
      <c r="BC25" s="165">
        <v>0.50567349160490727</v>
      </c>
      <c r="BD25" s="165">
        <v>0.55565767058190618</v>
      </c>
      <c r="BE25" s="165">
        <v>0.5805972988396424</v>
      </c>
      <c r="BF25" s="999">
        <v>0.58150897790055245</v>
      </c>
      <c r="BG25" s="165">
        <v>0.59039379930120073</v>
      </c>
      <c r="BH25" s="165">
        <v>0.65695884682867378</v>
      </c>
      <c r="BI25" s="999"/>
      <c r="BJ25" s="1447">
        <v>0.68800394078452731</v>
      </c>
      <c r="BL25" s="378"/>
      <c r="BM25" s="378"/>
      <c r="BN25" s="378"/>
      <c r="BP25" s="378"/>
      <c r="BQ25" s="378"/>
      <c r="BR25" s="378"/>
    </row>
    <row r="26" spans="1:71" s="24" customFormat="1">
      <c r="A26" s="31"/>
      <c r="B26" s="31"/>
      <c r="C26" s="90" t="s">
        <v>116</v>
      </c>
      <c r="D26" s="90"/>
      <c r="E26" s="90"/>
      <c r="F26" s="207">
        <v>111.9</v>
      </c>
      <c r="G26" s="207">
        <v>102.8</v>
      </c>
      <c r="H26" s="207">
        <v>100.6</v>
      </c>
      <c r="I26" s="151">
        <v>158.69999999999999</v>
      </c>
      <c r="J26" s="207">
        <v>122.5</v>
      </c>
      <c r="K26" s="207">
        <v>171.9</v>
      </c>
      <c r="L26" s="207">
        <v>122.1</v>
      </c>
      <c r="M26" s="151">
        <v>134</v>
      </c>
      <c r="N26" s="207">
        <v>154.6</v>
      </c>
      <c r="O26" s="207">
        <v>144.69999999999999</v>
      </c>
      <c r="P26" s="207">
        <v>146.6</v>
      </c>
      <c r="Q26" s="372">
        <v>134.30000000000001</v>
      </c>
      <c r="R26" s="372">
        <v>170.3</v>
      </c>
      <c r="S26" s="372">
        <v>162.30000000000001</v>
      </c>
      <c r="T26" s="372">
        <v>170.5</v>
      </c>
      <c r="U26" s="372">
        <v>147.80000000000001</v>
      </c>
      <c r="V26" s="372">
        <v>174.9</v>
      </c>
      <c r="W26" s="372">
        <v>191.8</v>
      </c>
      <c r="X26" s="372">
        <v>166.6</v>
      </c>
      <c r="Y26" s="372">
        <v>181.5</v>
      </c>
      <c r="Z26" s="372">
        <v>176.7</v>
      </c>
      <c r="AA26" s="563"/>
      <c r="AB26" s="372"/>
      <c r="AC26" s="372">
        <v>165.5</v>
      </c>
      <c r="AD26" s="372">
        <v>156.5</v>
      </c>
      <c r="AE26" s="372">
        <v>198</v>
      </c>
      <c r="AF26" s="372">
        <v>147.69999999999999</v>
      </c>
      <c r="AG26" s="372">
        <v>159.4</v>
      </c>
      <c r="AH26" s="372">
        <v>214.6</v>
      </c>
      <c r="AI26" s="372">
        <v>219.9</v>
      </c>
      <c r="AJ26" s="372">
        <v>245.1</v>
      </c>
      <c r="AK26" s="372">
        <v>485.6</v>
      </c>
      <c r="AL26" s="372">
        <v>240.6</v>
      </c>
      <c r="AM26" s="372">
        <v>226.3</v>
      </c>
      <c r="AN26" s="372">
        <v>227.2</v>
      </c>
      <c r="AO26" s="372">
        <v>223.8</v>
      </c>
      <c r="AP26" s="372">
        <v>229</v>
      </c>
      <c r="AQ26" s="990"/>
      <c r="AR26" s="372"/>
      <c r="AS26" s="372"/>
      <c r="AT26" s="1440"/>
      <c r="AU26" s="1439">
        <v>199.7</v>
      </c>
      <c r="AV26" s="63"/>
      <c r="AW26" s="107"/>
      <c r="AX26" s="944"/>
      <c r="AY26" s="151">
        <v>142.19999999999999</v>
      </c>
      <c r="AZ26" s="151">
        <v>99</v>
      </c>
      <c r="BA26" s="151">
        <v>158.69999999999999</v>
      </c>
      <c r="BB26" s="151">
        <v>134</v>
      </c>
      <c r="BC26" s="151">
        <v>134.30000000000001</v>
      </c>
      <c r="BD26" s="151">
        <v>147.80000000000001</v>
      </c>
      <c r="BE26" s="151">
        <v>181.5</v>
      </c>
      <c r="BF26" s="990">
        <v>198</v>
      </c>
      <c r="BG26" s="151">
        <v>219.9</v>
      </c>
      <c r="BH26" s="151">
        <v>226.3</v>
      </c>
      <c r="BI26" s="990"/>
      <c r="BJ26" s="1439">
        <v>199.7</v>
      </c>
      <c r="BL26" s="372"/>
      <c r="BM26" s="372"/>
      <c r="BN26" s="372"/>
      <c r="BP26" s="372"/>
      <c r="BQ26" s="372"/>
      <c r="BR26" s="372"/>
    </row>
    <row r="27" spans="1:71" s="141" customFormat="1" ht="13.8">
      <c r="A27" s="168"/>
      <c r="B27" s="168"/>
      <c r="C27" s="164"/>
      <c r="D27" s="291" t="s">
        <v>115</v>
      </c>
      <c r="E27" s="164"/>
      <c r="F27" s="215">
        <v>4.23510710771327E-2</v>
      </c>
      <c r="G27" s="215">
        <v>3.6483656883273596E-2</v>
      </c>
      <c r="H27" s="215">
        <v>3.4322756738314565E-2</v>
      </c>
      <c r="I27" s="165">
        <v>4.6513672733667452E-2</v>
      </c>
      <c r="J27" s="215">
        <v>3.5071144321337566E-2</v>
      </c>
      <c r="K27" s="215">
        <v>4.9824642763977856E-2</v>
      </c>
      <c r="L27" s="215">
        <v>3.6288524979938779E-2</v>
      </c>
      <c r="M27" s="165">
        <v>3.6158557975120756E-2</v>
      </c>
      <c r="N27" s="215">
        <v>4.0581688366232674E-2</v>
      </c>
      <c r="O27" s="215">
        <v>3.7897438583625792E-2</v>
      </c>
      <c r="P27" s="215">
        <v>3.2981619384013137E-2</v>
      </c>
      <c r="Q27" s="378">
        <v>2.8116233304023783E-2</v>
      </c>
      <c r="R27" s="378">
        <v>3.5367905131772966E-2</v>
      </c>
      <c r="S27" s="378">
        <v>3.4075878141468438E-2</v>
      </c>
      <c r="T27" s="378">
        <v>3.6206493809857507E-2</v>
      </c>
      <c r="U27" s="378">
        <v>3.3130099524791533E-2</v>
      </c>
      <c r="V27" s="378">
        <v>3.6712075733087046E-2</v>
      </c>
      <c r="W27" s="378">
        <v>3.6918694179242373E-2</v>
      </c>
      <c r="X27" s="378">
        <v>3.3923153672293371E-2</v>
      </c>
      <c r="Y27" s="378">
        <v>3.4525394711812818E-2</v>
      </c>
      <c r="Z27" s="378">
        <v>3.3558066660336151E-2</v>
      </c>
      <c r="AA27" s="569"/>
      <c r="AB27" s="378"/>
      <c r="AC27" s="378">
        <v>3.0409378215493166E-2</v>
      </c>
      <c r="AD27" s="378">
        <v>2.9223386178178632E-2</v>
      </c>
      <c r="AE27" s="378">
        <v>3.418508287292818E-2</v>
      </c>
      <c r="AF27" s="378">
        <v>2.7279611399442221E-2</v>
      </c>
      <c r="AG27" s="378">
        <v>2.7892489675929166E-2</v>
      </c>
      <c r="AH27" s="378">
        <v>3.5482804232804234E-2</v>
      </c>
      <c r="AI27" s="378">
        <v>3.3551517370806062E-2</v>
      </c>
      <c r="AJ27" s="378">
        <v>3.5090984580583268E-2</v>
      </c>
      <c r="AK27" s="378">
        <v>5.9191360206730936E-2</v>
      </c>
      <c r="AL27" s="378">
        <v>2.7708040629246609E-2</v>
      </c>
      <c r="AM27" s="378">
        <v>2.3775753564261776E-2</v>
      </c>
      <c r="AN27" s="378">
        <v>2.3705929612587516E-2</v>
      </c>
      <c r="AO27" s="378">
        <v>2.1284285007798533E-2</v>
      </c>
      <c r="AP27" s="378">
        <v>2.0428918070225521E-2</v>
      </c>
      <c r="AQ27" s="999"/>
      <c r="AR27" s="378"/>
      <c r="AS27" s="378"/>
      <c r="AT27" s="1456"/>
      <c r="AU27" s="1447">
        <v>1.7258216449318572E-2</v>
      </c>
      <c r="AV27" s="170"/>
      <c r="AW27" s="153"/>
      <c r="AX27" s="944"/>
      <c r="AY27" s="165">
        <v>5.8057404156289544E-2</v>
      </c>
      <c r="AZ27" s="165">
        <v>3.7639723214964643E-2</v>
      </c>
      <c r="BA27" s="165">
        <v>4.6513672733667452E-2</v>
      </c>
      <c r="BB27" s="165">
        <v>3.6158557975120756E-2</v>
      </c>
      <c r="BC27" s="165">
        <v>2.8116233304023783E-2</v>
      </c>
      <c r="BD27" s="165">
        <v>3.3130099524791533E-2</v>
      </c>
      <c r="BE27" s="165">
        <v>3.4525394711812818E-2</v>
      </c>
      <c r="BF27" s="999">
        <v>3.418508287292818E-2</v>
      </c>
      <c r="BG27" s="165">
        <v>3.3551517370806062E-2</v>
      </c>
      <c r="BH27" s="165">
        <v>2.3775753564261776E-2</v>
      </c>
      <c r="BI27" s="999"/>
      <c r="BJ27" s="1447">
        <v>1.7258216449318572E-2</v>
      </c>
      <c r="BL27" s="378"/>
      <c r="BM27" s="378"/>
      <c r="BN27" s="378"/>
      <c r="BP27" s="378"/>
      <c r="BQ27" s="378"/>
      <c r="BR27" s="378"/>
    </row>
    <row r="28" spans="1:71">
      <c r="A28" s="31"/>
      <c r="B28" s="31"/>
      <c r="C28" s="90" t="s">
        <v>117</v>
      </c>
      <c r="D28" s="90"/>
      <c r="E28" s="90"/>
      <c r="F28" s="207">
        <v>1245.2</v>
      </c>
      <c r="G28" s="207">
        <v>1312.4</v>
      </c>
      <c r="H28" s="207">
        <v>1449.5</v>
      </c>
      <c r="I28" s="151">
        <v>1504.8</v>
      </c>
      <c r="J28" s="207">
        <v>1861.9</v>
      </c>
      <c r="K28" s="207">
        <v>1629.7</v>
      </c>
      <c r="L28" s="207">
        <v>1613.2</v>
      </c>
      <c r="M28" s="151">
        <v>1685.7</v>
      </c>
      <c r="N28" s="207">
        <v>1921.1</v>
      </c>
      <c r="O28" s="207">
        <v>1811.8</v>
      </c>
      <c r="P28" s="207">
        <v>2332.1999999999998</v>
      </c>
      <c r="Q28" s="372">
        <v>2226.9</v>
      </c>
      <c r="R28" s="372">
        <v>2526.9</v>
      </c>
      <c r="S28" s="372">
        <v>2247.6</v>
      </c>
      <c r="T28" s="372">
        <v>2197.1999999999998</v>
      </c>
      <c r="U28" s="372">
        <v>1834.5</v>
      </c>
      <c r="V28" s="372">
        <v>2206</v>
      </c>
      <c r="W28" s="372">
        <v>2357.4</v>
      </c>
      <c r="X28" s="372">
        <v>2101.6999999999998</v>
      </c>
      <c r="Y28" s="372">
        <v>2023.3</v>
      </c>
      <c r="Z28" s="372">
        <v>2164.8000000000002</v>
      </c>
      <c r="AA28" s="563"/>
      <c r="AB28" s="372"/>
      <c r="AC28" s="372">
        <v>2168.3000000000002</v>
      </c>
      <c r="AD28" s="372">
        <v>2202.6</v>
      </c>
      <c r="AE28" s="372">
        <v>2225.9</v>
      </c>
      <c r="AF28" s="372">
        <v>2288.9</v>
      </c>
      <c r="AG28" s="372">
        <v>2251.3000000000002</v>
      </c>
      <c r="AH28" s="372">
        <v>2513.5</v>
      </c>
      <c r="AI28" s="372">
        <v>2464.6999999999998</v>
      </c>
      <c r="AJ28" s="372">
        <v>2797.1</v>
      </c>
      <c r="AK28" s="372">
        <v>3037.3</v>
      </c>
      <c r="AL28" s="372">
        <v>3265.4</v>
      </c>
      <c r="AM28" s="372">
        <v>3038.8</v>
      </c>
      <c r="AN28" s="372">
        <v>3106.2</v>
      </c>
      <c r="AO28" s="372">
        <v>3335.3</v>
      </c>
      <c r="AP28" s="372">
        <v>3563.5</v>
      </c>
      <c r="AQ28" s="990"/>
      <c r="AR28" s="372"/>
      <c r="AS28" s="372"/>
      <c r="AT28" s="1440"/>
      <c r="AU28" s="1439">
        <v>3410.5</v>
      </c>
      <c r="AV28" s="63"/>
      <c r="AW28" s="107"/>
      <c r="AX28" s="948"/>
      <c r="AY28" s="151">
        <v>1230.0999999999999</v>
      </c>
      <c r="AZ28" s="151">
        <v>1130.0999999999999</v>
      </c>
      <c r="BA28" s="151">
        <v>1504.8</v>
      </c>
      <c r="BB28" s="151">
        <v>1685.7</v>
      </c>
      <c r="BC28" s="151">
        <v>2226.9</v>
      </c>
      <c r="BD28" s="151">
        <v>1834.5</v>
      </c>
      <c r="BE28" s="151">
        <v>2023.3</v>
      </c>
      <c r="BF28" s="990">
        <v>2225.9</v>
      </c>
      <c r="BG28" s="151">
        <v>2464.6999999999998</v>
      </c>
      <c r="BH28" s="151">
        <v>3038.8</v>
      </c>
      <c r="BI28" s="990"/>
      <c r="BJ28" s="1439">
        <v>3410.5</v>
      </c>
      <c r="BL28" s="372"/>
      <c r="BM28" s="372"/>
      <c r="BN28" s="372"/>
      <c r="BP28" s="372"/>
      <c r="BQ28" s="372"/>
      <c r="BR28" s="372"/>
    </row>
    <row r="29" spans="1:71" s="141" customFormat="1" ht="13.8">
      <c r="A29" s="168"/>
      <c r="B29" s="168"/>
      <c r="C29" s="164"/>
      <c r="D29" s="291" t="s">
        <v>115</v>
      </c>
      <c r="E29" s="164"/>
      <c r="F29" s="215">
        <v>0.47127393838467946</v>
      </c>
      <c r="G29" s="215">
        <v>0.46576995421797929</v>
      </c>
      <c r="H29" s="215">
        <v>0.49454111224837938</v>
      </c>
      <c r="I29" s="165">
        <v>0.44104457926668422</v>
      </c>
      <c r="J29" s="215">
        <v>0.53305276417876268</v>
      </c>
      <c r="K29" s="215">
        <v>0.47236311990956781</v>
      </c>
      <c r="L29" s="215">
        <v>0.4794483906440396</v>
      </c>
      <c r="M29" s="165">
        <v>0.45486926252732129</v>
      </c>
      <c r="N29" s="215">
        <v>0.50427866442671143</v>
      </c>
      <c r="O29" s="215">
        <v>0.47451678801529518</v>
      </c>
      <c r="P29" s="215">
        <v>0.52469121915003714</v>
      </c>
      <c r="Q29" s="378">
        <v>0.46621027509106894</v>
      </c>
      <c r="R29" s="378">
        <v>0.52478660879317141</v>
      </c>
      <c r="S29" s="378">
        <v>0.47189737344894916</v>
      </c>
      <c r="T29" s="378">
        <v>0.4665859718417531</v>
      </c>
      <c r="U29" s="378">
        <v>0.41121222989330219</v>
      </c>
      <c r="V29" s="378">
        <v>0.46304653554711273</v>
      </c>
      <c r="W29" s="378">
        <v>0.45376501385894669</v>
      </c>
      <c r="X29" s="378">
        <v>0.4279489320111583</v>
      </c>
      <c r="Y29" s="378">
        <v>0.38487730644854479</v>
      </c>
      <c r="Z29" s="378">
        <v>0.41112904757382968</v>
      </c>
      <c r="AA29" s="569"/>
      <c r="AB29" s="378"/>
      <c r="AC29" s="378">
        <v>0.39840879023960024</v>
      </c>
      <c r="AD29" s="378">
        <v>0.41129348495882589</v>
      </c>
      <c r="AE29" s="378">
        <v>0.38430593922651934</v>
      </c>
      <c r="AF29" s="378">
        <v>0.42275086345418622</v>
      </c>
      <c r="AG29" s="378">
        <v>0.39394204521593057</v>
      </c>
      <c r="AH29" s="378">
        <v>0.41559193121693122</v>
      </c>
      <c r="AI29" s="378">
        <v>0.37605468332799313</v>
      </c>
      <c r="AJ29" s="378">
        <v>0.40046100763096476</v>
      </c>
      <c r="AK29" s="378">
        <v>0.37022635575762741</v>
      </c>
      <c r="AL29" s="378">
        <v>0.3760508556556188</v>
      </c>
      <c r="AM29" s="378">
        <v>0.31926539960706446</v>
      </c>
      <c r="AN29" s="378">
        <v>0.32409928944814853</v>
      </c>
      <c r="AO29" s="378">
        <v>0.31720051736599847</v>
      </c>
      <c r="AP29" s="378">
        <v>0.31789715957750497</v>
      </c>
      <c r="AQ29" s="999"/>
      <c r="AR29" s="378"/>
      <c r="AS29" s="378"/>
      <c r="AT29" s="1456"/>
      <c r="AU29" s="1447">
        <v>0.29473784276615422</v>
      </c>
      <c r="AV29" s="170"/>
      <c r="AW29" s="153"/>
      <c r="AX29" s="945"/>
      <c r="AY29" s="165">
        <v>0.50222512554607435</v>
      </c>
      <c r="AZ29" s="165">
        <v>0.42966314348718726</v>
      </c>
      <c r="BA29" s="165">
        <v>0.44104457926668422</v>
      </c>
      <c r="BB29" s="165">
        <v>0.45486926252732129</v>
      </c>
      <c r="BC29" s="165">
        <v>0.46621027509106894</v>
      </c>
      <c r="BD29" s="165">
        <v>0.41121222989330219</v>
      </c>
      <c r="BE29" s="165">
        <v>0.38487730644854479</v>
      </c>
      <c r="BF29" s="999">
        <v>0.38430593922651934</v>
      </c>
      <c r="BG29" s="165">
        <v>0.37605468332799313</v>
      </c>
      <c r="BH29" s="165">
        <v>0.31926539960706446</v>
      </c>
      <c r="BI29" s="999"/>
      <c r="BJ29" s="1447">
        <v>0.29473784276615422</v>
      </c>
      <c r="BL29" s="378"/>
      <c r="BM29" s="378"/>
      <c r="BN29" s="378"/>
      <c r="BP29" s="378"/>
      <c r="BQ29" s="378"/>
      <c r="BR29" s="378"/>
    </row>
    <row r="30" spans="1:71">
      <c r="A30" s="31"/>
      <c r="B30" s="92" t="s">
        <v>440</v>
      </c>
      <c r="C30" s="92"/>
      <c r="D30" s="92"/>
      <c r="E30" s="92"/>
      <c r="F30" s="208">
        <v>7682.7999999999993</v>
      </c>
      <c r="G30" s="208">
        <v>8337.9</v>
      </c>
      <c r="H30" s="208">
        <v>8327.4</v>
      </c>
      <c r="I30" s="152">
        <v>8652.2999999999993</v>
      </c>
      <c r="J30" s="208">
        <v>9073.5</v>
      </c>
      <c r="K30" s="208">
        <v>9151.7999999999993</v>
      </c>
      <c r="L30" s="208">
        <v>9845.4</v>
      </c>
      <c r="M30" s="152">
        <v>11857</v>
      </c>
      <c r="N30" s="208">
        <v>12006.1</v>
      </c>
      <c r="O30" s="208">
        <v>12031.9</v>
      </c>
      <c r="P30" s="208">
        <v>13841.599999999999</v>
      </c>
      <c r="Q30" s="373">
        <v>15021.699999999997</v>
      </c>
      <c r="R30" s="373">
        <v>14470.099999999999</v>
      </c>
      <c r="S30" s="373">
        <v>14024.400000000001</v>
      </c>
      <c r="T30" s="373">
        <v>13900.800000000001</v>
      </c>
      <c r="U30" s="373">
        <v>14223.600000000002</v>
      </c>
      <c r="V30" s="373">
        <v>13278.9</v>
      </c>
      <c r="W30" s="373">
        <v>13718.9</v>
      </c>
      <c r="X30" s="373">
        <v>14250.400000000001</v>
      </c>
      <c r="Y30" s="373">
        <v>14557.2</v>
      </c>
      <c r="Z30" s="373">
        <v>14496.3</v>
      </c>
      <c r="AA30" s="570"/>
      <c r="AB30" s="373"/>
      <c r="AC30" s="373">
        <v>13757.3</v>
      </c>
      <c r="AD30" s="373">
        <v>14532.8</v>
      </c>
      <c r="AE30" s="373">
        <v>15105.3</v>
      </c>
      <c r="AF30" s="373">
        <v>15965</v>
      </c>
      <c r="AG30" s="373">
        <v>16093.199999999999</v>
      </c>
      <c r="AH30" s="373">
        <v>16270.1</v>
      </c>
      <c r="AI30" s="373">
        <v>15020.300000000001</v>
      </c>
      <c r="AJ30" s="373">
        <v>16077.1</v>
      </c>
      <c r="AK30" s="373">
        <v>15108.5</v>
      </c>
      <c r="AL30" s="373">
        <v>16468.7</v>
      </c>
      <c r="AM30" s="373">
        <v>16317.599999999999</v>
      </c>
      <c r="AN30" s="373">
        <v>17413.5</v>
      </c>
      <c r="AO30" s="373">
        <v>17340.7</v>
      </c>
      <c r="AP30" s="373">
        <v>17670.2</v>
      </c>
      <c r="AQ30" s="992"/>
      <c r="AR30" s="373"/>
      <c r="AS30" s="373"/>
      <c r="AT30" s="373"/>
      <c r="AU30" s="152">
        <v>16741.099999999999</v>
      </c>
      <c r="AV30" s="109"/>
      <c r="AW30" s="110"/>
      <c r="AX30" s="943"/>
      <c r="AY30" s="152">
        <v>5482.8</v>
      </c>
      <c r="AZ30" s="152">
        <v>7549.1</v>
      </c>
      <c r="BA30" s="152">
        <v>8652.2999999999993</v>
      </c>
      <c r="BB30" s="152">
        <v>11857</v>
      </c>
      <c r="BC30" s="152">
        <v>15021.699999999997</v>
      </c>
      <c r="BD30" s="152">
        <v>14223.600000000002</v>
      </c>
      <c r="BE30" s="152">
        <v>14557.2</v>
      </c>
      <c r="BF30" s="992">
        <v>15105.3</v>
      </c>
      <c r="BG30" s="152">
        <v>15020.300000000001</v>
      </c>
      <c r="BH30" s="152">
        <v>16317.599999999999</v>
      </c>
      <c r="BI30" s="992"/>
      <c r="BJ30" s="152">
        <v>16741.099999999999</v>
      </c>
      <c r="BL30" s="373"/>
      <c r="BM30" s="373"/>
      <c r="BN30" s="373"/>
      <c r="BP30" s="373"/>
      <c r="BQ30" s="373"/>
      <c r="BR30" s="373"/>
    </row>
    <row r="31" spans="1:71">
      <c r="A31" s="31"/>
      <c r="B31" s="31"/>
      <c r="C31" s="90" t="s">
        <v>114</v>
      </c>
      <c r="D31" s="90"/>
      <c r="E31" s="90"/>
      <c r="F31" s="216">
        <v>5840.4</v>
      </c>
      <c r="G31" s="216">
        <v>6065.4</v>
      </c>
      <c r="H31" s="216">
        <v>6212.2</v>
      </c>
      <c r="I31" s="166">
        <v>6687.4</v>
      </c>
      <c r="J31" s="216">
        <v>6795</v>
      </c>
      <c r="K31" s="216">
        <v>6790.5</v>
      </c>
      <c r="L31" s="216">
        <v>6978.9</v>
      </c>
      <c r="M31" s="166">
        <v>7442.2000000000007</v>
      </c>
      <c r="N31" s="216">
        <v>7780.8</v>
      </c>
      <c r="O31" s="216">
        <v>8119.3</v>
      </c>
      <c r="P31" s="216">
        <v>8927</v>
      </c>
      <c r="Q31" s="379">
        <v>9628.2999999999993</v>
      </c>
      <c r="R31" s="379">
        <v>9542.1999999999989</v>
      </c>
      <c r="S31" s="379">
        <v>9604.1</v>
      </c>
      <c r="T31" s="379">
        <v>9746.7000000000007</v>
      </c>
      <c r="U31" s="379">
        <v>9970.7000000000007</v>
      </c>
      <c r="V31" s="379">
        <v>9942.2000000000007</v>
      </c>
      <c r="W31" s="379">
        <v>10170.5</v>
      </c>
      <c r="X31" s="379">
        <v>10156.1</v>
      </c>
      <c r="Y31" s="379">
        <v>10368.1</v>
      </c>
      <c r="Z31" s="379">
        <v>10392.5</v>
      </c>
      <c r="AA31" s="571"/>
      <c r="AB31" s="379"/>
      <c r="AC31" s="379">
        <v>9472.9</v>
      </c>
      <c r="AD31" s="379">
        <v>9609.2999999999993</v>
      </c>
      <c r="AE31" s="379">
        <v>10127</v>
      </c>
      <c r="AF31" s="379">
        <v>10366</v>
      </c>
      <c r="AG31" s="379">
        <v>10368.4</v>
      </c>
      <c r="AH31" s="379">
        <v>10397.6</v>
      </c>
      <c r="AI31" s="379">
        <v>10340.1</v>
      </c>
      <c r="AJ31" s="379">
        <v>10727.4</v>
      </c>
      <c r="AK31" s="379">
        <v>10427.200000000001</v>
      </c>
      <c r="AL31" s="379">
        <v>10581.7</v>
      </c>
      <c r="AM31" s="379">
        <v>10402.700000000001</v>
      </c>
      <c r="AN31" s="379">
        <v>10257.400000000001</v>
      </c>
      <c r="AO31" s="379">
        <v>10008</v>
      </c>
      <c r="AP31" s="379">
        <v>9908.9000000000015</v>
      </c>
      <c r="AQ31" s="1000"/>
      <c r="AR31" s="379"/>
      <c r="AS31" s="379"/>
      <c r="AT31" s="1457"/>
      <c r="AU31" s="1448">
        <v>9893.7000000000007</v>
      </c>
      <c r="AV31" s="63"/>
      <c r="AW31" s="107"/>
      <c r="AX31" s="949"/>
      <c r="AY31" s="166">
        <v>4649.3</v>
      </c>
      <c r="AZ31" s="166">
        <v>5582.1</v>
      </c>
      <c r="BA31" s="166">
        <v>6687.4</v>
      </c>
      <c r="BB31" s="166">
        <v>7442.2000000000007</v>
      </c>
      <c r="BC31" s="166">
        <v>9628.2999999999993</v>
      </c>
      <c r="BD31" s="166">
        <v>9970.7000000000007</v>
      </c>
      <c r="BE31" s="166">
        <v>10368.1</v>
      </c>
      <c r="BF31" s="1000">
        <v>10127</v>
      </c>
      <c r="BG31" s="166">
        <v>10340.1</v>
      </c>
      <c r="BH31" s="166">
        <v>10402.700000000001</v>
      </c>
      <c r="BI31" s="1000"/>
      <c r="BJ31" s="1448">
        <v>9893.7000000000007</v>
      </c>
      <c r="BL31" s="379"/>
      <c r="BM31" s="379"/>
      <c r="BN31" s="379"/>
      <c r="BP31" s="379"/>
      <c r="BQ31" s="379"/>
      <c r="BR31" s="379"/>
      <c r="BS31" s="143"/>
    </row>
    <row r="32" spans="1:71" s="141" customFormat="1" ht="13.8">
      <c r="A32" s="168"/>
      <c r="B32" s="168"/>
      <c r="C32" s="164"/>
      <c r="D32" s="291" t="s">
        <v>118</v>
      </c>
      <c r="E32" s="164"/>
      <c r="F32" s="215">
        <v>0.76019159681366166</v>
      </c>
      <c r="G32" s="215">
        <v>0.72744935775195196</v>
      </c>
      <c r="H32" s="215">
        <v>0.74599514854576454</v>
      </c>
      <c r="I32" s="165">
        <v>0.77290431445973906</v>
      </c>
      <c r="J32" s="215">
        <v>0.74888411307654157</v>
      </c>
      <c r="K32" s="215">
        <v>0.74198518324264084</v>
      </c>
      <c r="L32" s="215">
        <v>0.70884880248644033</v>
      </c>
      <c r="M32" s="165">
        <v>0.62766298389137221</v>
      </c>
      <c r="N32" s="215">
        <v>0.64807056412990061</v>
      </c>
      <c r="O32" s="215">
        <v>0.67481445158287556</v>
      </c>
      <c r="P32" s="215">
        <v>0.64493989134204144</v>
      </c>
      <c r="Q32" s="378">
        <v>0.64095941205056695</v>
      </c>
      <c r="R32" s="378">
        <v>0.65944257468849554</v>
      </c>
      <c r="S32" s="378">
        <v>0.68481361056444479</v>
      </c>
      <c r="T32" s="378">
        <v>0.7011610842541437</v>
      </c>
      <c r="U32" s="378">
        <v>0.70099693467195356</v>
      </c>
      <c r="V32" s="378">
        <v>0.7487216561612785</v>
      </c>
      <c r="W32" s="378">
        <v>0.74134952510769814</v>
      </c>
      <c r="X32" s="378">
        <v>0.71268876663111203</v>
      </c>
      <c r="Y32" s="378">
        <v>0.71223174786360011</v>
      </c>
      <c r="Z32" s="378">
        <v>0.71690707283927624</v>
      </c>
      <c r="AA32" s="569"/>
      <c r="AB32" s="378"/>
      <c r="AC32" s="378">
        <v>0.68857261235852962</v>
      </c>
      <c r="AD32" s="378">
        <v>0.66121463172960471</v>
      </c>
      <c r="AE32" s="378">
        <v>0.67042693624092209</v>
      </c>
      <c r="AF32" s="378">
        <v>0.64929533354212343</v>
      </c>
      <c r="AG32" s="378">
        <v>0.64427211493052972</v>
      </c>
      <c r="AH32" s="378">
        <v>0.63906183735809863</v>
      </c>
      <c r="AI32" s="378">
        <v>0.68840835402754941</v>
      </c>
      <c r="AJ32" s="378">
        <v>0.66724720254274705</v>
      </c>
      <c r="AK32" s="378">
        <v>0.69015454876394089</v>
      </c>
      <c r="AL32" s="378">
        <v>0.64253401907861585</v>
      </c>
      <c r="AM32" s="378">
        <v>0.63751409521008007</v>
      </c>
      <c r="AN32" s="378">
        <v>0.58904872656272445</v>
      </c>
      <c r="AO32" s="378">
        <v>0.57713933116886862</v>
      </c>
      <c r="AP32" s="378">
        <v>0.56076897827981576</v>
      </c>
      <c r="AQ32" s="999"/>
      <c r="AR32" s="378"/>
      <c r="AS32" s="378"/>
      <c r="AT32" s="1456"/>
      <c r="AU32" s="1447">
        <v>0.59098267138957428</v>
      </c>
      <c r="AV32" s="170"/>
      <c r="AW32" s="153"/>
      <c r="AX32" s="944"/>
      <c r="AY32" s="165">
        <v>0.84797913474866859</v>
      </c>
      <c r="AZ32" s="165">
        <v>0.73943913844034392</v>
      </c>
      <c r="BA32" s="165">
        <v>0.77290431445973906</v>
      </c>
      <c r="BB32" s="165">
        <v>0.62766298389137221</v>
      </c>
      <c r="BC32" s="165">
        <v>0.64095941205056695</v>
      </c>
      <c r="BD32" s="165">
        <v>0.70099693467195356</v>
      </c>
      <c r="BE32" s="165">
        <v>0.71223174786360011</v>
      </c>
      <c r="BF32" s="999">
        <v>0.67042693624092209</v>
      </c>
      <c r="BG32" s="165">
        <v>0.68840835402754941</v>
      </c>
      <c r="BH32" s="165">
        <v>0.63751409521008007</v>
      </c>
      <c r="BI32" s="999"/>
      <c r="BJ32" s="1447">
        <v>0.59098267138957428</v>
      </c>
      <c r="BL32" s="378"/>
      <c r="BM32" s="378"/>
      <c r="BN32" s="378"/>
      <c r="BP32" s="378"/>
      <c r="BQ32" s="378"/>
      <c r="BR32" s="378"/>
    </row>
    <row r="33" spans="1:70">
      <c r="A33" s="31"/>
      <c r="B33" s="31"/>
      <c r="C33" s="90" t="s">
        <v>116</v>
      </c>
      <c r="D33" s="90"/>
      <c r="E33" s="90"/>
      <c r="F33" s="216">
        <v>193.5</v>
      </c>
      <c r="G33" s="216">
        <v>288.60000000000002</v>
      </c>
      <c r="H33" s="216">
        <v>495.9</v>
      </c>
      <c r="I33" s="166">
        <v>88.6</v>
      </c>
      <c r="J33" s="216">
        <v>224.1</v>
      </c>
      <c r="K33" s="216">
        <v>374.9</v>
      </c>
      <c r="L33" s="216">
        <v>626.5</v>
      </c>
      <c r="M33" s="166">
        <v>605.20000000000005</v>
      </c>
      <c r="N33" s="216">
        <v>681.6</v>
      </c>
      <c r="O33" s="216">
        <v>474.6</v>
      </c>
      <c r="P33" s="216">
        <v>858.9</v>
      </c>
      <c r="Q33" s="379">
        <v>325.3</v>
      </c>
      <c r="R33" s="379">
        <v>389.5</v>
      </c>
      <c r="S33" s="379">
        <v>258.7</v>
      </c>
      <c r="T33" s="379">
        <v>304.60000000000002</v>
      </c>
      <c r="U33" s="379">
        <v>184.2</v>
      </c>
      <c r="V33" s="379">
        <v>109.3</v>
      </c>
      <c r="W33" s="379">
        <v>141.5</v>
      </c>
      <c r="X33" s="379">
        <v>437.5</v>
      </c>
      <c r="Y33" s="379">
        <v>180.9</v>
      </c>
      <c r="Z33" s="379">
        <v>298.8</v>
      </c>
      <c r="AA33" s="571"/>
      <c r="AB33" s="379"/>
      <c r="AC33" s="379">
        <v>424.4</v>
      </c>
      <c r="AD33" s="379">
        <v>1028.7</v>
      </c>
      <c r="AE33" s="379">
        <v>514.9</v>
      </c>
      <c r="AF33" s="379">
        <v>1325.6</v>
      </c>
      <c r="AG33" s="379">
        <v>1720.4</v>
      </c>
      <c r="AH33" s="379">
        <v>2113.6</v>
      </c>
      <c r="AI33" s="379">
        <v>998.2</v>
      </c>
      <c r="AJ33" s="379">
        <v>999.09999999999991</v>
      </c>
      <c r="AK33" s="379">
        <v>874.9</v>
      </c>
      <c r="AL33" s="379">
        <v>1550.9</v>
      </c>
      <c r="AM33" s="379">
        <v>1408.8</v>
      </c>
      <c r="AN33" s="379">
        <v>3061</v>
      </c>
      <c r="AO33" s="379">
        <v>3299.3999999999996</v>
      </c>
      <c r="AP33" s="379">
        <v>3611.1</v>
      </c>
      <c r="AQ33" s="1000"/>
      <c r="AR33" s="379"/>
      <c r="AS33" s="379"/>
      <c r="AT33" s="1457"/>
      <c r="AU33" s="1448">
        <v>2052.8000000000002</v>
      </c>
      <c r="AV33" s="63"/>
      <c r="AW33" s="107"/>
      <c r="AX33" s="944"/>
      <c r="AY33" s="166">
        <v>39.6</v>
      </c>
      <c r="AZ33" s="166">
        <v>270.10000000000002</v>
      </c>
      <c r="BA33" s="166">
        <v>88.6</v>
      </c>
      <c r="BB33" s="166">
        <v>605.20000000000005</v>
      </c>
      <c r="BC33" s="166">
        <v>325.3</v>
      </c>
      <c r="BD33" s="166">
        <v>184.2</v>
      </c>
      <c r="BE33" s="166">
        <v>180.9</v>
      </c>
      <c r="BF33" s="1000">
        <v>514.9</v>
      </c>
      <c r="BG33" s="166">
        <v>998.2</v>
      </c>
      <c r="BH33" s="166">
        <v>1408.8</v>
      </c>
      <c r="BI33" s="1000"/>
      <c r="BJ33" s="1448">
        <v>2052.8000000000002</v>
      </c>
      <c r="BL33" s="379"/>
      <c r="BM33" s="379"/>
      <c r="BN33" s="379"/>
      <c r="BP33" s="379"/>
      <c r="BQ33" s="379"/>
      <c r="BR33" s="379"/>
    </row>
    <row r="34" spans="1:70" s="141" customFormat="1" ht="13.8">
      <c r="A34" s="168"/>
      <c r="B34" s="168"/>
      <c r="C34" s="164"/>
      <c r="D34" s="291" t="s">
        <v>118</v>
      </c>
      <c r="E34" s="164"/>
      <c r="F34" s="215">
        <v>2.5186130056750147E-2</v>
      </c>
      <c r="G34" s="215">
        <v>3.4613032058431983E-2</v>
      </c>
      <c r="H34" s="215">
        <v>5.9550399884717921E-2</v>
      </c>
      <c r="I34" s="165">
        <v>1.0240051778139917E-2</v>
      </c>
      <c r="J34" s="215">
        <v>2.4698297239213091E-2</v>
      </c>
      <c r="K34" s="215">
        <v>4.0964618982058172E-2</v>
      </c>
      <c r="L34" s="215">
        <v>6.3633778211144298E-2</v>
      </c>
      <c r="M34" s="165">
        <v>5.1041578814202584E-2</v>
      </c>
      <c r="N34" s="215">
        <v>5.6771141336487287E-2</v>
      </c>
      <c r="O34" s="215">
        <v>3.944514166507368E-2</v>
      </c>
      <c r="P34" s="215">
        <v>6.205207490463531E-2</v>
      </c>
      <c r="Q34" s="378">
        <v>2.1655338610143997E-2</v>
      </c>
      <c r="R34" s="378">
        <v>2.6917574861265649E-2</v>
      </c>
      <c r="S34" s="378">
        <v>1.8446421950315161E-2</v>
      </c>
      <c r="T34" s="378">
        <v>2.1912407918968691E-2</v>
      </c>
      <c r="U34" s="378">
        <v>1.2950307938918415E-2</v>
      </c>
      <c r="V34" s="378">
        <v>8.2311034799569249E-3</v>
      </c>
      <c r="W34" s="378">
        <v>1.0314238021998849E-2</v>
      </c>
      <c r="X34" s="378">
        <v>3.0700892606523322E-2</v>
      </c>
      <c r="Y34" s="378">
        <v>1.2426840326436402E-2</v>
      </c>
      <c r="Z34" s="378">
        <v>2.0612156205376545E-2</v>
      </c>
      <c r="AA34" s="569"/>
      <c r="AB34" s="378"/>
      <c r="AC34" s="378">
        <v>3.0849076490299696E-2</v>
      </c>
      <c r="AD34" s="378">
        <v>7.0784707695695268E-2</v>
      </c>
      <c r="AE34" s="378">
        <v>3.4087373306058141E-2</v>
      </c>
      <c r="AF34" s="378">
        <v>8.3031631694331351E-2</v>
      </c>
      <c r="AG34" s="378">
        <v>0.106902294136654</v>
      </c>
      <c r="AH34" s="378">
        <v>0.12990700733246877</v>
      </c>
      <c r="AI34" s="378">
        <v>6.6456728560681216E-2</v>
      </c>
      <c r="AJ34" s="378">
        <v>6.2144292191999795E-2</v>
      </c>
      <c r="AK34" s="378">
        <v>5.7907800244895259E-2</v>
      </c>
      <c r="AL34" s="378">
        <v>9.4172581928142471E-2</v>
      </c>
      <c r="AM34" s="378">
        <v>8.6336225915575826E-2</v>
      </c>
      <c r="AN34" s="378">
        <v>0.17578315674620265</v>
      </c>
      <c r="AO34" s="378">
        <v>0.19026913561736258</v>
      </c>
      <c r="AP34" s="378">
        <v>0.2043610145895349</v>
      </c>
      <c r="AQ34" s="999"/>
      <c r="AR34" s="378"/>
      <c r="AS34" s="378"/>
      <c r="AT34" s="1456"/>
      <c r="AU34" s="1447">
        <v>0.12262037739455593</v>
      </c>
      <c r="AV34" s="170"/>
      <c r="AW34" s="153"/>
      <c r="AX34" s="944"/>
      <c r="AY34" s="165">
        <v>7.222586999343401E-3</v>
      </c>
      <c r="AZ34" s="165">
        <v>3.5779099495304077E-2</v>
      </c>
      <c r="BA34" s="165">
        <v>1.0240051778139917E-2</v>
      </c>
      <c r="BB34" s="165">
        <v>5.1041578814202584E-2</v>
      </c>
      <c r="BC34" s="165">
        <v>2.1655338610143997E-2</v>
      </c>
      <c r="BD34" s="165">
        <v>1.2950307938918415E-2</v>
      </c>
      <c r="BE34" s="165">
        <v>1.2426840326436402E-2</v>
      </c>
      <c r="BF34" s="999">
        <v>3.4087373306058141E-2</v>
      </c>
      <c r="BG34" s="165">
        <v>6.6456728560681216E-2</v>
      </c>
      <c r="BH34" s="165">
        <v>8.6336225915575826E-2</v>
      </c>
      <c r="BI34" s="999"/>
      <c r="BJ34" s="1447">
        <v>0.12262037739455593</v>
      </c>
      <c r="BL34" s="378"/>
      <c r="BM34" s="378"/>
      <c r="BN34" s="378"/>
      <c r="BP34" s="378"/>
      <c r="BQ34" s="378"/>
      <c r="BR34" s="378"/>
    </row>
    <row r="35" spans="1:70">
      <c r="A35" s="31"/>
      <c r="B35" s="31"/>
      <c r="C35" s="90" t="s">
        <v>117</v>
      </c>
      <c r="D35" s="90"/>
      <c r="E35" s="90"/>
      <c r="F35" s="216">
        <v>1648.9</v>
      </c>
      <c r="G35" s="216">
        <v>1983.9</v>
      </c>
      <c r="H35" s="216">
        <v>1619.3</v>
      </c>
      <c r="I35" s="166">
        <v>1876.3</v>
      </c>
      <c r="J35" s="216">
        <v>2054.4</v>
      </c>
      <c r="K35" s="216">
        <v>1986.4</v>
      </c>
      <c r="L35" s="216">
        <v>2240</v>
      </c>
      <c r="M35" s="166">
        <v>3809.6000000000004</v>
      </c>
      <c r="N35" s="216">
        <v>3543.7000000000003</v>
      </c>
      <c r="O35" s="216">
        <v>3438</v>
      </c>
      <c r="P35" s="216">
        <v>4055.7</v>
      </c>
      <c r="Q35" s="379">
        <v>5068.0999999999995</v>
      </c>
      <c r="R35" s="379">
        <v>4538.3999999999996</v>
      </c>
      <c r="S35" s="379">
        <v>4161.6000000000004</v>
      </c>
      <c r="T35" s="379">
        <v>3849.5</v>
      </c>
      <c r="U35" s="379">
        <v>4068.7000000000003</v>
      </c>
      <c r="V35" s="379">
        <v>3227.4</v>
      </c>
      <c r="W35" s="379">
        <v>3406.9</v>
      </c>
      <c r="X35" s="379">
        <v>3656.8</v>
      </c>
      <c r="Y35" s="379">
        <v>4008.2</v>
      </c>
      <c r="Z35" s="379">
        <v>3805</v>
      </c>
      <c r="AA35" s="571"/>
      <c r="AB35" s="379"/>
      <c r="AC35" s="379">
        <v>3860</v>
      </c>
      <c r="AD35" s="379">
        <v>3894.7999999999997</v>
      </c>
      <c r="AE35" s="379">
        <v>4463.4000000000005</v>
      </c>
      <c r="AF35" s="379">
        <v>4273.4000000000005</v>
      </c>
      <c r="AG35" s="379">
        <v>4004.3999999999996</v>
      </c>
      <c r="AH35" s="379">
        <v>3758.9</v>
      </c>
      <c r="AI35" s="379">
        <v>3682</v>
      </c>
      <c r="AJ35" s="379">
        <v>4350.6000000000004</v>
      </c>
      <c r="AK35" s="379">
        <v>3806.4</v>
      </c>
      <c r="AL35" s="379">
        <v>4336.1000000000004</v>
      </c>
      <c r="AM35" s="379">
        <v>4506.0999999999995</v>
      </c>
      <c r="AN35" s="379">
        <v>4095.1</v>
      </c>
      <c r="AO35" s="379">
        <v>4033.2999999999997</v>
      </c>
      <c r="AP35" s="379">
        <v>4150.2</v>
      </c>
      <c r="AQ35" s="1000"/>
      <c r="AR35" s="379"/>
      <c r="AS35" s="379"/>
      <c r="AT35" s="1457"/>
      <c r="AU35" s="1448">
        <v>4794.5999999999995</v>
      </c>
      <c r="AV35" s="63"/>
      <c r="AW35" s="107"/>
      <c r="AX35" s="944"/>
      <c r="AY35" s="166">
        <v>793.9</v>
      </c>
      <c r="AZ35" s="166">
        <v>1696.9</v>
      </c>
      <c r="BA35" s="166">
        <v>1876.3</v>
      </c>
      <c r="BB35" s="166">
        <v>3809.6000000000004</v>
      </c>
      <c r="BC35" s="166">
        <v>5068.0999999999995</v>
      </c>
      <c r="BD35" s="166">
        <v>4068.7000000000003</v>
      </c>
      <c r="BE35" s="166">
        <v>4008.2</v>
      </c>
      <c r="BF35" s="1000">
        <v>4463.4000000000005</v>
      </c>
      <c r="BG35" s="166">
        <v>3682</v>
      </c>
      <c r="BH35" s="166">
        <v>4506.0999999999995</v>
      </c>
      <c r="BI35" s="1000"/>
      <c r="BJ35" s="1448">
        <v>4794.5999999999995</v>
      </c>
      <c r="BL35" s="379"/>
      <c r="BM35" s="379"/>
      <c r="BN35" s="379"/>
      <c r="BP35" s="379"/>
      <c r="BQ35" s="379"/>
      <c r="BR35" s="379"/>
    </row>
    <row r="36" spans="1:70" s="141" customFormat="1" ht="13.8">
      <c r="A36" s="168"/>
      <c r="B36" s="168"/>
      <c r="C36" s="164"/>
      <c r="D36" s="291" t="s">
        <v>118</v>
      </c>
      <c r="E36" s="164"/>
      <c r="F36" s="215">
        <v>0.2146222731295882</v>
      </c>
      <c r="G36" s="215">
        <v>0.23793761018961612</v>
      </c>
      <c r="H36" s="215">
        <v>0.19445445156951749</v>
      </c>
      <c r="I36" s="165">
        <v>0.21685563376212108</v>
      </c>
      <c r="J36" s="215">
        <v>0.22641758968424533</v>
      </c>
      <c r="K36" s="215">
        <v>0.21705019777530107</v>
      </c>
      <c r="L36" s="215">
        <v>0.22751741930241534</v>
      </c>
      <c r="M36" s="165">
        <v>0.32129543729442528</v>
      </c>
      <c r="N36" s="215">
        <v>0.29515829453361209</v>
      </c>
      <c r="O36" s="215">
        <v>0.28574040675205081</v>
      </c>
      <c r="P36" s="215">
        <v>0.29300803375332335</v>
      </c>
      <c r="Q36" s="378">
        <v>0.33738524933928921</v>
      </c>
      <c r="R36" s="378">
        <v>0.31363985045023879</v>
      </c>
      <c r="S36" s="378">
        <v>0.29673996748524001</v>
      </c>
      <c r="T36" s="378">
        <v>0.27692650782688766</v>
      </c>
      <c r="U36" s="378">
        <v>0.28605275738912789</v>
      </c>
      <c r="V36" s="378">
        <v>0.24304724035876468</v>
      </c>
      <c r="W36" s="378">
        <v>0.24833623687030301</v>
      </c>
      <c r="X36" s="378">
        <v>0.25661034076236455</v>
      </c>
      <c r="Y36" s="378">
        <v>0.27534141180996341</v>
      </c>
      <c r="Z36" s="378">
        <v>0.26248077095534722</v>
      </c>
      <c r="AA36" s="569"/>
      <c r="AB36" s="378"/>
      <c r="AC36" s="378">
        <v>0.28057831115117066</v>
      </c>
      <c r="AD36" s="378">
        <v>0.26800066057469996</v>
      </c>
      <c r="AE36" s="378">
        <v>0.29548569045301987</v>
      </c>
      <c r="AF36" s="378">
        <v>0.26767303476354531</v>
      </c>
      <c r="AG36" s="378">
        <v>0.24882559093281634</v>
      </c>
      <c r="AH36" s="378">
        <v>0.23103115530943263</v>
      </c>
      <c r="AI36" s="378">
        <v>0.24513491741176938</v>
      </c>
      <c r="AJ36" s="378">
        <v>0.2706085052652531</v>
      </c>
      <c r="AK36" s="378">
        <v>0.25193765099116394</v>
      </c>
      <c r="AL36" s="378">
        <v>0.26329339899324172</v>
      </c>
      <c r="AM36" s="378">
        <v>0.27614967887434427</v>
      </c>
      <c r="AN36" s="378">
        <v>0.23516811669107301</v>
      </c>
      <c r="AO36" s="378">
        <v>0.23259153321376874</v>
      </c>
      <c r="AP36" s="378">
        <v>0.23487000713064932</v>
      </c>
      <c r="AQ36" s="999"/>
      <c r="AR36" s="378"/>
      <c r="AS36" s="378"/>
      <c r="AT36" s="1456"/>
      <c r="AU36" s="1447">
        <v>0.28639695121586994</v>
      </c>
      <c r="AV36" s="170"/>
      <c r="AW36" s="153"/>
      <c r="AX36" s="945"/>
      <c r="AY36" s="165">
        <v>0.14479827825198802</v>
      </c>
      <c r="AZ36" s="165">
        <v>0.22478176206435205</v>
      </c>
      <c r="BA36" s="165">
        <v>0.21685563376212108</v>
      </c>
      <c r="BB36" s="165">
        <v>0.32129543729442528</v>
      </c>
      <c r="BC36" s="165">
        <v>0.33738524933928921</v>
      </c>
      <c r="BD36" s="165">
        <v>0.28605275738912789</v>
      </c>
      <c r="BE36" s="165">
        <v>0.27534141180996341</v>
      </c>
      <c r="BF36" s="999">
        <v>0.29548569045301987</v>
      </c>
      <c r="BG36" s="165">
        <v>0.24513491741176938</v>
      </c>
      <c r="BH36" s="165">
        <v>0.27614967887434427</v>
      </c>
      <c r="BI36" s="999"/>
      <c r="BJ36" s="1447">
        <v>0.28639695121586994</v>
      </c>
      <c r="BL36" s="378"/>
      <c r="BM36" s="378"/>
      <c r="BN36" s="378"/>
      <c r="BP36" s="378"/>
      <c r="BQ36" s="378"/>
      <c r="BR36" s="378"/>
    </row>
    <row r="37" spans="1:70">
      <c r="A37" s="31"/>
      <c r="B37" s="92" t="s">
        <v>122</v>
      </c>
      <c r="C37" s="92"/>
      <c r="D37" s="92"/>
      <c r="E37" s="92"/>
      <c r="F37" s="208">
        <v>10325</v>
      </c>
      <c r="G37" s="208">
        <v>11155.599999999999</v>
      </c>
      <c r="H37" s="208">
        <v>11258.4</v>
      </c>
      <c r="I37" s="152">
        <v>12064.199999999999</v>
      </c>
      <c r="J37" s="208">
        <v>12566.4</v>
      </c>
      <c r="K37" s="208">
        <v>12601.9</v>
      </c>
      <c r="L37" s="208">
        <v>13210.099999999999</v>
      </c>
      <c r="M37" s="152">
        <v>15562.9</v>
      </c>
      <c r="N37" s="208">
        <v>15815.7</v>
      </c>
      <c r="O37" s="208">
        <v>15850.099999999999</v>
      </c>
      <c r="P37" s="208">
        <v>18286.5</v>
      </c>
      <c r="Q37" s="373">
        <v>19798.299999999996</v>
      </c>
      <c r="R37" s="373">
        <v>19285.199999999997</v>
      </c>
      <c r="S37" s="373">
        <v>18787.300000000003</v>
      </c>
      <c r="T37" s="373">
        <v>18609.900000000001</v>
      </c>
      <c r="U37" s="373">
        <v>18684.800000000003</v>
      </c>
      <c r="V37" s="373">
        <v>18043</v>
      </c>
      <c r="W37" s="373">
        <v>18914.099999999999</v>
      </c>
      <c r="X37" s="373">
        <v>19161.5</v>
      </c>
      <c r="Y37" s="373">
        <v>19814.2</v>
      </c>
      <c r="Z37" s="373">
        <v>19761.8</v>
      </c>
      <c r="AA37" s="570"/>
      <c r="AB37" s="373"/>
      <c r="AC37" s="373">
        <v>19199.699999999997</v>
      </c>
      <c r="AD37" s="373">
        <v>19888.099999999999</v>
      </c>
      <c r="AE37" s="373">
        <v>20897.3</v>
      </c>
      <c r="AF37" s="373">
        <v>21379.3</v>
      </c>
      <c r="AG37" s="373">
        <v>21808</v>
      </c>
      <c r="AH37" s="373">
        <v>22318.1</v>
      </c>
      <c r="AI37" s="373">
        <v>21574.400000000001</v>
      </c>
      <c r="AJ37" s="373">
        <v>23061.800000000003</v>
      </c>
      <c r="AK37" s="373">
        <v>23312.400000000001</v>
      </c>
      <c r="AL37" s="373">
        <v>25152.1</v>
      </c>
      <c r="AM37" s="373">
        <v>25835.699999999997</v>
      </c>
      <c r="AN37" s="373">
        <v>26997.599999999999</v>
      </c>
      <c r="AO37" s="373">
        <v>27855.5</v>
      </c>
      <c r="AP37" s="373">
        <v>28879.800000000003</v>
      </c>
      <c r="AQ37" s="992"/>
      <c r="AR37" s="373"/>
      <c r="AS37" s="373"/>
      <c r="AT37" s="373"/>
      <c r="AU37" s="152">
        <v>28312.399999999998</v>
      </c>
      <c r="AV37" s="109"/>
      <c r="AW37" s="110"/>
      <c r="AX37" s="944"/>
      <c r="AY37" s="152">
        <v>7932.1</v>
      </c>
      <c r="AZ37" s="152">
        <v>10179.299999999999</v>
      </c>
      <c r="BA37" s="152">
        <v>12064.199999999999</v>
      </c>
      <c r="BB37" s="152">
        <v>15562.9</v>
      </c>
      <c r="BC37" s="152">
        <v>19798.299999999996</v>
      </c>
      <c r="BD37" s="152">
        <v>18684.800000000003</v>
      </c>
      <c r="BE37" s="152">
        <v>19814.2</v>
      </c>
      <c r="BF37" s="992">
        <v>20897.3</v>
      </c>
      <c r="BG37" s="152">
        <v>21574.400000000001</v>
      </c>
      <c r="BH37" s="152">
        <v>25835.699999999997</v>
      </c>
      <c r="BI37" s="992"/>
      <c r="BJ37" s="152">
        <v>28312.399999999998</v>
      </c>
      <c r="BL37" s="373"/>
      <c r="BM37" s="373"/>
      <c r="BN37" s="373"/>
      <c r="BP37" s="373"/>
      <c r="BQ37" s="373"/>
      <c r="BR37" s="373"/>
    </row>
    <row r="38" spans="1:70">
      <c r="A38" s="31"/>
      <c r="B38" s="31"/>
      <c r="C38" s="31"/>
      <c r="D38" s="31"/>
      <c r="E38" s="31"/>
      <c r="F38" s="213"/>
      <c r="G38" s="213"/>
      <c r="H38" s="213"/>
      <c r="I38" s="162"/>
      <c r="J38" s="213"/>
      <c r="K38" s="213"/>
      <c r="L38" s="213"/>
      <c r="M38" s="162"/>
      <c r="N38" s="213"/>
      <c r="O38" s="213"/>
      <c r="P38" s="213"/>
      <c r="Q38" s="376"/>
      <c r="R38" s="376"/>
      <c r="S38" s="376"/>
      <c r="T38" s="376"/>
      <c r="U38" s="376"/>
      <c r="V38" s="376"/>
      <c r="W38" s="376"/>
      <c r="X38" s="376"/>
      <c r="Y38" s="376"/>
      <c r="Z38" s="376"/>
      <c r="AA38" s="567"/>
      <c r="AB38" s="376"/>
      <c r="AC38" s="376"/>
      <c r="AD38" s="376"/>
      <c r="AE38" s="1110"/>
      <c r="AF38" s="1110"/>
      <c r="AG38" s="1110"/>
      <c r="AH38" s="1110"/>
      <c r="AI38" s="1110"/>
      <c r="AJ38" s="1110"/>
      <c r="AK38" s="1110"/>
      <c r="AL38" s="1110"/>
      <c r="AM38" s="1110"/>
      <c r="AN38" s="1110"/>
      <c r="AO38" s="1110"/>
      <c r="AP38" s="1110"/>
      <c r="AQ38" s="997"/>
      <c r="AR38" s="1110"/>
      <c r="AS38" s="1110"/>
      <c r="AT38" s="1110"/>
      <c r="AU38" s="1446"/>
      <c r="AV38" s="63"/>
      <c r="AW38" s="107"/>
      <c r="AX38" s="944"/>
      <c r="AY38" s="162"/>
      <c r="AZ38" s="162"/>
      <c r="BA38" s="162"/>
      <c r="BB38" s="162"/>
      <c r="BC38" s="162"/>
      <c r="BD38" s="162"/>
      <c r="BE38" s="162"/>
      <c r="BF38" s="997"/>
      <c r="BG38" s="162"/>
      <c r="BH38" s="162"/>
      <c r="BI38" s="997"/>
      <c r="BJ38" s="1446"/>
      <c r="BL38" s="1110"/>
      <c r="BM38" s="1110"/>
      <c r="BN38" s="1110"/>
      <c r="BP38" s="1110"/>
      <c r="BQ38" s="1110"/>
      <c r="BR38" s="1110"/>
    </row>
    <row r="39" spans="1:70" hidden="1" outlineLevel="1">
      <c r="A39" s="31"/>
      <c r="B39" s="90" t="s">
        <v>119</v>
      </c>
      <c r="C39" s="90"/>
      <c r="D39" s="90"/>
      <c r="E39" s="90"/>
      <c r="F39" s="216">
        <v>275.7</v>
      </c>
      <c r="G39" s="216">
        <v>309.89999999999998</v>
      </c>
      <c r="H39" s="216">
        <v>327.7</v>
      </c>
      <c r="I39" s="166">
        <v>344.5</v>
      </c>
      <c r="J39" s="216">
        <v>343.2</v>
      </c>
      <c r="K39" s="216">
        <v>341.3</v>
      </c>
      <c r="L39" s="216">
        <v>364.8</v>
      </c>
      <c r="M39" s="166">
        <v>456.8</v>
      </c>
      <c r="N39" s="216">
        <v>525.29999999999995</v>
      </c>
      <c r="O39" s="216">
        <v>552.20000000000005</v>
      </c>
      <c r="P39" s="216">
        <v>548.70000000000005</v>
      </c>
      <c r="Q39" s="379">
        <v>577.70000000000005</v>
      </c>
      <c r="R39" s="379">
        <v>614.20000000000005</v>
      </c>
      <c r="S39" s="379">
        <v>596</v>
      </c>
      <c r="T39" s="379">
        <v>571.9</v>
      </c>
      <c r="U39" s="379">
        <v>482.6</v>
      </c>
      <c r="V39" s="379">
        <v>479</v>
      </c>
      <c r="W39" s="379">
        <v>455.3</v>
      </c>
      <c r="X39" s="379">
        <v>435.1</v>
      </c>
      <c r="Y39" s="379">
        <v>374.9</v>
      </c>
      <c r="Z39" s="379" t="s">
        <v>203</v>
      </c>
      <c r="AA39" s="571"/>
      <c r="AB39" s="379"/>
      <c r="AC39" s="379"/>
      <c r="AD39" s="379"/>
      <c r="AE39" s="1111"/>
      <c r="AF39" s="1111"/>
      <c r="AG39" s="1111"/>
      <c r="AH39" s="1111"/>
      <c r="AI39" s="1111"/>
      <c r="AJ39" s="1111"/>
      <c r="AK39" s="1111"/>
      <c r="AL39" s="1111"/>
      <c r="AM39" s="1111"/>
      <c r="AN39" s="1111"/>
      <c r="AO39" s="1111"/>
      <c r="AP39" s="1111"/>
      <c r="AQ39" s="1000"/>
      <c r="AR39" s="1111"/>
      <c r="AS39" s="1111"/>
      <c r="AT39" s="1111"/>
      <c r="AU39" s="1448"/>
      <c r="AV39" s="63"/>
      <c r="AW39" s="107"/>
      <c r="AX39" s="944"/>
      <c r="AY39" s="166">
        <v>9.8000000000000007</v>
      </c>
      <c r="AZ39" s="166">
        <v>227.2</v>
      </c>
      <c r="BA39" s="166">
        <v>344.5</v>
      </c>
      <c r="BB39" s="166">
        <v>456.8</v>
      </c>
      <c r="BC39" s="166">
        <v>577.70000000000005</v>
      </c>
      <c r="BD39" s="166">
        <v>482.6</v>
      </c>
      <c r="BE39" s="166">
        <v>374.9</v>
      </c>
      <c r="BF39" s="1000"/>
      <c r="BG39" s="166"/>
      <c r="BH39" s="166"/>
      <c r="BI39" s="1000"/>
      <c r="BJ39" s="1448"/>
      <c r="BL39" s="1111"/>
      <c r="BM39" s="1111"/>
      <c r="BN39" s="1111"/>
      <c r="BP39" s="1111"/>
      <c r="BQ39" s="1111"/>
      <c r="BR39" s="1111"/>
    </row>
    <row r="40" spans="1:70" hidden="1" outlineLevel="1">
      <c r="A40" s="31"/>
      <c r="B40" s="31"/>
      <c r="C40" s="177" t="s">
        <v>505</v>
      </c>
      <c r="D40" s="90"/>
      <c r="E40" s="90"/>
      <c r="F40" s="217">
        <v>0.21346830985915499</v>
      </c>
      <c r="G40" s="217">
        <v>0.12404787812840046</v>
      </c>
      <c r="H40" s="217">
        <v>5.7437883188125261E-2</v>
      </c>
      <c r="I40" s="167">
        <v>5.1266402197131633E-2</v>
      </c>
      <c r="J40" s="217">
        <v>-3.7735849056603765E-3</v>
      </c>
      <c r="K40" s="217">
        <v>-5.5361305361304458E-3</v>
      </c>
      <c r="L40" s="217">
        <v>6.8854380310577223E-2</v>
      </c>
      <c r="M40" s="167">
        <v>0.25219298245614041</v>
      </c>
      <c r="N40" s="217">
        <v>0.14995621716287211</v>
      </c>
      <c r="O40" s="217">
        <v>5.1208833047782454E-2</v>
      </c>
      <c r="P40" s="217">
        <v>-6.338283230713504E-3</v>
      </c>
      <c r="Q40" s="380">
        <v>5.2852196099872462E-2</v>
      </c>
      <c r="R40" s="380">
        <v>6.3181582136056846E-2</v>
      </c>
      <c r="S40" s="380">
        <v>-2.9632041680234478E-2</v>
      </c>
      <c r="T40" s="380">
        <v>-4.0436241610738333E-2</v>
      </c>
      <c r="U40" s="380">
        <v>-0.15614617940199327</v>
      </c>
      <c r="V40" s="380">
        <v>-7.4595938665561468E-3</v>
      </c>
      <c r="W40" s="380">
        <v>-4.9478079331941482E-2</v>
      </c>
      <c r="X40" s="380">
        <v>-4.4366351855919195E-2</v>
      </c>
      <c r="Y40" s="380">
        <v>-0.13835899793151007</v>
      </c>
      <c r="Z40" s="380" t="s">
        <v>203</v>
      </c>
      <c r="AA40" s="572"/>
      <c r="AB40" s="380"/>
      <c r="AC40" s="380"/>
      <c r="AD40" s="380"/>
      <c r="AE40" s="380"/>
      <c r="AF40" s="380"/>
      <c r="AG40" s="380"/>
      <c r="AH40" s="380"/>
      <c r="AI40" s="380"/>
      <c r="AJ40" s="380"/>
      <c r="AK40" s="380"/>
      <c r="AL40" s="380"/>
      <c r="AM40" s="380"/>
      <c r="AN40" s="380"/>
      <c r="AO40" s="380"/>
      <c r="AP40" s="380"/>
      <c r="AQ40" s="1001"/>
      <c r="AR40" s="380"/>
      <c r="AS40" s="380"/>
      <c r="AT40" s="1458"/>
      <c r="AU40" s="1449"/>
      <c r="AV40" s="63"/>
      <c r="AW40" s="107"/>
      <c r="AX40" s="944"/>
      <c r="AY40" s="167" t="s">
        <v>203</v>
      </c>
      <c r="AZ40" s="167">
        <v>5.8207070707070709</v>
      </c>
      <c r="BA40" s="167">
        <v>-0.67197334320622004</v>
      </c>
      <c r="BB40" s="167">
        <v>5.8306997742663667</v>
      </c>
      <c r="BC40" s="167">
        <v>-0.46249173826834111</v>
      </c>
      <c r="BD40" s="167">
        <v>-0.4337534583461421</v>
      </c>
      <c r="BE40" s="167">
        <v>-1.7915309446253969E-2</v>
      </c>
      <c r="BF40" s="1001"/>
      <c r="BG40" s="167"/>
      <c r="BH40" s="167"/>
      <c r="BI40" s="1001"/>
      <c r="BJ40" s="1449"/>
      <c r="BL40" s="380"/>
      <c r="BM40" s="380"/>
      <c r="BN40" s="380"/>
      <c r="BP40" s="380"/>
      <c r="BQ40" s="380"/>
      <c r="BR40" s="380"/>
    </row>
    <row r="41" spans="1:70" hidden="1" outlineLevel="1">
      <c r="A41" s="31"/>
      <c r="B41" s="92" t="s">
        <v>120</v>
      </c>
      <c r="C41" s="92"/>
      <c r="D41" s="92"/>
      <c r="E41" s="92"/>
      <c r="F41" s="208">
        <v>10600.7</v>
      </c>
      <c r="G41" s="208">
        <v>11465.499999999998</v>
      </c>
      <c r="H41" s="208">
        <v>11586.1</v>
      </c>
      <c r="I41" s="152">
        <v>12408.699999999999</v>
      </c>
      <c r="J41" s="208">
        <v>12909.6</v>
      </c>
      <c r="K41" s="208">
        <v>12943.199999999999</v>
      </c>
      <c r="L41" s="208">
        <v>13574.899999999998</v>
      </c>
      <c r="M41" s="152">
        <v>16019.699999999999</v>
      </c>
      <c r="N41" s="208">
        <v>16341</v>
      </c>
      <c r="O41" s="208">
        <v>16402.3</v>
      </c>
      <c r="P41" s="208">
        <v>18835.2</v>
      </c>
      <c r="Q41" s="373">
        <v>20375.999999999996</v>
      </c>
      <c r="R41" s="373">
        <v>19899.399999999998</v>
      </c>
      <c r="S41" s="373">
        <v>19383.300000000003</v>
      </c>
      <c r="T41" s="373">
        <v>19181.800000000003</v>
      </c>
      <c r="U41" s="373">
        <v>19167.400000000001</v>
      </c>
      <c r="V41" s="373">
        <v>18522</v>
      </c>
      <c r="W41" s="373">
        <v>19369.399999999998</v>
      </c>
      <c r="X41" s="373">
        <v>19596.599999999999</v>
      </c>
      <c r="Y41" s="373">
        <v>20189.100000000002</v>
      </c>
      <c r="Z41" s="373" t="s">
        <v>203</v>
      </c>
      <c r="AA41" s="570"/>
      <c r="AB41" s="373"/>
      <c r="AC41" s="373"/>
      <c r="AD41" s="373"/>
      <c r="AE41" s="373"/>
      <c r="AF41" s="373"/>
      <c r="AG41" s="373"/>
      <c r="AH41" s="373"/>
      <c r="AI41" s="373"/>
      <c r="AJ41" s="373"/>
      <c r="AK41" s="373"/>
      <c r="AL41" s="373"/>
      <c r="AM41" s="1309"/>
      <c r="AN41" s="1309"/>
      <c r="AO41" s="1309"/>
      <c r="AP41" s="1309"/>
      <c r="AQ41" s="992"/>
      <c r="AR41" s="1309"/>
      <c r="AS41" s="1309"/>
      <c r="AT41" s="1309"/>
      <c r="AU41" s="152"/>
      <c r="AV41" s="109"/>
      <c r="AW41" s="110"/>
      <c r="AX41" s="944"/>
      <c r="AY41" s="152">
        <v>7941.9000000000005</v>
      </c>
      <c r="AZ41" s="152">
        <v>10406.5</v>
      </c>
      <c r="BA41" s="152">
        <v>12408.699999999999</v>
      </c>
      <c r="BB41" s="152">
        <v>16019.699999999999</v>
      </c>
      <c r="BC41" s="152">
        <v>20375.999999999996</v>
      </c>
      <c r="BD41" s="152">
        <v>19167.400000000001</v>
      </c>
      <c r="BE41" s="152">
        <v>20189.100000000002</v>
      </c>
      <c r="BF41" s="992"/>
      <c r="BG41" s="152"/>
      <c r="BH41" s="152"/>
      <c r="BI41" s="992"/>
      <c r="BJ41" s="152"/>
      <c r="BL41" s="373"/>
      <c r="BM41" s="373"/>
      <c r="BN41" s="373"/>
      <c r="BP41" s="373"/>
      <c r="BQ41" s="373"/>
      <c r="BR41" s="373"/>
    </row>
    <row r="42" spans="1:70" collapsed="1">
      <c r="A42" s="31"/>
      <c r="B42" s="31"/>
      <c r="C42" s="31"/>
      <c r="D42" s="31"/>
      <c r="E42" s="31"/>
      <c r="F42" s="218"/>
      <c r="G42" s="218"/>
      <c r="H42" s="218"/>
      <c r="I42" s="169"/>
      <c r="J42" s="218"/>
      <c r="K42" s="218"/>
      <c r="L42" s="218"/>
      <c r="M42" s="169"/>
      <c r="N42" s="218"/>
      <c r="O42" s="218"/>
      <c r="P42" s="218"/>
      <c r="Q42" s="381"/>
      <c r="R42" s="381"/>
      <c r="S42" s="381"/>
      <c r="T42" s="381"/>
      <c r="U42" s="381"/>
      <c r="V42" s="381"/>
      <c r="W42" s="381"/>
      <c r="X42" s="381"/>
      <c r="Y42" s="381"/>
      <c r="Z42" s="381"/>
      <c r="AA42" s="573"/>
      <c r="AB42" s="381"/>
      <c r="AC42" s="381"/>
      <c r="AD42" s="381"/>
      <c r="AE42" s="381"/>
      <c r="AF42" s="381"/>
      <c r="AG42" s="381"/>
      <c r="AH42" s="381"/>
      <c r="AI42" s="381"/>
      <c r="AJ42" s="381"/>
      <c r="AK42" s="381"/>
      <c r="AL42" s="381"/>
      <c r="AM42" s="381"/>
      <c r="AN42" s="381"/>
      <c r="AO42" s="381"/>
      <c r="AP42" s="381"/>
      <c r="AQ42" s="1002"/>
      <c r="AR42" s="381"/>
      <c r="AS42" s="381"/>
      <c r="AT42" s="1459"/>
      <c r="AU42" s="1450"/>
      <c r="AV42" s="63"/>
      <c r="AW42" s="107"/>
      <c r="AX42" s="945"/>
      <c r="AY42" s="169"/>
      <c r="AZ42" s="169"/>
      <c r="BA42" s="169"/>
      <c r="BB42" s="169"/>
      <c r="BC42" s="169"/>
      <c r="BD42" s="169"/>
      <c r="BE42" s="169"/>
      <c r="BF42" s="1002"/>
      <c r="BG42" s="169"/>
      <c r="BH42" s="169"/>
      <c r="BI42" s="1002"/>
      <c r="BJ42" s="1450"/>
      <c r="BL42" s="381"/>
      <c r="BM42" s="381"/>
      <c r="BN42" s="381"/>
      <c r="BP42" s="381"/>
      <c r="BQ42" s="381"/>
      <c r="BR42" s="381"/>
    </row>
    <row r="43" spans="1:70">
      <c r="A43" s="89" t="s">
        <v>466</v>
      </c>
      <c r="B43" s="90"/>
      <c r="C43" s="90"/>
      <c r="D43" s="90"/>
      <c r="E43" s="90"/>
      <c r="F43" s="210"/>
      <c r="G43" s="210"/>
      <c r="H43" s="210"/>
      <c r="I43" s="107"/>
      <c r="J43" s="210"/>
      <c r="K43" s="210"/>
      <c r="L43" s="210"/>
      <c r="M43" s="107"/>
      <c r="N43" s="210"/>
      <c r="O43" s="210"/>
      <c r="P43" s="210"/>
      <c r="Q43" s="351"/>
      <c r="R43" s="351"/>
      <c r="S43" s="351"/>
      <c r="T43" s="351"/>
      <c r="U43" s="351"/>
      <c r="V43" s="351"/>
      <c r="W43" s="351"/>
      <c r="X43" s="351"/>
      <c r="Y43" s="351"/>
      <c r="Z43" s="351"/>
      <c r="AA43" s="566"/>
      <c r="AB43" s="351"/>
      <c r="AC43" s="351"/>
      <c r="AD43" s="351"/>
      <c r="AE43" s="351"/>
      <c r="AF43" s="351"/>
      <c r="AG43" s="351"/>
      <c r="AH43" s="351"/>
      <c r="AI43" s="351"/>
      <c r="AJ43" s="351"/>
      <c r="AK43" s="351"/>
      <c r="AL43" s="351"/>
      <c r="AM43" s="351"/>
      <c r="AN43" s="351"/>
      <c r="AO43" s="351"/>
      <c r="AP43" s="351"/>
      <c r="AQ43" s="958"/>
      <c r="AR43" s="351"/>
      <c r="AS43" s="351"/>
      <c r="AT43" s="558"/>
      <c r="AU43" s="1443"/>
      <c r="AV43" s="63"/>
      <c r="AW43" s="107"/>
      <c r="AX43" s="945"/>
      <c r="AY43" s="107"/>
      <c r="AZ43" s="107"/>
      <c r="BA43" s="107"/>
      <c r="BB43" s="107"/>
      <c r="BC43" s="107"/>
      <c r="BD43" s="107"/>
      <c r="BE43" s="107"/>
      <c r="BF43" s="958"/>
      <c r="BG43" s="107"/>
      <c r="BH43" s="107"/>
      <c r="BI43" s="958"/>
      <c r="BJ43" s="1443"/>
      <c r="BL43" s="351"/>
      <c r="BM43" s="351"/>
      <c r="BN43" s="351"/>
      <c r="BP43" s="351"/>
      <c r="BQ43" s="351"/>
      <c r="BR43" s="351"/>
    </row>
    <row r="44" spans="1:70">
      <c r="A44" s="31"/>
      <c r="B44" s="92" t="s">
        <v>114</v>
      </c>
      <c r="C44" s="92"/>
      <c r="D44" s="92"/>
      <c r="E44" s="92"/>
      <c r="F44" s="208"/>
      <c r="G44" s="208"/>
      <c r="H44" s="208"/>
      <c r="I44" s="152"/>
      <c r="J44" s="208"/>
      <c r="K44" s="208"/>
      <c r="L44" s="208"/>
      <c r="M44" s="152"/>
      <c r="N44" s="208"/>
      <c r="O44" s="208"/>
      <c r="P44" s="208"/>
      <c r="Q44" s="373"/>
      <c r="R44" s="373"/>
      <c r="S44" s="373"/>
      <c r="T44" s="373"/>
      <c r="U44" s="373"/>
      <c r="V44" s="373"/>
      <c r="W44" s="373"/>
      <c r="X44" s="373"/>
      <c r="Y44" s="373"/>
      <c r="Z44" s="373"/>
      <c r="AA44" s="570"/>
      <c r="AB44" s="373"/>
      <c r="AC44" s="373"/>
      <c r="AD44" s="373"/>
      <c r="AE44" s="373"/>
      <c r="AF44" s="373"/>
      <c r="AG44" s="373"/>
      <c r="AH44" s="373"/>
      <c r="AI44" s="373"/>
      <c r="AJ44" s="373"/>
      <c r="AK44" s="373"/>
      <c r="AL44" s="373"/>
      <c r="AM44" s="373"/>
      <c r="AN44" s="373"/>
      <c r="AO44" s="373"/>
      <c r="AP44" s="373"/>
      <c r="AQ44" s="992"/>
      <c r="AR44" s="373"/>
      <c r="AS44" s="373"/>
      <c r="AT44" s="373"/>
      <c r="AU44" s="152"/>
      <c r="AV44" s="109"/>
      <c r="AW44" s="110"/>
      <c r="AX44" s="944"/>
      <c r="AY44" s="152"/>
      <c r="AZ44" s="152"/>
      <c r="BA44" s="152"/>
      <c r="BB44" s="152"/>
      <c r="BC44" s="152"/>
      <c r="BD44" s="152"/>
      <c r="BE44" s="152"/>
      <c r="BF44" s="992"/>
      <c r="BG44" s="152"/>
      <c r="BH44" s="152"/>
      <c r="BI44" s="992"/>
      <c r="BJ44" s="152"/>
      <c r="BL44" s="373"/>
      <c r="BM44" s="373"/>
      <c r="BN44" s="373"/>
      <c r="BP44" s="373"/>
      <c r="BQ44" s="373"/>
      <c r="BR44" s="373"/>
    </row>
    <row r="45" spans="1:70">
      <c r="A45" s="31"/>
      <c r="B45" s="31"/>
      <c r="C45" s="96" t="s">
        <v>469</v>
      </c>
      <c r="D45" s="90"/>
      <c r="E45" s="90"/>
      <c r="F45" s="380">
        <v>0.18035225598203633</v>
      </c>
      <c r="G45" s="380">
        <v>0.1878038002651348</v>
      </c>
      <c r="H45" s="380">
        <v>0.18186248040984579</v>
      </c>
      <c r="I45" s="380">
        <v>0.20725953673629061</v>
      </c>
      <c r="J45" s="380">
        <v>0.18167037996025773</v>
      </c>
      <c r="K45" s="380">
        <v>0.19534305012442232</v>
      </c>
      <c r="L45" s="380">
        <v>0.18928243671805117</v>
      </c>
      <c r="M45" s="380">
        <v>0.20219973414519099</v>
      </c>
      <c r="N45" s="380">
        <v>0.18223380663604738</v>
      </c>
      <c r="O45" s="380">
        <v>0.18652439635307083</v>
      </c>
      <c r="P45" s="380">
        <v>0.18049040218119725</v>
      </c>
      <c r="Q45" s="380">
        <v>0.20055298620855719</v>
      </c>
      <c r="R45" s="380">
        <v>0.18163652112760614</v>
      </c>
      <c r="S45" s="380">
        <v>0.1967868463088876</v>
      </c>
      <c r="T45" s="380">
        <v>0.19369462529264317</v>
      </c>
      <c r="U45" s="380">
        <v>0.19911483099858629</v>
      </c>
      <c r="V45" s="380">
        <v>0.19335680789264442</v>
      </c>
      <c r="W45" s="380">
        <v>0.20645261966995671</v>
      </c>
      <c r="X45" s="380">
        <v>0.20648649493315832</v>
      </c>
      <c r="Y45" s="380">
        <v>0.22743157753552454</v>
      </c>
      <c r="Z45" s="380">
        <v>0.21957721623549731</v>
      </c>
      <c r="AA45" s="572"/>
      <c r="AB45" s="380"/>
      <c r="AC45" s="380">
        <v>0.24707705758454873</v>
      </c>
      <c r="AD45" s="380">
        <v>0.23768989726706594</v>
      </c>
      <c r="AE45" s="380">
        <v>0.24957947699535385</v>
      </c>
      <c r="AF45" s="380">
        <v>0.22315399776673633</v>
      </c>
      <c r="AG45" s="380">
        <v>0.24166026695922471</v>
      </c>
      <c r="AH45" s="380">
        <v>0.24201931838891927</v>
      </c>
      <c r="AI45" s="380">
        <v>0.2723158991104605</v>
      </c>
      <c r="AJ45" s="380">
        <v>0.26874757155808832</v>
      </c>
      <c r="AK45" s="380">
        <v>0.30983174699831878</v>
      </c>
      <c r="AL45" s="380">
        <v>0.32853398988520915</v>
      </c>
      <c r="AM45" s="380">
        <v>0.37542703098638902</v>
      </c>
      <c r="AN45" s="380">
        <v>0.3786444230408102</v>
      </c>
      <c r="AO45" s="380">
        <v>0.41003436750237271</v>
      </c>
      <c r="AP45" s="380">
        <v>0.42809073069375508</v>
      </c>
      <c r="AQ45" s="1001"/>
      <c r="AR45" s="380"/>
      <c r="AS45" s="380"/>
      <c r="AT45" s="1458"/>
      <c r="AU45" s="1449">
        <v>0.44588009946905027</v>
      </c>
      <c r="AV45" s="63"/>
      <c r="AW45" s="107"/>
      <c r="AX45" s="945"/>
      <c r="AY45" s="167"/>
      <c r="AZ45" s="167"/>
      <c r="BA45" s="167"/>
      <c r="BB45" s="167"/>
      <c r="BC45" s="167"/>
      <c r="BD45" s="167"/>
      <c r="BE45" s="167"/>
      <c r="BF45" s="1001">
        <v>0.24957947699535385</v>
      </c>
      <c r="BG45" s="167">
        <v>0.2723158991104605</v>
      </c>
      <c r="BH45" s="167">
        <v>0.37542703098638902</v>
      </c>
      <c r="BI45" s="1001"/>
      <c r="BJ45" s="1449">
        <v>0.44588009946905027</v>
      </c>
      <c r="BL45" s="380"/>
      <c r="BM45" s="380"/>
      <c r="BN45" s="380"/>
      <c r="BP45" s="380"/>
      <c r="BQ45" s="380"/>
      <c r="BR45" s="380"/>
    </row>
    <row r="46" spans="1:70">
      <c r="A46" s="31"/>
      <c r="B46" s="31"/>
      <c r="C46" s="96" t="s">
        <v>470</v>
      </c>
      <c r="D46" s="90"/>
      <c r="E46" s="90"/>
      <c r="F46" s="380">
        <v>0.81964774401796359</v>
      </c>
      <c r="G46" s="380">
        <v>0.81219619973486523</v>
      </c>
      <c r="H46" s="380">
        <v>0.81813751959015413</v>
      </c>
      <c r="I46" s="380">
        <v>0.7927404632637095</v>
      </c>
      <c r="J46" s="380">
        <v>0.8183296200397423</v>
      </c>
      <c r="K46" s="380">
        <v>0.80465694987557768</v>
      </c>
      <c r="L46" s="380">
        <v>0.81071756328194888</v>
      </c>
      <c r="M46" s="380">
        <v>0.7978002658548089</v>
      </c>
      <c r="N46" s="380">
        <v>0.81776619336395262</v>
      </c>
      <c r="O46" s="380">
        <v>0.81347560364692917</v>
      </c>
      <c r="P46" s="380">
        <v>0.81950959781880273</v>
      </c>
      <c r="Q46" s="380">
        <v>0.7994470137914429</v>
      </c>
      <c r="R46" s="380">
        <v>0.81836347887239391</v>
      </c>
      <c r="S46" s="380">
        <v>0.80321315369111235</v>
      </c>
      <c r="T46" s="380">
        <v>0.80630537470735686</v>
      </c>
      <c r="U46" s="380">
        <v>0.80088516900141371</v>
      </c>
      <c r="V46" s="380">
        <v>0.80664319210735547</v>
      </c>
      <c r="W46" s="380">
        <v>0.79354738033004335</v>
      </c>
      <c r="X46" s="380">
        <v>0.7935135050668416</v>
      </c>
      <c r="Y46" s="380">
        <v>0.77256842246447555</v>
      </c>
      <c r="Z46" s="380">
        <v>0.78042278376450269</v>
      </c>
      <c r="AA46" s="572"/>
      <c r="AB46" s="380"/>
      <c r="AC46" s="380">
        <v>0.75292294241545121</v>
      </c>
      <c r="AD46" s="380">
        <v>0.76231010273293398</v>
      </c>
      <c r="AE46" s="380">
        <v>0.75042052300464612</v>
      </c>
      <c r="AF46" s="380">
        <v>0.77684600223326361</v>
      </c>
      <c r="AG46" s="380">
        <v>0.75833973304077529</v>
      </c>
      <c r="AH46" s="380">
        <v>0.75798068161108079</v>
      </c>
      <c r="AI46" s="380">
        <v>0.7276841008895395</v>
      </c>
      <c r="AJ46" s="380">
        <v>0.73125242844191163</v>
      </c>
      <c r="AK46" s="380">
        <v>0.69016825300168128</v>
      </c>
      <c r="AL46" s="380">
        <v>0.6714660101147909</v>
      </c>
      <c r="AM46" s="380">
        <v>0.62457296901361092</v>
      </c>
      <c r="AN46" s="380">
        <v>0.62135557695918975</v>
      </c>
      <c r="AO46" s="380">
        <v>0.58996563249762723</v>
      </c>
      <c r="AP46" s="380">
        <v>0.57190926930624508</v>
      </c>
      <c r="AQ46" s="1001"/>
      <c r="AR46" s="380"/>
      <c r="AS46" s="380"/>
      <c r="AT46" s="1458"/>
      <c r="AU46" s="1449">
        <v>0.55411990053094962</v>
      </c>
      <c r="AV46" s="63"/>
      <c r="AW46" s="107"/>
      <c r="AX46" s="943"/>
      <c r="AY46" s="167"/>
      <c r="AZ46" s="167"/>
      <c r="BA46" s="167"/>
      <c r="BB46" s="167"/>
      <c r="BC46" s="167"/>
      <c r="BD46" s="167"/>
      <c r="BE46" s="167"/>
      <c r="BF46" s="1001">
        <v>0.75042052300464612</v>
      </c>
      <c r="BG46" s="167">
        <v>0.7276841008895395</v>
      </c>
      <c r="BH46" s="167">
        <v>0.62457296901361092</v>
      </c>
      <c r="BI46" s="1001"/>
      <c r="BJ46" s="1449">
        <v>0.55411990053094962</v>
      </c>
      <c r="BL46" s="380"/>
      <c r="BM46" s="380"/>
      <c r="BN46" s="380"/>
      <c r="BP46" s="380"/>
      <c r="BQ46" s="380"/>
      <c r="BR46" s="380"/>
    </row>
    <row r="47" spans="1:70">
      <c r="A47" s="31"/>
      <c r="B47" s="92" t="s">
        <v>433</v>
      </c>
      <c r="C47" s="92"/>
      <c r="D47" s="92"/>
      <c r="E47" s="92"/>
      <c r="F47" s="373"/>
      <c r="G47" s="373"/>
      <c r="H47" s="373"/>
      <c r="I47" s="373"/>
      <c r="J47" s="373"/>
      <c r="K47" s="373"/>
      <c r="L47" s="373"/>
      <c r="M47" s="373"/>
      <c r="N47" s="373"/>
      <c r="O47" s="373"/>
      <c r="P47" s="373"/>
      <c r="Q47" s="373"/>
      <c r="R47" s="373"/>
      <c r="S47" s="373"/>
      <c r="T47" s="373"/>
      <c r="U47" s="373"/>
      <c r="V47" s="373"/>
      <c r="W47" s="373"/>
      <c r="X47" s="373"/>
      <c r="Y47" s="373"/>
      <c r="Z47" s="373"/>
      <c r="AA47" s="570"/>
      <c r="AB47" s="373"/>
      <c r="AC47" s="373"/>
      <c r="AD47" s="373"/>
      <c r="AE47" s="373"/>
      <c r="AF47" s="373"/>
      <c r="AG47" s="373"/>
      <c r="AH47" s="373"/>
      <c r="AI47" s="373"/>
      <c r="AJ47" s="373"/>
      <c r="AK47" s="373"/>
      <c r="AL47" s="373"/>
      <c r="AM47" s="373"/>
      <c r="AN47" s="373"/>
      <c r="AO47" s="373"/>
      <c r="AP47" s="373"/>
      <c r="AQ47" s="992"/>
      <c r="AR47" s="373"/>
      <c r="AS47" s="373"/>
      <c r="AT47" s="373"/>
      <c r="AU47" s="152"/>
      <c r="AV47" s="109"/>
      <c r="AW47" s="110"/>
      <c r="AX47" s="944"/>
      <c r="AY47" s="152"/>
      <c r="AZ47" s="152"/>
      <c r="BA47" s="152"/>
      <c r="BB47" s="152"/>
      <c r="BC47" s="152"/>
      <c r="BD47" s="152"/>
      <c r="BE47" s="152"/>
      <c r="BF47" s="992"/>
      <c r="BG47" s="152"/>
      <c r="BH47" s="152"/>
      <c r="BI47" s="992"/>
      <c r="BJ47" s="152"/>
      <c r="BL47" s="373"/>
      <c r="BM47" s="373"/>
      <c r="BN47" s="373"/>
      <c r="BP47" s="373"/>
      <c r="BQ47" s="373"/>
      <c r="BR47" s="373"/>
    </row>
    <row r="48" spans="1:70">
      <c r="A48" s="31"/>
      <c r="B48" s="31"/>
      <c r="C48" s="96" t="s">
        <v>467</v>
      </c>
      <c r="D48" s="90"/>
      <c r="E48" s="90"/>
      <c r="F48" s="380">
        <v>0.42416002500390693</v>
      </c>
      <c r="G48" s="380">
        <v>0.38376223662445424</v>
      </c>
      <c r="H48" s="380">
        <v>0.42291217635664197</v>
      </c>
      <c r="I48" s="380">
        <v>0.45846654172638079</v>
      </c>
      <c r="J48" s="380">
        <v>0.46550470337094474</v>
      </c>
      <c r="K48" s="380">
        <v>0.43277522880684144</v>
      </c>
      <c r="L48" s="380">
        <v>0.37709157286279277</v>
      </c>
      <c r="M48" s="380">
        <v>0.29187585211324085</v>
      </c>
      <c r="N48" s="380">
        <v>0.32942390096810026</v>
      </c>
      <c r="O48" s="380">
        <v>0.33335605118331602</v>
      </c>
      <c r="P48" s="380">
        <v>0.33527199935077229</v>
      </c>
      <c r="Q48" s="380">
        <v>0.30449023805225289</v>
      </c>
      <c r="R48" s="380">
        <v>0.35372650850480652</v>
      </c>
      <c r="S48" s="380">
        <v>0.35283007818219081</v>
      </c>
      <c r="T48" s="380">
        <v>0.36304394492318071</v>
      </c>
      <c r="U48" s="380">
        <v>0.3179208365409289</v>
      </c>
      <c r="V48" s="380">
        <v>0.41641597873233521</v>
      </c>
      <c r="W48" s="380">
        <v>0.41806612437680402</v>
      </c>
      <c r="X48" s="380">
        <v>0.35650520227579913</v>
      </c>
      <c r="Y48" s="380">
        <v>0.3448286648211577</v>
      </c>
      <c r="Z48" s="380">
        <v>0.36328797728577411</v>
      </c>
      <c r="AA48" s="572"/>
      <c r="AB48" s="380"/>
      <c r="AC48" s="380">
        <v>0.35263364661086094</v>
      </c>
      <c r="AD48" s="380">
        <v>0.3239365061928432</v>
      </c>
      <c r="AE48" s="380">
        <v>0.32745670206154925</v>
      </c>
      <c r="AF48" s="380">
        <v>0.30322564587585243</v>
      </c>
      <c r="AG48" s="380">
        <v>0.29631860365066687</v>
      </c>
      <c r="AH48" s="380">
        <v>0.31719880008371509</v>
      </c>
      <c r="AI48" s="380">
        <v>0.36451770584401477</v>
      </c>
      <c r="AJ48" s="380">
        <v>0.36251623589413601</v>
      </c>
      <c r="AK48" s="380">
        <v>0.42940201360278879</v>
      </c>
      <c r="AL48" s="380">
        <v>0.37325668050676036</v>
      </c>
      <c r="AM48" s="380">
        <v>0.35567538126361659</v>
      </c>
      <c r="AN48" s="380">
        <v>0.31778445111778442</v>
      </c>
      <c r="AO48" s="380">
        <v>0.32676876182081938</v>
      </c>
      <c r="AP48" s="380">
        <v>0.32824698367636623</v>
      </c>
      <c r="AQ48" s="1001"/>
      <c r="AR48" s="380"/>
      <c r="AS48" s="380"/>
      <c r="AT48" s="1458"/>
      <c r="AU48" s="1449">
        <v>0.34522261321909425</v>
      </c>
      <c r="AV48" s="63"/>
      <c r="AW48" s="107"/>
      <c r="AX48" s="945"/>
      <c r="AY48" s="167"/>
      <c r="AZ48" s="167"/>
      <c r="BA48" s="167"/>
      <c r="BB48" s="167"/>
      <c r="BC48" s="167"/>
      <c r="BD48" s="167"/>
      <c r="BE48" s="167"/>
      <c r="BF48" s="1001">
        <v>0.32745670206154925</v>
      </c>
      <c r="BG48" s="167">
        <v>0.36451770584401477</v>
      </c>
      <c r="BH48" s="167">
        <v>0.35567538126361659</v>
      </c>
      <c r="BI48" s="1001"/>
      <c r="BJ48" s="1449">
        <v>0.34522261321909425</v>
      </c>
      <c r="BL48" s="380"/>
      <c r="BM48" s="380"/>
      <c r="BN48" s="380"/>
      <c r="BP48" s="380"/>
      <c r="BQ48" s="380"/>
      <c r="BR48" s="380"/>
    </row>
    <row r="49" spans="1:70">
      <c r="A49" s="31"/>
      <c r="B49" s="31"/>
      <c r="C49" s="96" t="s">
        <v>468</v>
      </c>
      <c r="D49" s="90"/>
      <c r="E49" s="90"/>
      <c r="F49" s="380">
        <v>0.57583997499609318</v>
      </c>
      <c r="G49" s="380">
        <v>0.6162377633755457</v>
      </c>
      <c r="H49" s="380">
        <v>0.57708782364335787</v>
      </c>
      <c r="I49" s="380">
        <v>0.54153345827361921</v>
      </c>
      <c r="J49" s="380">
        <v>0.53449529662905537</v>
      </c>
      <c r="K49" s="380">
        <v>0.56722477119315873</v>
      </c>
      <c r="L49" s="380">
        <v>0.62290842713720718</v>
      </c>
      <c r="M49" s="380">
        <v>0.70812414788675915</v>
      </c>
      <c r="N49" s="380">
        <v>0.67057609903189974</v>
      </c>
      <c r="O49" s="380">
        <v>0.66664394881668398</v>
      </c>
      <c r="P49" s="380">
        <v>0.66472800064922766</v>
      </c>
      <c r="Q49" s="380">
        <v>0.69550976194774705</v>
      </c>
      <c r="R49" s="380">
        <v>0.64627349149519342</v>
      </c>
      <c r="S49" s="380">
        <v>0.64716992181780908</v>
      </c>
      <c r="T49" s="380">
        <v>0.63695605507681941</v>
      </c>
      <c r="U49" s="380">
        <v>0.68207916345907105</v>
      </c>
      <c r="V49" s="380">
        <v>0.58358402126766473</v>
      </c>
      <c r="W49" s="380">
        <v>0.58193387562319598</v>
      </c>
      <c r="X49" s="380">
        <v>0.64349479772420082</v>
      </c>
      <c r="Y49" s="380">
        <v>0.6551713351788423</v>
      </c>
      <c r="Z49" s="380">
        <v>0.63671202271422589</v>
      </c>
      <c r="AA49" s="572"/>
      <c r="AB49" s="380"/>
      <c r="AC49" s="380">
        <v>0.64736635338913895</v>
      </c>
      <c r="AD49" s="380">
        <v>0.6760634938071568</v>
      </c>
      <c r="AE49" s="380">
        <v>0.67254329793845069</v>
      </c>
      <c r="AF49" s="380">
        <v>0.69677435412414757</v>
      </c>
      <c r="AG49" s="380">
        <v>0.70368139634933313</v>
      </c>
      <c r="AH49" s="380">
        <v>0.68280119991628485</v>
      </c>
      <c r="AI49" s="380">
        <v>0.63548229415598523</v>
      </c>
      <c r="AJ49" s="380">
        <v>0.63748376410586405</v>
      </c>
      <c r="AK49" s="380">
        <v>0.57059798639721115</v>
      </c>
      <c r="AL49" s="380">
        <v>0.62674331949323969</v>
      </c>
      <c r="AM49" s="380">
        <v>0.64432461873638336</v>
      </c>
      <c r="AN49" s="380">
        <v>0.68221554888221558</v>
      </c>
      <c r="AO49" s="380">
        <v>0.67323123817918062</v>
      </c>
      <c r="AP49" s="380">
        <v>0.67175301632363371</v>
      </c>
      <c r="AQ49" s="1001"/>
      <c r="AR49" s="380"/>
      <c r="AS49" s="380"/>
      <c r="AT49" s="1458"/>
      <c r="AU49" s="1449">
        <v>0.6547773867809058</v>
      </c>
      <c r="AV49" s="63"/>
      <c r="AW49" s="107"/>
      <c r="AX49" s="943"/>
      <c r="AY49" s="167"/>
      <c r="AZ49" s="167"/>
      <c r="BA49" s="167"/>
      <c r="BB49" s="167"/>
      <c r="BC49" s="167"/>
      <c r="BD49" s="167"/>
      <c r="BE49" s="167"/>
      <c r="BF49" s="1001">
        <v>0.67254329793845069</v>
      </c>
      <c r="BG49" s="167">
        <v>0.63548229415598523</v>
      </c>
      <c r="BH49" s="167">
        <v>0.64432461873638336</v>
      </c>
      <c r="BI49" s="1001"/>
      <c r="BJ49" s="1449">
        <v>0.6547773867809058</v>
      </c>
      <c r="BL49" s="380"/>
      <c r="BM49" s="380"/>
      <c r="BN49" s="380"/>
      <c r="BP49" s="380"/>
      <c r="BQ49" s="380"/>
      <c r="BR49" s="380"/>
    </row>
    <row r="50" spans="1:70">
      <c r="A50" s="31"/>
      <c r="B50" s="92" t="s">
        <v>95</v>
      </c>
      <c r="C50" s="92"/>
      <c r="D50" s="92"/>
      <c r="E50" s="92"/>
      <c r="F50" s="208"/>
      <c r="G50" s="208"/>
      <c r="H50" s="208"/>
      <c r="I50" s="152"/>
      <c r="J50" s="208"/>
      <c r="K50" s="208"/>
      <c r="L50" s="208"/>
      <c r="M50" s="152"/>
      <c r="N50" s="208"/>
      <c r="O50" s="208"/>
      <c r="P50" s="208"/>
      <c r="Q50" s="373"/>
      <c r="R50" s="373"/>
      <c r="S50" s="373"/>
      <c r="T50" s="373"/>
      <c r="U50" s="373"/>
      <c r="V50" s="373"/>
      <c r="W50" s="373"/>
      <c r="X50" s="373"/>
      <c r="Y50" s="373"/>
      <c r="Z50" s="373"/>
      <c r="AA50" s="570"/>
      <c r="AB50" s="373"/>
      <c r="AC50" s="373"/>
      <c r="AD50" s="373"/>
      <c r="AE50" s="373"/>
      <c r="AF50" s="373"/>
      <c r="AG50" s="373"/>
      <c r="AH50" s="373"/>
      <c r="AI50" s="373"/>
      <c r="AJ50" s="373"/>
      <c r="AK50" s="373"/>
      <c r="AL50" s="373"/>
      <c r="AM50" s="373"/>
      <c r="AN50" s="373"/>
      <c r="AO50" s="373"/>
      <c r="AP50" s="373"/>
      <c r="AQ50" s="992"/>
      <c r="AR50" s="373"/>
      <c r="AS50" s="373"/>
      <c r="AT50" s="373"/>
      <c r="AU50" s="152"/>
      <c r="AV50" s="109"/>
      <c r="AW50" s="110"/>
      <c r="AX50" s="944"/>
      <c r="AY50" s="152"/>
      <c r="AZ50" s="152"/>
      <c r="BA50" s="152"/>
      <c r="BB50" s="152"/>
      <c r="BC50" s="152"/>
      <c r="BD50" s="152"/>
      <c r="BE50" s="152"/>
      <c r="BF50" s="992"/>
      <c r="BG50" s="152"/>
      <c r="BH50" s="152"/>
      <c r="BI50" s="992"/>
      <c r="BJ50" s="152"/>
      <c r="BL50" s="373"/>
      <c r="BM50" s="373"/>
      <c r="BN50" s="373"/>
      <c r="BP50" s="373"/>
      <c r="BQ50" s="373"/>
      <c r="BR50" s="373"/>
    </row>
    <row r="51" spans="1:70">
      <c r="A51" s="31"/>
      <c r="B51" s="31"/>
      <c r="C51" s="96" t="s">
        <v>123</v>
      </c>
      <c r="D51" s="90"/>
      <c r="E51" s="90"/>
      <c r="F51" s="217">
        <v>0.25590314769975786</v>
      </c>
      <c r="G51" s="217">
        <v>0.25258166302126289</v>
      </c>
      <c r="H51" s="217">
        <v>0.26033894691963333</v>
      </c>
      <c r="I51" s="167">
        <v>0.28281195603521164</v>
      </c>
      <c r="J51" s="217">
        <v>0.27795550038197098</v>
      </c>
      <c r="K51" s="217">
        <v>0.27377617660828929</v>
      </c>
      <c r="L51" s="217">
        <v>0.25470662599071925</v>
      </c>
      <c r="M51" s="167">
        <v>0.23812400002570216</v>
      </c>
      <c r="N51" s="217">
        <v>0.24087457399925388</v>
      </c>
      <c r="O51" s="217">
        <v>0.2408943792152731</v>
      </c>
      <c r="P51" s="217">
        <v>0.24307002433489183</v>
      </c>
      <c r="Q51" s="380">
        <v>0.24126313875433755</v>
      </c>
      <c r="R51" s="380">
        <v>0.24967850994545046</v>
      </c>
      <c r="S51" s="380">
        <v>0.25351700350768863</v>
      </c>
      <c r="T51" s="380">
        <v>0.25304273531829835</v>
      </c>
      <c r="U51" s="380">
        <v>0.23876091796540505</v>
      </c>
      <c r="V51" s="380">
        <v>0.26404145652053429</v>
      </c>
      <c r="W51" s="380">
        <v>0.27467339180822781</v>
      </c>
      <c r="X51" s="380">
        <v>0.25630039401925736</v>
      </c>
      <c r="Y51" s="380">
        <v>0.26531477425280858</v>
      </c>
      <c r="Z51" s="380">
        <v>0.26644840044935181</v>
      </c>
      <c r="AA51" s="572"/>
      <c r="AB51" s="380"/>
      <c r="AC51" s="380">
        <v>0.28346276243899649</v>
      </c>
      <c r="AD51" s="380">
        <v>0.26927157445909866</v>
      </c>
      <c r="AE51" s="380">
        <v>0.27716499260670041</v>
      </c>
      <c r="AF51" s="380">
        <v>0.25324963866917999</v>
      </c>
      <c r="AG51" s="380">
        <v>0.26205062362435805</v>
      </c>
      <c r="AH51" s="380">
        <v>0.27099081014960952</v>
      </c>
      <c r="AI51" s="380">
        <v>0.30379060367843369</v>
      </c>
      <c r="AJ51" s="380">
        <v>0.30286881336235677</v>
      </c>
      <c r="AK51" s="380">
        <v>0.3519114291106879</v>
      </c>
      <c r="AL51" s="380">
        <v>0.34523558669057453</v>
      </c>
      <c r="AM51" s="380">
        <v>0.36840882964270377</v>
      </c>
      <c r="AN51" s="380">
        <v>0.35499822206418347</v>
      </c>
      <c r="AO51" s="380">
        <v>0.37747662041607577</v>
      </c>
      <c r="AP51" s="380">
        <v>0.38814673231809083</v>
      </c>
      <c r="AQ51" s="1001"/>
      <c r="AR51" s="380"/>
      <c r="AS51" s="380"/>
      <c r="AT51" s="1458"/>
      <c r="AU51" s="1449">
        <v>0.40870078128311271</v>
      </c>
      <c r="AV51" s="63"/>
      <c r="AW51" s="107"/>
      <c r="AX51" s="945"/>
      <c r="AY51" s="167">
        <v>0.30878329824384465</v>
      </c>
      <c r="AZ51" s="167">
        <v>0.2583871189570992</v>
      </c>
      <c r="BA51" s="167">
        <v>0.28281195603521164</v>
      </c>
      <c r="BB51" s="167">
        <v>0.23812400002570216</v>
      </c>
      <c r="BC51" s="167">
        <v>0.24126313875433755</v>
      </c>
      <c r="BD51" s="167">
        <v>0.23876091796540505</v>
      </c>
      <c r="BE51" s="167">
        <v>0.26531477425280858</v>
      </c>
      <c r="BF51" s="1001">
        <v>0.27716499260670041</v>
      </c>
      <c r="BG51" s="167">
        <v>0.30379060367843369</v>
      </c>
      <c r="BH51" s="167">
        <v>0.36840882964270377</v>
      </c>
      <c r="BI51" s="1001"/>
      <c r="BJ51" s="1449">
        <v>0.40870078128311271</v>
      </c>
      <c r="BL51" s="380"/>
      <c r="BM51" s="380"/>
      <c r="BN51" s="380"/>
      <c r="BP51" s="380"/>
      <c r="BQ51" s="380"/>
      <c r="BR51" s="380"/>
    </row>
    <row r="52" spans="1:70">
      <c r="A52" s="31"/>
      <c r="B52" s="31"/>
      <c r="C52" s="96" t="s">
        <v>124</v>
      </c>
      <c r="D52" s="90"/>
      <c r="E52" s="90"/>
      <c r="F52" s="217">
        <v>0.74409685230024203</v>
      </c>
      <c r="G52" s="217">
        <v>0.74741833697873716</v>
      </c>
      <c r="H52" s="217">
        <v>0.73966105308036667</v>
      </c>
      <c r="I52" s="167">
        <v>0.71718804396478841</v>
      </c>
      <c r="J52" s="217">
        <v>0.72204449961802908</v>
      </c>
      <c r="K52" s="217">
        <v>0.72622382339171077</v>
      </c>
      <c r="L52" s="217">
        <v>0.74529337400928086</v>
      </c>
      <c r="M52" s="167">
        <v>0.76187599997429789</v>
      </c>
      <c r="N52" s="217">
        <v>0.75912542600074606</v>
      </c>
      <c r="O52" s="217">
        <v>0.75910562078472699</v>
      </c>
      <c r="P52" s="217">
        <v>0.75692997566510811</v>
      </c>
      <c r="Q52" s="380">
        <v>0.75873686124566253</v>
      </c>
      <c r="R52" s="380">
        <v>0.75032149005454962</v>
      </c>
      <c r="S52" s="380">
        <v>0.74648299649231131</v>
      </c>
      <c r="T52" s="380">
        <v>0.74695726468170165</v>
      </c>
      <c r="U52" s="380">
        <v>0.761239082034595</v>
      </c>
      <c r="V52" s="380">
        <v>0.73595854347946565</v>
      </c>
      <c r="W52" s="380">
        <v>0.7253266081917723</v>
      </c>
      <c r="X52" s="380">
        <v>0.7436996059807427</v>
      </c>
      <c r="Y52" s="380">
        <v>0.73468522574719142</v>
      </c>
      <c r="Z52" s="380">
        <v>0.73355159955064819</v>
      </c>
      <c r="AA52" s="572"/>
      <c r="AB52" s="380"/>
      <c r="AC52" s="380">
        <v>0.71653723756100363</v>
      </c>
      <c r="AD52" s="380">
        <v>0.73072842554090134</v>
      </c>
      <c r="AE52" s="380">
        <v>0.72283500739329964</v>
      </c>
      <c r="AF52" s="380">
        <v>0.74675036133082007</v>
      </c>
      <c r="AG52" s="380">
        <v>0.73794937637564195</v>
      </c>
      <c r="AH52" s="380">
        <v>0.72900918985039054</v>
      </c>
      <c r="AI52" s="380">
        <v>0.69620939632156631</v>
      </c>
      <c r="AJ52" s="380">
        <v>0.69713118663764317</v>
      </c>
      <c r="AK52" s="380">
        <v>0.64808857088931204</v>
      </c>
      <c r="AL52" s="380">
        <v>0.65476441330942547</v>
      </c>
      <c r="AM52" s="380">
        <v>0.63159117035729628</v>
      </c>
      <c r="AN52" s="380">
        <v>0.64500177793581659</v>
      </c>
      <c r="AO52" s="380">
        <v>0.62252337958392423</v>
      </c>
      <c r="AP52" s="380">
        <v>0.61185326768190906</v>
      </c>
      <c r="AQ52" s="1001"/>
      <c r="AR52" s="380"/>
      <c r="AS52" s="380"/>
      <c r="AT52" s="1458"/>
      <c r="AU52" s="1449">
        <v>0.59129921871688729</v>
      </c>
      <c r="AV52" s="63"/>
      <c r="AW52" s="107"/>
      <c r="AX52" s="943"/>
      <c r="AY52" s="167">
        <v>0.69121670175615535</v>
      </c>
      <c r="AZ52" s="167">
        <v>0.74161288104290091</v>
      </c>
      <c r="BA52" s="167">
        <v>0.71718804396478841</v>
      </c>
      <c r="BB52" s="167">
        <v>0.76187599997429789</v>
      </c>
      <c r="BC52" s="167">
        <v>0.75873686124566253</v>
      </c>
      <c r="BD52" s="167">
        <v>0.761239082034595</v>
      </c>
      <c r="BE52" s="167">
        <v>0.73468522574719142</v>
      </c>
      <c r="BF52" s="1001">
        <v>0.72283500739329964</v>
      </c>
      <c r="BG52" s="167">
        <v>0.69620939632156631</v>
      </c>
      <c r="BH52" s="167">
        <v>0.63159117035729628</v>
      </c>
      <c r="BI52" s="1001"/>
      <c r="BJ52" s="1449">
        <v>0.59129921871688729</v>
      </c>
      <c r="BL52" s="380"/>
      <c r="BM52" s="380"/>
      <c r="BN52" s="380"/>
      <c r="BP52" s="380"/>
      <c r="BQ52" s="380"/>
      <c r="BR52" s="380"/>
    </row>
    <row r="53" spans="1:70">
      <c r="A53" s="31"/>
      <c r="B53" s="31"/>
      <c r="C53" s="31"/>
      <c r="D53" s="31"/>
      <c r="E53" s="31"/>
      <c r="F53" s="218"/>
      <c r="G53" s="218"/>
      <c r="H53" s="218"/>
      <c r="I53" s="169"/>
      <c r="J53" s="218"/>
      <c r="K53" s="218"/>
      <c r="L53" s="218"/>
      <c r="M53" s="169"/>
      <c r="N53" s="218"/>
      <c r="O53" s="218"/>
      <c r="P53" s="218"/>
      <c r="Q53" s="381"/>
      <c r="R53" s="381"/>
      <c r="S53" s="381"/>
      <c r="T53" s="381"/>
      <c r="U53" s="381"/>
      <c r="V53" s="381"/>
      <c r="W53" s="381"/>
      <c r="X53" s="381"/>
      <c r="Y53" s="381"/>
      <c r="Z53" s="381"/>
      <c r="AA53" s="573"/>
      <c r="AB53" s="381"/>
      <c r="AC53" s="381"/>
      <c r="AD53" s="381"/>
      <c r="AE53" s="381"/>
      <c r="AF53" s="381"/>
      <c r="AG53" s="381"/>
      <c r="AH53" s="381"/>
      <c r="AI53" s="381"/>
      <c r="AJ53" s="381"/>
      <c r="AK53" s="381"/>
      <c r="AL53" s="381"/>
      <c r="AM53" s="381"/>
      <c r="AN53" s="381"/>
      <c r="AO53" s="381"/>
      <c r="AP53" s="381"/>
      <c r="AQ53" s="1002"/>
      <c r="AR53" s="381"/>
      <c r="AS53" s="381"/>
      <c r="AT53" s="1459"/>
      <c r="AU53" s="1450"/>
      <c r="AV53" s="63"/>
      <c r="AW53" s="107"/>
      <c r="AX53" s="943"/>
      <c r="AY53" s="169"/>
      <c r="AZ53" s="169"/>
      <c r="BA53" s="169"/>
      <c r="BB53" s="169"/>
      <c r="BC53" s="169"/>
      <c r="BD53" s="169"/>
      <c r="BE53" s="169"/>
      <c r="BF53" s="1002"/>
      <c r="BG53" s="169"/>
      <c r="BH53" s="169"/>
      <c r="BI53" s="1002"/>
      <c r="BJ53" s="1450"/>
      <c r="BL53" s="95" t="s">
        <v>504</v>
      </c>
      <c r="BM53" s="95"/>
      <c r="BN53" s="95"/>
      <c r="BP53" s="95"/>
      <c r="BQ53" s="95"/>
      <c r="BR53" s="95"/>
    </row>
    <row r="54" spans="1:70">
      <c r="A54" s="89" t="s">
        <v>27</v>
      </c>
      <c r="B54" s="90"/>
      <c r="C54" s="90"/>
      <c r="D54" s="90"/>
      <c r="E54" s="90"/>
      <c r="F54" s="210"/>
      <c r="G54" s="210"/>
      <c r="H54" s="210"/>
      <c r="I54" s="107"/>
      <c r="J54" s="210"/>
      <c r="K54" s="210"/>
      <c r="L54" s="210"/>
      <c r="M54" s="107"/>
      <c r="N54" s="210"/>
      <c r="O54" s="210"/>
      <c r="P54" s="210"/>
      <c r="Q54" s="351"/>
      <c r="R54" s="351"/>
      <c r="S54" s="351"/>
      <c r="T54" s="351"/>
      <c r="U54" s="351"/>
      <c r="V54" s="351"/>
      <c r="W54" s="351"/>
      <c r="X54" s="351"/>
      <c r="Y54" s="351"/>
      <c r="Z54" s="351"/>
      <c r="AA54" s="566"/>
      <c r="AB54" s="351"/>
      <c r="AC54" s="351"/>
      <c r="AD54" s="351"/>
      <c r="AE54" s="351"/>
      <c r="AF54" s="351"/>
      <c r="AG54" s="351"/>
      <c r="AH54" s="351"/>
      <c r="AI54" s="351"/>
      <c r="AJ54" s="351"/>
      <c r="AK54" s="351"/>
      <c r="AL54" s="351"/>
      <c r="AM54" s="351"/>
      <c r="AN54" s="351"/>
      <c r="AO54" s="351"/>
      <c r="AP54" s="351"/>
      <c r="AQ54" s="958"/>
      <c r="AR54" s="351"/>
      <c r="AS54" s="351"/>
      <c r="AT54" s="558"/>
      <c r="AU54" s="1443"/>
      <c r="AV54" s="63"/>
      <c r="AW54" s="107"/>
      <c r="AX54" s="943"/>
      <c r="AY54" s="107"/>
      <c r="AZ54" s="107"/>
      <c r="BA54" s="107"/>
      <c r="BB54" s="107"/>
      <c r="BC54" s="107"/>
      <c r="BD54" s="107"/>
      <c r="BE54" s="107"/>
      <c r="BF54" s="958"/>
      <c r="BG54" s="107"/>
      <c r="BH54" s="107"/>
      <c r="BI54" s="958"/>
      <c r="BJ54" s="1443"/>
      <c r="BL54" s="351"/>
      <c r="BM54" s="351"/>
      <c r="BN54" s="351"/>
      <c r="BP54" s="351"/>
      <c r="BQ54" s="351"/>
      <c r="BR54" s="351"/>
    </row>
    <row r="55" spans="1:70">
      <c r="A55" s="31"/>
      <c r="B55" s="8" t="s">
        <v>113</v>
      </c>
      <c r="C55" s="92"/>
      <c r="D55" s="92"/>
      <c r="E55" s="92"/>
      <c r="F55" s="212">
        <v>4.5623906927230173E-3</v>
      </c>
      <c r="G55" s="212">
        <v>6.642192112633416E-2</v>
      </c>
      <c r="H55" s="212">
        <v>4.0210100436526286E-2</v>
      </c>
      <c r="I55" s="160">
        <v>0.16407369498464686</v>
      </c>
      <c r="J55" s="212">
        <v>2.3740437879187448E-2</v>
      </c>
      <c r="K55" s="212">
        <v>-1.2253428383291687E-2</v>
      </c>
      <c r="L55" s="212">
        <v>-2.4752905712878026E-2</v>
      </c>
      <c r="M55" s="160">
        <v>0.10140577168841203</v>
      </c>
      <c r="N55" s="212">
        <v>2.7982406432985218E-2</v>
      </c>
      <c r="O55" s="212">
        <v>2.2574548509028958E-3</v>
      </c>
      <c r="P55" s="212">
        <v>0.1641349326907966</v>
      </c>
      <c r="Q55" s="375">
        <v>7.4624850952777599E-2</v>
      </c>
      <c r="R55" s="375">
        <v>8.0601264497759395E-3</v>
      </c>
      <c r="S55" s="375">
        <v>-1.0840896346908879E-2</v>
      </c>
      <c r="T55" s="375">
        <v>-1.129563921140464E-2</v>
      </c>
      <c r="U55" s="375">
        <v>-5.2642755515915907E-2</v>
      </c>
      <c r="V55" s="375">
        <v>6.7896530081592354E-2</v>
      </c>
      <c r="W55" s="375">
        <v>9.0489284439873252E-2</v>
      </c>
      <c r="X55" s="375">
        <v>-5.468509393286114E-2</v>
      </c>
      <c r="Y55" s="375">
        <v>7.0432286045895909E-2</v>
      </c>
      <c r="Z55" s="375">
        <v>1.6168917633632152E-3</v>
      </c>
      <c r="AA55" s="737"/>
      <c r="AB55" s="375"/>
      <c r="AC55" s="375"/>
      <c r="AD55" s="375">
        <v>-1.6003968837277727E-2</v>
      </c>
      <c r="AE55" s="375">
        <v>8.1545384945754806E-2</v>
      </c>
      <c r="AF55" s="375">
        <v>-6.5210635359116198E-2</v>
      </c>
      <c r="AG55" s="375">
        <v>5.5501172820124678E-2</v>
      </c>
      <c r="AH55" s="375">
        <v>5.8304752572268415E-2</v>
      </c>
      <c r="AI55" s="375">
        <v>8.3680555555555536E-2</v>
      </c>
      <c r="AJ55" s="375">
        <v>6.5699333241787672E-2</v>
      </c>
      <c r="AK55" s="375">
        <v>0.17455295145102867</v>
      </c>
      <c r="AL55" s="375">
        <v>5.844781140676969E-2</v>
      </c>
      <c r="AM55" s="375">
        <v>9.6125941451505215E-2</v>
      </c>
      <c r="AN55" s="375">
        <v>6.9341570271375108E-3</v>
      </c>
      <c r="AO55" s="375">
        <v>9.7108753038887441E-2</v>
      </c>
      <c r="AP55" s="375">
        <v>6.6078289648876076E-2</v>
      </c>
      <c r="AQ55" s="996"/>
      <c r="AR55" s="375"/>
      <c r="AS55" s="375"/>
      <c r="AT55" s="375"/>
      <c r="AU55" s="160"/>
      <c r="AV55" s="109"/>
      <c r="AW55" s="110"/>
      <c r="AX55" s="944"/>
      <c r="AY55" s="160" t="s">
        <v>203</v>
      </c>
      <c r="AZ55" s="160">
        <v>7.3857836933001186E-2</v>
      </c>
      <c r="BA55" s="160">
        <v>0.29720173370846337</v>
      </c>
      <c r="BB55" s="160">
        <v>8.616899674668077E-2</v>
      </c>
      <c r="BC55" s="160">
        <v>0.28891767182061034</v>
      </c>
      <c r="BD55" s="160">
        <v>-6.6030230708034932E-2</v>
      </c>
      <c r="BE55" s="160">
        <v>0.17838249798260541</v>
      </c>
      <c r="BF55" s="996"/>
      <c r="BG55" s="160">
        <v>0.13157803867403328</v>
      </c>
      <c r="BH55" s="160">
        <v>0.45223600494347038</v>
      </c>
      <c r="BI55" s="996"/>
      <c r="BJ55" s="160"/>
      <c r="BL55" s="375">
        <v>-1.332872928176787E-2</v>
      </c>
      <c r="BM55" s="375">
        <v>0.25172029721853506</v>
      </c>
      <c r="BN55" s="375">
        <v>0.10471627740830614</v>
      </c>
      <c r="BP55" s="375">
        <v>4.4198895027624419E-2</v>
      </c>
      <c r="BQ55" s="375">
        <v>0.32488060908438987</v>
      </c>
      <c r="BR55" s="375">
        <v>0.17771403956672027</v>
      </c>
    </row>
    <row r="56" spans="1:70">
      <c r="A56" s="31"/>
      <c r="B56" s="31"/>
      <c r="C56" s="90" t="s">
        <v>114</v>
      </c>
      <c r="D56" s="90"/>
      <c r="E56" s="90"/>
      <c r="F56" s="211">
        <v>-8.2792091927771039E-2</v>
      </c>
      <c r="G56" s="211">
        <v>9.135475838456153E-2</v>
      </c>
      <c r="H56" s="211">
        <v>-1.5401069518716559E-2</v>
      </c>
      <c r="I56" s="119">
        <v>0.26613078427112757</v>
      </c>
      <c r="J56" s="211">
        <v>-0.13721116449325099</v>
      </c>
      <c r="K56" s="211">
        <v>9.2807424593967625E-2</v>
      </c>
      <c r="L56" s="211">
        <v>-1.1586290567182411E-2</v>
      </c>
      <c r="M56" s="119">
        <v>0.15760402602184875</v>
      </c>
      <c r="N56" s="211">
        <v>-8.0744353727070228E-2</v>
      </c>
      <c r="O56" s="211">
        <v>7.3706672818501628E-2</v>
      </c>
      <c r="P56" s="211">
        <v>5.6077778374603815E-2</v>
      </c>
      <c r="Q56" s="362">
        <v>0.22852347286506292</v>
      </c>
      <c r="R56" s="362">
        <v>-0.12316800529932925</v>
      </c>
      <c r="S56" s="362">
        <v>0.11100618537230278</v>
      </c>
      <c r="T56" s="362">
        <v>-4.9298767530810972E-3</v>
      </c>
      <c r="U56" s="362">
        <v>5.8725548816947137E-2</v>
      </c>
      <c r="V56" s="362">
        <v>-3.8605833232482234E-2</v>
      </c>
      <c r="W56" s="362">
        <v>0.11027190332326287</v>
      </c>
      <c r="X56" s="362">
        <v>-1.2093726379439618E-3</v>
      </c>
      <c r="Y56" s="362">
        <v>0.15491145754502789</v>
      </c>
      <c r="Z56" s="362">
        <v>-4.2002490007207904E-2</v>
      </c>
      <c r="AA56" s="554"/>
      <c r="AB56" s="362"/>
      <c r="AC56" s="362"/>
      <c r="AD56" s="362">
        <v>-3.6157755902978872E-2</v>
      </c>
      <c r="AE56" s="362">
        <v>0.12412389026099735</v>
      </c>
      <c r="AF56" s="362">
        <v>-0.11591104777174077</v>
      </c>
      <c r="AG56" s="362">
        <v>0.10961480337172991</v>
      </c>
      <c r="AH56" s="362">
        <v>4.7819375926878571E-3</v>
      </c>
      <c r="AI56" s="362">
        <v>0.16554715503479023</v>
      </c>
      <c r="AJ56" s="362">
        <v>1.8865486496963513E-2</v>
      </c>
      <c r="AK56" s="362">
        <v>0.18731769181991131</v>
      </c>
      <c r="AL56" s="362">
        <v>0.10604571672719487</v>
      </c>
      <c r="AM56" s="362">
        <v>0.20774906323637365</v>
      </c>
      <c r="AN56" s="362">
        <v>-3.6782344474650674E-4</v>
      </c>
      <c r="AO56" s="362">
        <v>0.11278736781480481</v>
      </c>
      <c r="AP56" s="362">
        <v>6.6334085713875002E-2</v>
      </c>
      <c r="AQ56" s="994"/>
      <c r="AR56" s="362"/>
      <c r="AS56" s="362"/>
      <c r="AT56" s="1422"/>
      <c r="AU56" s="1444"/>
      <c r="AV56" s="63"/>
      <c r="AW56" s="107"/>
      <c r="AX56" s="944"/>
      <c r="AY56" s="119" t="s">
        <v>203</v>
      </c>
      <c r="AZ56" s="119">
        <v>0.30092850510677804</v>
      </c>
      <c r="BA56" s="119">
        <v>0.24787666833202504</v>
      </c>
      <c r="BB56" s="119">
        <v>7.88149164950811E-2</v>
      </c>
      <c r="BC56" s="119">
        <v>0.28056409712649777</v>
      </c>
      <c r="BD56" s="119">
        <v>2.6289641467251768E-2</v>
      </c>
      <c r="BE56" s="119">
        <v>0.23127193513251831</v>
      </c>
      <c r="BF56" s="994"/>
      <c r="BG56" s="119">
        <v>0.14886731391585761</v>
      </c>
      <c r="BH56" s="119">
        <v>0.61597105569194976</v>
      </c>
      <c r="BI56" s="994"/>
      <c r="BJ56" s="1444"/>
      <c r="BL56" s="362">
        <v>-1.9001811110121447E-2</v>
      </c>
      <c r="BM56" s="362">
        <v>0.20971701770254558</v>
      </c>
      <c r="BN56" s="362">
        <v>0.11237805853190475</v>
      </c>
      <c r="BP56" s="362">
        <v>-1.4310738992310168E-2</v>
      </c>
      <c r="BQ56" s="362">
        <v>0.33800232588189671</v>
      </c>
      <c r="BR56" s="362">
        <v>0.18616664001279393</v>
      </c>
    </row>
    <row r="57" spans="1:70">
      <c r="A57" s="31"/>
      <c r="B57" s="31"/>
      <c r="C57" s="90" t="s">
        <v>116</v>
      </c>
      <c r="D57" s="90"/>
      <c r="E57" s="90"/>
      <c r="F57" s="211">
        <v>0.13030303030303036</v>
      </c>
      <c r="G57" s="211">
        <v>-8.1322609472743612E-2</v>
      </c>
      <c r="H57" s="211">
        <v>-2.1400778210116767E-2</v>
      </c>
      <c r="I57" s="119">
        <v>0.57753479125248508</v>
      </c>
      <c r="J57" s="211">
        <v>-0.22810333963453056</v>
      </c>
      <c r="K57" s="211">
        <v>0.40326530612244893</v>
      </c>
      <c r="L57" s="211">
        <v>-0.28970331588132636</v>
      </c>
      <c r="M57" s="119">
        <v>9.7461097461097435E-2</v>
      </c>
      <c r="N57" s="211">
        <v>0.15373134328358207</v>
      </c>
      <c r="O57" s="211">
        <v>-6.4036222509702534E-2</v>
      </c>
      <c r="P57" s="211">
        <v>1.3130615065653162E-2</v>
      </c>
      <c r="Q57" s="362">
        <v>-8.3901773533424207E-2</v>
      </c>
      <c r="R57" s="362">
        <v>0.26805658972449731</v>
      </c>
      <c r="S57" s="362">
        <v>-4.69759248385202E-2</v>
      </c>
      <c r="T57" s="362">
        <v>5.0523721503388686E-2</v>
      </c>
      <c r="U57" s="362">
        <v>-0.13313782991202339</v>
      </c>
      <c r="V57" s="362">
        <v>0.18335588633288213</v>
      </c>
      <c r="W57" s="362">
        <v>9.6626643796455136E-2</v>
      </c>
      <c r="X57" s="362">
        <v>-0.13138686131386867</v>
      </c>
      <c r="Y57" s="362">
        <v>8.9435774309723826E-2</v>
      </c>
      <c r="Z57" s="362">
        <v>-2.6446280991735627E-2</v>
      </c>
      <c r="AA57" s="554"/>
      <c r="AB57" s="362"/>
      <c r="AC57" s="362"/>
      <c r="AD57" s="362">
        <v>-5.4380664652567967E-2</v>
      </c>
      <c r="AE57" s="362">
        <v>0.26517571884984026</v>
      </c>
      <c r="AF57" s="362">
        <v>-0.25404040404040407</v>
      </c>
      <c r="AG57" s="362">
        <v>7.9214624238321152E-2</v>
      </c>
      <c r="AH57" s="362">
        <v>0.34629861982434118</v>
      </c>
      <c r="AI57" s="362">
        <v>2.4697110904007502E-2</v>
      </c>
      <c r="AJ57" s="362">
        <v>0.11459754433833558</v>
      </c>
      <c r="AK57" s="362">
        <v>0.98123215014279896</v>
      </c>
      <c r="AL57" s="362">
        <v>-0.5045304777594728</v>
      </c>
      <c r="AM57" s="362">
        <v>-5.94347464671654E-2</v>
      </c>
      <c r="AN57" s="362">
        <v>3.9770216526733293E-3</v>
      </c>
      <c r="AO57" s="362">
        <v>-1.4964788732394263E-2</v>
      </c>
      <c r="AP57" s="362">
        <v>2.3235031277926588E-2</v>
      </c>
      <c r="AQ57" s="994"/>
      <c r="AR57" s="362"/>
      <c r="AS57" s="362"/>
      <c r="AT57" s="1422"/>
      <c r="AU57" s="1444"/>
      <c r="AV57" s="63"/>
      <c r="AW57" s="107"/>
      <c r="AX57" s="944"/>
      <c r="AY57" s="119" t="s">
        <v>203</v>
      </c>
      <c r="AZ57" s="119">
        <v>-0.30379746835443033</v>
      </c>
      <c r="BA57" s="119">
        <v>0.60303030303030281</v>
      </c>
      <c r="BB57" s="119">
        <v>-0.15563957151858843</v>
      </c>
      <c r="BC57" s="119">
        <v>2.2388059701492491E-3</v>
      </c>
      <c r="BD57" s="119">
        <v>0.1005212211466866</v>
      </c>
      <c r="BE57" s="119">
        <v>0.22801082543978346</v>
      </c>
      <c r="BF57" s="994"/>
      <c r="BG57" s="119">
        <v>0.1106060606060606</v>
      </c>
      <c r="BH57" s="119">
        <v>2.910413824465663E-2</v>
      </c>
      <c r="BI57" s="994"/>
      <c r="BJ57" s="1444"/>
      <c r="BL57" s="362">
        <v>-0.19494949494949487</v>
      </c>
      <c r="BM57" s="362">
        <v>1.2082764893133242</v>
      </c>
      <c r="BN57" s="362">
        <v>-1.1047282368537359E-2</v>
      </c>
      <c r="BP57" s="362">
        <v>8.3838383838383823E-2</v>
      </c>
      <c r="BQ57" s="362">
        <v>9.4133697135061256E-2</v>
      </c>
      <c r="BR57" s="362">
        <v>1.193106495802021E-2</v>
      </c>
    </row>
    <row r="58" spans="1:70">
      <c r="A58" s="31"/>
      <c r="B58" s="31"/>
      <c r="C58" s="90" t="s">
        <v>117</v>
      </c>
      <c r="D58" s="90"/>
      <c r="E58" s="90"/>
      <c r="F58" s="211">
        <v>0.10184939385895064</v>
      </c>
      <c r="G58" s="211">
        <v>5.3967234179248313E-2</v>
      </c>
      <c r="H58" s="211">
        <v>0.1044651021030174</v>
      </c>
      <c r="I58" s="119">
        <v>3.815108658157973E-2</v>
      </c>
      <c r="J58" s="211">
        <v>0.23730728335991502</v>
      </c>
      <c r="K58" s="211">
        <v>-0.12471131639722866</v>
      </c>
      <c r="L58" s="211">
        <v>-1.0124562802969916E-2</v>
      </c>
      <c r="M58" s="119">
        <v>4.4941730721547168E-2</v>
      </c>
      <c r="N58" s="211">
        <v>0.13964525123094251</v>
      </c>
      <c r="O58" s="211">
        <v>-5.6894487533184046E-2</v>
      </c>
      <c r="P58" s="211">
        <v>0.28722817087978791</v>
      </c>
      <c r="Q58" s="362">
        <v>-4.5150501672240662E-2</v>
      </c>
      <c r="R58" s="362">
        <v>0.13471642193183353</v>
      </c>
      <c r="S58" s="362">
        <v>-0.11053068977798886</v>
      </c>
      <c r="T58" s="362">
        <v>-2.2423918846769975E-2</v>
      </c>
      <c r="U58" s="362">
        <v>-0.16507373020207528</v>
      </c>
      <c r="V58" s="362">
        <v>0.20250749523030809</v>
      </c>
      <c r="W58" s="362">
        <v>6.8631006346328238E-2</v>
      </c>
      <c r="X58" s="362">
        <v>-0.10846695512004767</v>
      </c>
      <c r="Y58" s="362">
        <v>-3.7303135556929989E-2</v>
      </c>
      <c r="Z58" s="362">
        <v>6.9935254287550208E-2</v>
      </c>
      <c r="AA58" s="554"/>
      <c r="AB58" s="362"/>
      <c r="AC58" s="362"/>
      <c r="AD58" s="362">
        <v>1.5818844255868436E-2</v>
      </c>
      <c r="AE58" s="362">
        <v>1.0578407336783835E-2</v>
      </c>
      <c r="AF58" s="362">
        <v>2.8303158273058182E-2</v>
      </c>
      <c r="AG58" s="362">
        <v>-1.6427104722792518E-2</v>
      </c>
      <c r="AH58" s="362">
        <v>0.11646604184249099</v>
      </c>
      <c r="AI58" s="362">
        <v>-1.941515814601158E-2</v>
      </c>
      <c r="AJ58" s="362">
        <v>0.1348642836856413</v>
      </c>
      <c r="AK58" s="362">
        <v>8.5874655893604102E-2</v>
      </c>
      <c r="AL58" s="362">
        <v>7.5099595035063915E-2</v>
      </c>
      <c r="AM58" s="362">
        <v>-6.939425491517115E-2</v>
      </c>
      <c r="AN58" s="362">
        <v>2.2179807818875741E-2</v>
      </c>
      <c r="AO58" s="362">
        <v>7.3755714377696346E-2</v>
      </c>
      <c r="AP58" s="362">
        <v>6.8419632416873988E-2</v>
      </c>
      <c r="AQ58" s="994"/>
      <c r="AR58" s="362"/>
      <c r="AS58" s="362"/>
      <c r="AT58" s="1422"/>
      <c r="AU58" s="1444"/>
      <c r="AV58" s="63"/>
      <c r="AW58" s="107"/>
      <c r="AX58" s="944"/>
      <c r="AY58" s="119" t="s">
        <v>203</v>
      </c>
      <c r="AZ58" s="119">
        <v>-8.1294203723274561E-2</v>
      </c>
      <c r="BA58" s="119">
        <v>0.33156357844438555</v>
      </c>
      <c r="BB58" s="119">
        <v>0.12021531100478478</v>
      </c>
      <c r="BC58" s="119">
        <v>0.3210535682505784</v>
      </c>
      <c r="BD58" s="119">
        <v>-0.1762090798868382</v>
      </c>
      <c r="BE58" s="119">
        <v>0.10291632597437994</v>
      </c>
      <c r="BF58" s="994"/>
      <c r="BG58" s="119">
        <v>0.10728244754930572</v>
      </c>
      <c r="BH58" s="119">
        <v>0.23292895687101889</v>
      </c>
      <c r="BI58" s="994"/>
      <c r="BJ58" s="1444"/>
      <c r="BL58" s="362">
        <v>1.1411114605328176E-2</v>
      </c>
      <c r="BM58" s="362">
        <v>0.23232036353308727</v>
      </c>
      <c r="BN58" s="362">
        <v>9.7571409767013284E-2</v>
      </c>
      <c r="BP58" s="362">
        <v>0.12920616379891281</v>
      </c>
      <c r="BQ58" s="362">
        <v>0.32486712378788507</v>
      </c>
      <c r="BR58" s="362">
        <v>0.17266684217454253</v>
      </c>
    </row>
    <row r="59" spans="1:70">
      <c r="A59" s="31"/>
      <c r="B59" s="8" t="s">
        <v>440</v>
      </c>
      <c r="C59" s="92"/>
      <c r="D59" s="92"/>
      <c r="E59" s="92"/>
      <c r="F59" s="212">
        <v>1.7710720483236297E-2</v>
      </c>
      <c r="G59" s="212">
        <v>8.5268391732181037E-2</v>
      </c>
      <c r="H59" s="212">
        <v>-1.2593098981757977E-3</v>
      </c>
      <c r="I59" s="160">
        <v>3.901577923481514E-2</v>
      </c>
      <c r="J59" s="212">
        <v>4.8680697617974555E-2</v>
      </c>
      <c r="K59" s="212">
        <v>8.62952554141172E-3</v>
      </c>
      <c r="L59" s="212">
        <v>7.5788369501081698E-2</v>
      </c>
      <c r="M59" s="160">
        <v>0.20431876815568706</v>
      </c>
      <c r="N59" s="212">
        <v>1.2574850299401197E-2</v>
      </c>
      <c r="O59" s="212">
        <v>2.1489076386169703E-3</v>
      </c>
      <c r="P59" s="212">
        <v>0.15040849741104889</v>
      </c>
      <c r="Q59" s="375">
        <v>8.5257484683851414E-2</v>
      </c>
      <c r="R59" s="375">
        <v>-3.6720211427468175E-2</v>
      </c>
      <c r="S59" s="375">
        <v>-3.0801445739835787E-2</v>
      </c>
      <c r="T59" s="375">
        <v>-8.8132112603748203E-3</v>
      </c>
      <c r="U59" s="375">
        <v>2.3221685082873034E-2</v>
      </c>
      <c r="V59" s="375">
        <v>-6.6417784527124102E-2</v>
      </c>
      <c r="W59" s="375">
        <v>3.3135274759204414E-2</v>
      </c>
      <c r="X59" s="375">
        <v>3.8742173206306685E-2</v>
      </c>
      <c r="Y59" s="375">
        <v>2.1529220232414437E-2</v>
      </c>
      <c r="Z59" s="375">
        <v>-4.1834968263128047E-3</v>
      </c>
      <c r="AA59" s="737"/>
      <c r="AB59" s="375"/>
      <c r="AC59" s="375"/>
      <c r="AD59" s="375">
        <v>5.6370072615993028E-2</v>
      </c>
      <c r="AE59" s="375">
        <v>3.9393647473301874E-2</v>
      </c>
      <c r="AF59" s="375">
        <v>5.6913798468087418E-2</v>
      </c>
      <c r="AG59" s="375">
        <v>8.0300657688694432E-3</v>
      </c>
      <c r="AH59" s="375">
        <v>1.0992220316655477E-2</v>
      </c>
      <c r="AI59" s="375">
        <v>-7.68157540519111E-2</v>
      </c>
      <c r="AJ59" s="375">
        <v>7.0358115350558803E-2</v>
      </c>
      <c r="AK59" s="375">
        <v>-6.0247183882665478E-2</v>
      </c>
      <c r="AL59" s="375">
        <v>9.0028791739749092E-2</v>
      </c>
      <c r="AM59" s="375">
        <v>-9.1749804173979488E-3</v>
      </c>
      <c r="AN59" s="375">
        <v>6.7160611854684582E-2</v>
      </c>
      <c r="AO59" s="375">
        <v>-4.180664427024916E-3</v>
      </c>
      <c r="AP59" s="375">
        <v>1.900153973023011E-2</v>
      </c>
      <c r="AQ59" s="996"/>
      <c r="AR59" s="375"/>
      <c r="AS59" s="375"/>
      <c r="AT59" s="375"/>
      <c r="AU59" s="160"/>
      <c r="AV59" s="109"/>
      <c r="AW59" s="110"/>
      <c r="AX59" s="945"/>
      <c r="AY59" s="160" t="s">
        <v>203</v>
      </c>
      <c r="AZ59" s="160">
        <v>0.37686948274604215</v>
      </c>
      <c r="BA59" s="160">
        <v>0.14613662555801343</v>
      </c>
      <c r="BB59" s="160">
        <v>0.37038706471111738</v>
      </c>
      <c r="BC59" s="160">
        <v>0.2669056253689801</v>
      </c>
      <c r="BD59" s="160">
        <v>-5.3129805547973641E-2</v>
      </c>
      <c r="BE59" s="160">
        <v>2.345397789589132E-2</v>
      </c>
      <c r="BF59" s="996"/>
      <c r="BG59" s="160">
        <v>-5.6271639755581804E-3</v>
      </c>
      <c r="BH59" s="160">
        <v>8.636977956498848E-2</v>
      </c>
      <c r="BI59" s="996"/>
      <c r="BJ59" s="160"/>
      <c r="BL59" s="375">
        <v>6.540088578181158E-2</v>
      </c>
      <c r="BM59" s="375">
        <v>5.8720531547304944E-3</v>
      </c>
      <c r="BN59" s="375">
        <v>6.2699171446781499E-2</v>
      </c>
      <c r="BP59" s="375">
        <v>7.7112007043885322E-2</v>
      </c>
      <c r="BQ59" s="375">
        <v>9.6429498745031594E-2</v>
      </c>
      <c r="BR59" s="375">
        <v>8.2892091974310134E-2</v>
      </c>
    </row>
    <row r="60" spans="1:70">
      <c r="A60" s="31"/>
      <c r="B60" s="31"/>
      <c r="C60" s="90" t="s">
        <v>114</v>
      </c>
      <c r="D60" s="90"/>
      <c r="E60" s="90"/>
      <c r="F60" s="211">
        <v>4.6272908045359218E-2</v>
      </c>
      <c r="G60" s="211">
        <v>3.8524758578179608E-2</v>
      </c>
      <c r="H60" s="211">
        <v>2.4202855541266999E-2</v>
      </c>
      <c r="I60" s="119">
        <v>7.6494639580180879E-2</v>
      </c>
      <c r="J60" s="211">
        <v>1.6089960223704347E-2</v>
      </c>
      <c r="K60" s="211">
        <v>-6.6225165562916466E-4</v>
      </c>
      <c r="L60" s="211">
        <v>2.7744643251601531E-2</v>
      </c>
      <c r="M60" s="119">
        <v>6.6385820114917893E-2</v>
      </c>
      <c r="N60" s="211">
        <v>4.5497299185724538E-2</v>
      </c>
      <c r="O60" s="211">
        <v>4.3504523956405583E-2</v>
      </c>
      <c r="P60" s="211">
        <v>9.9479019127264534E-2</v>
      </c>
      <c r="Q60" s="362">
        <v>7.855942645905678E-2</v>
      </c>
      <c r="R60" s="362">
        <v>-8.9423885836544814E-3</v>
      </c>
      <c r="S60" s="362">
        <v>6.4869736538746281E-3</v>
      </c>
      <c r="T60" s="362">
        <v>1.4847825407898751E-2</v>
      </c>
      <c r="U60" s="362">
        <v>2.2982137543989145E-2</v>
      </c>
      <c r="V60" s="362">
        <v>-2.8583750388638807E-3</v>
      </c>
      <c r="W60" s="362">
        <v>2.2962724547886726E-2</v>
      </c>
      <c r="X60" s="362">
        <v>-1.4158595939235408E-3</v>
      </c>
      <c r="Y60" s="362">
        <v>2.0874154449050275E-2</v>
      </c>
      <c r="Z60" s="362">
        <v>2.3533723633066828E-3</v>
      </c>
      <c r="AA60" s="554"/>
      <c r="AB60" s="362"/>
      <c r="AC60" s="362"/>
      <c r="AD60" s="362">
        <v>1.4398969692491104E-2</v>
      </c>
      <c r="AE60" s="362">
        <v>5.3874892031677835E-2</v>
      </c>
      <c r="AF60" s="362">
        <v>2.3600276488594751E-2</v>
      </c>
      <c r="AG60" s="362">
        <v>2.3152614316024334E-4</v>
      </c>
      <c r="AH60" s="362">
        <v>2.8162493730952143E-3</v>
      </c>
      <c r="AI60" s="362">
        <v>-5.5301223359236484E-3</v>
      </c>
      <c r="AJ60" s="362">
        <v>3.7456117445672676E-2</v>
      </c>
      <c r="AK60" s="362">
        <v>-2.7984413744243652E-2</v>
      </c>
      <c r="AL60" s="362">
        <v>1.4817017032376922E-2</v>
      </c>
      <c r="AM60" s="362">
        <v>-1.691599648449682E-2</v>
      </c>
      <c r="AN60" s="362">
        <v>-1.3967527661087886E-2</v>
      </c>
      <c r="AO60" s="362">
        <v>-2.431415368416967E-2</v>
      </c>
      <c r="AP60" s="362">
        <v>-9.9020783373300336E-3</v>
      </c>
      <c r="AQ60" s="994"/>
      <c r="AR60" s="362"/>
      <c r="AS60" s="362"/>
      <c r="AT60" s="1422"/>
      <c r="AU60" s="1444"/>
      <c r="AV60" s="63"/>
      <c r="AW60" s="107"/>
      <c r="AX60" s="944"/>
      <c r="AY60" s="119" t="s">
        <v>203</v>
      </c>
      <c r="AZ60" s="119">
        <v>0.20063235325747963</v>
      </c>
      <c r="BA60" s="119">
        <v>0.19800791816699803</v>
      </c>
      <c r="BB60" s="119">
        <v>0.11286897748003732</v>
      </c>
      <c r="BC60" s="119">
        <v>0.29374378543978907</v>
      </c>
      <c r="BD60" s="119">
        <v>3.55618333454506E-2</v>
      </c>
      <c r="BE60" s="119">
        <v>3.9856780366473776E-2</v>
      </c>
      <c r="BF60" s="994"/>
      <c r="BG60" s="119">
        <v>2.1042756986274336E-2</v>
      </c>
      <c r="BH60" s="119">
        <v>6.0541000570595305E-3</v>
      </c>
      <c r="BI60" s="994"/>
      <c r="BJ60" s="1444"/>
      <c r="BL60" s="362">
        <v>2.3837266712747995E-2</v>
      </c>
      <c r="BM60" s="362">
        <v>8.4235162135763986E-3</v>
      </c>
      <c r="BN60" s="362">
        <v>-3.7942072731117937E-2</v>
      </c>
      <c r="BP60" s="362">
        <v>2.6720647773279316E-2</v>
      </c>
      <c r="BQ60" s="362">
        <v>2.3365344629162177E-2</v>
      </c>
      <c r="BR60" s="362">
        <v>-4.7468445691983718E-2</v>
      </c>
    </row>
    <row r="61" spans="1:70">
      <c r="A61" s="31"/>
      <c r="B61" s="31"/>
      <c r="C61" s="90" t="s">
        <v>116</v>
      </c>
      <c r="D61" s="90"/>
      <c r="E61" s="90"/>
      <c r="F61" s="211">
        <v>-0.28359866716031101</v>
      </c>
      <c r="G61" s="211">
        <v>0.49147286821705438</v>
      </c>
      <c r="H61" s="211">
        <v>0.71829521829521803</v>
      </c>
      <c r="I61" s="119">
        <v>-0.82133494656180683</v>
      </c>
      <c r="J61" s="211">
        <v>1.5293453724604968</v>
      </c>
      <c r="K61" s="211">
        <v>0.6729138777331547</v>
      </c>
      <c r="L61" s="211">
        <v>0.6711122966124301</v>
      </c>
      <c r="M61" s="119">
        <v>-3.399840383080599E-2</v>
      </c>
      <c r="N61" s="211">
        <v>0.12623925974884331</v>
      </c>
      <c r="O61" s="211">
        <v>-0.30369718309859151</v>
      </c>
      <c r="P61" s="211">
        <v>0.8097345132743361</v>
      </c>
      <c r="Q61" s="362">
        <v>-0.6212597508441029</v>
      </c>
      <c r="R61" s="362">
        <v>0.19735628650476489</v>
      </c>
      <c r="S61" s="362">
        <v>-0.33581514762516051</v>
      </c>
      <c r="T61" s="362">
        <v>0.17742558948589116</v>
      </c>
      <c r="U61" s="362">
        <v>-0.39527248850952079</v>
      </c>
      <c r="V61" s="362">
        <v>-0.40662323561346359</v>
      </c>
      <c r="W61" s="362">
        <v>0.29460201280878318</v>
      </c>
      <c r="X61" s="362">
        <v>2.0918727915194348</v>
      </c>
      <c r="Y61" s="362">
        <v>-0.58651428571428577</v>
      </c>
      <c r="Z61" s="362">
        <v>0.65174129353233834</v>
      </c>
      <c r="AA61" s="554"/>
      <c r="AB61" s="362"/>
      <c r="AC61" s="362"/>
      <c r="AD61" s="362">
        <v>1.4238925541941567</v>
      </c>
      <c r="AE61" s="362">
        <v>-0.4994653446097016</v>
      </c>
      <c r="AF61" s="362">
        <v>1.5744804816469218</v>
      </c>
      <c r="AG61" s="362">
        <v>0.29782739891369969</v>
      </c>
      <c r="AH61" s="362">
        <v>0.22855149965124388</v>
      </c>
      <c r="AI61" s="362">
        <v>-0.52772520817562452</v>
      </c>
      <c r="AJ61" s="362">
        <v>9.0162292125817167E-4</v>
      </c>
      <c r="AK61" s="362">
        <v>-0.12431188069262333</v>
      </c>
      <c r="AL61" s="362">
        <v>0.77265973254086195</v>
      </c>
      <c r="AM61" s="362">
        <v>-9.1624218195886287E-2</v>
      </c>
      <c r="AN61" s="362">
        <v>1.1727711527541169</v>
      </c>
      <c r="AO61" s="362">
        <v>7.7883044756615449E-2</v>
      </c>
      <c r="AP61" s="362">
        <v>9.4471722131296731E-2</v>
      </c>
      <c r="AQ61" s="994"/>
      <c r="AR61" s="362"/>
      <c r="AS61" s="362"/>
      <c r="AT61" s="1422"/>
      <c r="AU61" s="1444"/>
      <c r="AV61" s="63"/>
      <c r="AW61" s="107"/>
      <c r="AX61" s="944"/>
      <c r="AY61" s="119" t="s">
        <v>203</v>
      </c>
      <c r="AZ61" s="119">
        <v>5.8207070707070709</v>
      </c>
      <c r="BA61" s="119">
        <v>-0.67197334320622004</v>
      </c>
      <c r="BB61" s="119">
        <v>5.8306997742663667</v>
      </c>
      <c r="BC61" s="119">
        <v>-0.46249173826834111</v>
      </c>
      <c r="BD61" s="119">
        <v>-0.4337534583461421</v>
      </c>
      <c r="BE61" s="119">
        <v>-1.7915309446253969E-2</v>
      </c>
      <c r="BF61" s="994"/>
      <c r="BG61" s="119">
        <v>0.93862885997281054</v>
      </c>
      <c r="BH61" s="119">
        <v>0.4113404127429372</v>
      </c>
      <c r="BI61" s="994"/>
      <c r="BJ61" s="1444"/>
      <c r="BL61" s="362">
        <v>2.3412313070499131</v>
      </c>
      <c r="BM61" s="362">
        <v>-0.1235223402123824</v>
      </c>
      <c r="BN61" s="362">
        <v>1.3419931856899487</v>
      </c>
      <c r="BP61" s="362">
        <v>3.1048747329578559</v>
      </c>
      <c r="BQ61" s="362">
        <v>0.55369665397715884</v>
      </c>
      <c r="BR61" s="362">
        <v>1.56324531516184</v>
      </c>
    </row>
    <row r="62" spans="1:70">
      <c r="A62" s="31"/>
      <c r="B62" s="31"/>
      <c r="C62" s="90" t="s">
        <v>117</v>
      </c>
      <c r="D62" s="90"/>
      <c r="E62" s="90"/>
      <c r="F62" s="211">
        <v>-2.8286876068124189E-2</v>
      </c>
      <c r="G62" s="211">
        <v>0.20316574686154398</v>
      </c>
      <c r="H62" s="211">
        <v>-0.18377942436614758</v>
      </c>
      <c r="I62" s="119">
        <v>0.15871055394306177</v>
      </c>
      <c r="J62" s="211">
        <v>9.4920854873954186E-2</v>
      </c>
      <c r="K62" s="211">
        <v>-3.3099688473520295E-2</v>
      </c>
      <c r="L62" s="211">
        <v>0.12766814337494958</v>
      </c>
      <c r="M62" s="119">
        <v>0.70071428571428584</v>
      </c>
      <c r="N62" s="211">
        <v>-6.9797354052918981E-2</v>
      </c>
      <c r="O62" s="211">
        <v>-2.9827581341535736E-2</v>
      </c>
      <c r="P62" s="211">
        <v>0.1796684118673646</v>
      </c>
      <c r="Q62" s="362">
        <v>0.24962398599501934</v>
      </c>
      <c r="R62" s="362">
        <v>-0.1045164854679268</v>
      </c>
      <c r="S62" s="362">
        <v>-8.3024854574299201E-2</v>
      </c>
      <c r="T62" s="362">
        <v>-7.4995194156093903E-2</v>
      </c>
      <c r="U62" s="362">
        <v>5.6942460059748123E-2</v>
      </c>
      <c r="V62" s="362">
        <v>-0.20677366234915329</v>
      </c>
      <c r="W62" s="362">
        <v>5.5617524942678243E-2</v>
      </c>
      <c r="X62" s="362">
        <v>7.3351140332853948E-2</v>
      </c>
      <c r="Y62" s="362">
        <v>9.6094946401225068E-2</v>
      </c>
      <c r="Z62" s="362">
        <v>-5.0696073050246926E-2</v>
      </c>
      <c r="AA62" s="554"/>
      <c r="AB62" s="362"/>
      <c r="AC62" s="362"/>
      <c r="AD62" s="362">
        <v>9.0155440414507737E-3</v>
      </c>
      <c r="AE62" s="362">
        <v>0.14598952449419755</v>
      </c>
      <c r="AF62" s="362">
        <v>-4.2568445579603043E-2</v>
      </c>
      <c r="AG62" s="362">
        <v>-6.2947535919876674E-2</v>
      </c>
      <c r="AH62" s="362">
        <v>-6.1307561682149569E-2</v>
      </c>
      <c r="AI62" s="362">
        <v>-2.0458112745750157E-2</v>
      </c>
      <c r="AJ62" s="362">
        <v>0.18158609451385122</v>
      </c>
      <c r="AK62" s="362">
        <v>-0.12508619500758522</v>
      </c>
      <c r="AL62" s="362">
        <v>0.13916036149642719</v>
      </c>
      <c r="AM62" s="362">
        <v>3.9205737875048774E-2</v>
      </c>
      <c r="AN62" s="362">
        <v>-9.1209693526552837E-2</v>
      </c>
      <c r="AO62" s="362">
        <v>-1.5091206563942361E-2</v>
      </c>
      <c r="AP62" s="362">
        <v>2.8983710609178592E-2</v>
      </c>
      <c r="AQ62" s="994"/>
      <c r="AR62" s="362"/>
      <c r="AS62" s="362"/>
      <c r="AT62" s="1422"/>
      <c r="AU62" s="1444"/>
      <c r="AV62" s="63"/>
      <c r="AW62" s="107"/>
      <c r="AX62" s="944"/>
      <c r="AY62" s="119" t="s">
        <v>203</v>
      </c>
      <c r="AZ62" s="119">
        <v>1.1374228492253433</v>
      </c>
      <c r="BA62" s="119">
        <v>0.10572219930461424</v>
      </c>
      <c r="BB62" s="119">
        <v>1.0303789372701595</v>
      </c>
      <c r="BC62" s="119">
        <v>0.33034964300713954</v>
      </c>
      <c r="BD62" s="119">
        <v>-0.19719421479449883</v>
      </c>
      <c r="BE62" s="119">
        <v>-1.4869614373141382E-2</v>
      </c>
      <c r="BF62" s="994"/>
      <c r="BG62" s="119">
        <v>-0.17506833355737783</v>
      </c>
      <c r="BH62" s="119">
        <v>0.22381857686040174</v>
      </c>
      <c r="BI62" s="994"/>
      <c r="BJ62" s="1444"/>
      <c r="BL62" s="362">
        <v>-0.10283640274230421</v>
      </c>
      <c r="BM62" s="362">
        <v>3.3785985877240687E-2</v>
      </c>
      <c r="BN62" s="362">
        <v>-0.104924435764852</v>
      </c>
      <c r="BP62" s="362">
        <v>-0.1578393153201596</v>
      </c>
      <c r="BQ62" s="362">
        <v>0.17764801738185776</v>
      </c>
      <c r="BR62" s="362">
        <v>-7.8981824637713305E-2</v>
      </c>
    </row>
    <row r="63" spans="1:70">
      <c r="A63" s="31"/>
      <c r="B63" s="8" t="s">
        <v>121</v>
      </c>
      <c r="C63" s="92"/>
      <c r="D63" s="92"/>
      <c r="E63" s="92"/>
      <c r="F63" s="212">
        <v>1.431336142956785E-2</v>
      </c>
      <c r="G63" s="212">
        <v>8.044552058111365E-2</v>
      </c>
      <c r="H63" s="212">
        <v>9.2151027286744291E-3</v>
      </c>
      <c r="I63" s="160">
        <v>7.1573225325090473E-2</v>
      </c>
      <c r="J63" s="212">
        <v>4.162729397722198E-2</v>
      </c>
      <c r="K63" s="212">
        <v>2.8249936338171633E-3</v>
      </c>
      <c r="L63" s="212">
        <v>4.8262563581682016E-2</v>
      </c>
      <c r="M63" s="160">
        <v>0.17810614605491271</v>
      </c>
      <c r="N63" s="212">
        <v>1.6243759196550744E-2</v>
      </c>
      <c r="O63" s="212">
        <v>2.1750539021350157E-3</v>
      </c>
      <c r="P63" s="212">
        <v>0.15371511851660258</v>
      </c>
      <c r="Q63" s="375">
        <v>8.2673010144095116E-2</v>
      </c>
      <c r="R63" s="375">
        <v>-2.5916366556724468E-2</v>
      </c>
      <c r="S63" s="375">
        <v>-2.5817725509716949E-2</v>
      </c>
      <c r="T63" s="375">
        <v>-9.4425489559437636E-3</v>
      </c>
      <c r="U63" s="375">
        <v>4.0247395203629743E-3</v>
      </c>
      <c r="V63" s="375">
        <v>-3.4348775475252724E-2</v>
      </c>
      <c r="W63" s="375">
        <v>4.8279111012580866E-2</v>
      </c>
      <c r="X63" s="375">
        <v>1.308018885381812E-2</v>
      </c>
      <c r="Y63" s="375">
        <v>3.4063095269159627E-2</v>
      </c>
      <c r="Z63" s="375">
        <v>-2.6445680370643654E-3</v>
      </c>
      <c r="AA63" s="737"/>
      <c r="AB63" s="375"/>
      <c r="AC63" s="375"/>
      <c r="AD63" s="375">
        <v>3.5854726896774602E-2</v>
      </c>
      <c r="AE63" s="375">
        <v>5.0743912188695894E-2</v>
      </c>
      <c r="AF63" s="375">
        <v>2.3065180669272989E-2</v>
      </c>
      <c r="AG63" s="375">
        <v>2.005210647682576E-2</v>
      </c>
      <c r="AH63" s="375">
        <v>2.3390498899486412E-2</v>
      </c>
      <c r="AI63" s="375">
        <v>-3.3322729085361047E-2</v>
      </c>
      <c r="AJ63" s="375">
        <v>6.894282112132899E-2</v>
      </c>
      <c r="AK63" s="375">
        <v>1.086645448317114E-2</v>
      </c>
      <c r="AL63" s="375">
        <v>7.8915083818053677E-2</v>
      </c>
      <c r="AM63" s="375">
        <v>2.717864512307111E-2</v>
      </c>
      <c r="AN63" s="375">
        <v>4.4972654118138999E-2</v>
      </c>
      <c r="AO63" s="375">
        <v>3.1776898687290833E-2</v>
      </c>
      <c r="AP63" s="375">
        <v>3.6771912189693445E-2</v>
      </c>
      <c r="AQ63" s="996"/>
      <c r="AR63" s="375"/>
      <c r="AS63" s="375"/>
      <c r="AT63" s="375"/>
      <c r="AU63" s="160"/>
      <c r="AV63" s="109"/>
      <c r="AW63" s="110"/>
      <c r="AX63" s="944"/>
      <c r="AY63" s="160" t="s">
        <v>203</v>
      </c>
      <c r="AZ63" s="160">
        <v>0.28330454734559551</v>
      </c>
      <c r="BA63" s="160">
        <v>0.18516990362795083</v>
      </c>
      <c r="BB63" s="160">
        <v>0.29000679696954634</v>
      </c>
      <c r="BC63" s="160">
        <v>0.2721472219187937</v>
      </c>
      <c r="BD63" s="160">
        <v>-5.624220261335533E-2</v>
      </c>
      <c r="BE63" s="160">
        <v>6.0444853570816859E-2</v>
      </c>
      <c r="BF63" s="996"/>
      <c r="BG63" s="160">
        <v>3.240131500241672E-2</v>
      </c>
      <c r="BH63" s="160">
        <v>0.19751650103826734</v>
      </c>
      <c r="BI63" s="996"/>
      <c r="BJ63" s="160"/>
      <c r="BL63" s="375">
        <v>4.3579792604786283E-2</v>
      </c>
      <c r="BM63" s="375">
        <v>8.0558439632156587E-2</v>
      </c>
      <c r="BN63" s="375">
        <v>7.8178644279040421E-2</v>
      </c>
      <c r="BP63" s="375">
        <v>6.7989644595234822E-2</v>
      </c>
      <c r="BQ63" s="375">
        <v>0.16583079946603374</v>
      </c>
      <c r="BR63" s="375">
        <v>0.11782533471127188</v>
      </c>
    </row>
    <row r="64" spans="1:70">
      <c r="A64" s="31"/>
      <c r="B64" s="31"/>
      <c r="C64" s="31"/>
      <c r="D64" s="31"/>
      <c r="E64" s="31"/>
      <c r="F64" s="213"/>
      <c r="G64" s="213"/>
      <c r="H64" s="213"/>
      <c r="I64" s="162"/>
      <c r="J64" s="213"/>
      <c r="K64" s="213"/>
      <c r="L64" s="213"/>
      <c r="M64" s="162"/>
      <c r="N64" s="213"/>
      <c r="O64" s="213"/>
      <c r="P64" s="213"/>
      <c r="Q64" s="376"/>
      <c r="R64" s="376"/>
      <c r="S64" s="376"/>
      <c r="T64" s="376"/>
      <c r="U64" s="376"/>
      <c r="V64" s="376"/>
      <c r="W64" s="376"/>
      <c r="X64" s="376"/>
      <c r="Y64" s="376"/>
      <c r="Z64" s="376"/>
      <c r="AA64" s="567"/>
      <c r="AB64" s="376"/>
      <c r="AC64" s="376"/>
      <c r="AD64" s="376"/>
      <c r="AE64" s="376"/>
      <c r="AF64" s="376"/>
      <c r="AG64" s="376"/>
      <c r="AH64" s="376"/>
      <c r="AI64" s="376"/>
      <c r="AJ64" s="376"/>
      <c r="AK64" s="376"/>
      <c r="AL64" s="376"/>
      <c r="AM64" s="376"/>
      <c r="AN64" s="376"/>
      <c r="AO64" s="376"/>
      <c r="AP64" s="376"/>
      <c r="AQ64" s="997"/>
      <c r="AR64" s="376"/>
      <c r="AS64" s="376"/>
      <c r="AT64" s="1454"/>
      <c r="AU64" s="1446"/>
      <c r="AV64" s="63"/>
      <c r="AW64" s="107"/>
      <c r="AX64" s="944"/>
      <c r="AY64" s="162"/>
      <c r="AZ64" s="162"/>
      <c r="BA64" s="162"/>
      <c r="BB64" s="162"/>
      <c r="BC64" s="162"/>
      <c r="BD64" s="162"/>
      <c r="BE64" s="162"/>
      <c r="BF64" s="997"/>
      <c r="BG64" s="162"/>
      <c r="BH64" s="162"/>
      <c r="BI64" s="997"/>
      <c r="BJ64" s="1446"/>
      <c r="BL64" s="376"/>
      <c r="BM64" s="376"/>
      <c r="BN64" s="376"/>
      <c r="BP64" s="376"/>
      <c r="BQ64" s="376"/>
      <c r="BR64" s="376"/>
    </row>
    <row r="65" spans="1:70">
      <c r="A65" s="31"/>
      <c r="B65" s="31"/>
      <c r="C65" s="31"/>
      <c r="D65" s="31"/>
      <c r="E65" s="31"/>
      <c r="F65" s="213"/>
      <c r="G65" s="213"/>
      <c r="H65" s="213"/>
      <c r="I65" s="162"/>
      <c r="J65" s="213"/>
      <c r="K65" s="213"/>
      <c r="L65" s="213"/>
      <c r="M65" s="162"/>
      <c r="N65" s="213"/>
      <c r="O65" s="213"/>
      <c r="P65" s="213"/>
      <c r="Q65" s="376"/>
      <c r="R65" s="376"/>
      <c r="S65" s="376"/>
      <c r="T65" s="376"/>
      <c r="U65" s="376"/>
      <c r="V65" s="376"/>
      <c r="W65" s="376"/>
      <c r="X65" s="376"/>
      <c r="Y65" s="376"/>
      <c r="Z65" s="376"/>
      <c r="AA65" s="567"/>
      <c r="AB65" s="376"/>
      <c r="AC65" s="376"/>
      <c r="AD65" s="376"/>
      <c r="AE65" s="376"/>
      <c r="AF65" s="376"/>
      <c r="AG65" s="376"/>
      <c r="AH65" s="376"/>
      <c r="AI65" s="376"/>
      <c r="AJ65" s="376"/>
      <c r="AK65" s="376"/>
      <c r="AL65" s="376"/>
      <c r="AM65" s="376"/>
      <c r="AN65" s="376"/>
      <c r="AO65" s="376"/>
      <c r="AP65" s="376"/>
      <c r="AQ65" s="997"/>
      <c r="AR65" s="376"/>
      <c r="AS65" s="376"/>
      <c r="AT65" s="1454"/>
      <c r="AU65" s="1446"/>
      <c r="AV65" s="63"/>
      <c r="AW65" s="107"/>
      <c r="AX65" s="948"/>
      <c r="AY65" s="162"/>
      <c r="AZ65" s="162"/>
      <c r="BA65" s="162"/>
      <c r="BB65" s="162"/>
      <c r="BC65" s="162"/>
      <c r="BD65" s="162"/>
      <c r="BE65" s="162"/>
      <c r="BF65" s="997"/>
      <c r="BG65" s="162"/>
      <c r="BH65" s="162"/>
      <c r="BI65" s="997"/>
      <c r="BJ65" s="1446"/>
      <c r="BL65" s="376"/>
      <c r="BM65" s="376"/>
      <c r="BN65" s="376"/>
      <c r="BP65" s="376"/>
      <c r="BQ65" s="376"/>
      <c r="BR65" s="376"/>
    </row>
    <row r="66" spans="1:70" ht="21">
      <c r="A66" s="885" t="s">
        <v>448</v>
      </c>
      <c r="F66" s="213"/>
      <c r="G66" s="213"/>
      <c r="H66" s="213"/>
      <c r="I66" s="162"/>
      <c r="J66" s="213"/>
      <c r="K66" s="213"/>
      <c r="L66" s="213"/>
      <c r="M66" s="162"/>
      <c r="N66" s="213"/>
      <c r="O66" s="213"/>
      <c r="P66" s="213"/>
      <c r="Q66" s="376"/>
      <c r="R66" s="376"/>
      <c r="S66" s="376"/>
      <c r="T66" s="376"/>
      <c r="U66" s="376"/>
      <c r="V66" s="376"/>
      <c r="W66" s="376"/>
      <c r="X66" s="376"/>
      <c r="Y66" s="376"/>
      <c r="AA66" s="527" t="s">
        <v>398</v>
      </c>
      <c r="AC66" s="1262"/>
      <c r="AD66" s="1262"/>
      <c r="AE66" s="1262"/>
      <c r="AF66" s="1262"/>
      <c r="AG66" s="1262"/>
      <c r="AH66" s="1262"/>
      <c r="AI66" s="1262"/>
      <c r="AJ66" s="1262"/>
      <c r="AK66" s="1262"/>
      <c r="AL66" s="1262"/>
      <c r="AM66" s="1262"/>
      <c r="AN66" s="1262"/>
      <c r="AO66" s="1262"/>
      <c r="AP66" s="1262"/>
      <c r="AQ66" s="528"/>
      <c r="AR66" s="1262"/>
      <c r="AS66" s="1262"/>
      <c r="AT66" s="1421"/>
      <c r="AU66" s="1421"/>
      <c r="AX66" s="951" t="s">
        <v>461</v>
      </c>
      <c r="BF66" s="528" t="s">
        <v>398</v>
      </c>
      <c r="BI66" s="528"/>
      <c r="BJ66" s="1421"/>
      <c r="BL66" s="1262"/>
      <c r="BM66" s="1262"/>
      <c r="BN66" s="1262"/>
      <c r="BP66" s="1262"/>
      <c r="BQ66" s="1262"/>
      <c r="BR66" s="1262"/>
    </row>
    <row r="67" spans="1:70">
      <c r="F67" s="213"/>
      <c r="G67" s="213"/>
      <c r="H67" s="213"/>
      <c r="I67" s="162"/>
      <c r="J67" s="213"/>
      <c r="K67" s="213"/>
      <c r="L67" s="213"/>
      <c r="M67" s="162"/>
      <c r="N67" s="213"/>
      <c r="O67" s="213"/>
      <c r="P67" s="213"/>
      <c r="Q67" s="376"/>
      <c r="R67" s="376"/>
      <c r="S67" s="376"/>
      <c r="T67" s="376"/>
      <c r="U67" s="376"/>
      <c r="V67" s="376"/>
      <c r="W67" s="376"/>
      <c r="X67" s="376"/>
      <c r="Y67" s="376"/>
      <c r="AA67" s="493"/>
      <c r="AQ67" s="529"/>
      <c r="AT67" s="26"/>
      <c r="AU67" s="26"/>
      <c r="AX67" s="951" t="s">
        <v>462</v>
      </c>
      <c r="BF67" s="529"/>
      <c r="BI67" s="529"/>
      <c r="BJ67" s="26"/>
    </row>
    <row r="68" spans="1:70" s="852" customFormat="1">
      <c r="A68" s="28"/>
      <c r="B68" s="28"/>
      <c r="C68" s="28"/>
      <c r="D68" s="28"/>
      <c r="E68" s="28"/>
      <c r="F68" s="28" t="s">
        <v>231</v>
      </c>
      <c r="G68" s="28" t="s">
        <v>232</v>
      </c>
      <c r="H68" s="28" t="s">
        <v>233</v>
      </c>
      <c r="I68" s="28" t="s">
        <v>234</v>
      </c>
      <c r="J68" s="28" t="s">
        <v>235</v>
      </c>
      <c r="K68" s="28" t="s">
        <v>236</v>
      </c>
      <c r="L68" s="28" t="s">
        <v>237</v>
      </c>
      <c r="M68" s="28" t="s">
        <v>238</v>
      </c>
      <c r="N68" s="28" t="s">
        <v>239</v>
      </c>
      <c r="O68" s="28" t="s">
        <v>240</v>
      </c>
      <c r="P68" s="28" t="s">
        <v>241</v>
      </c>
      <c r="Q68" s="28" t="s">
        <v>242</v>
      </c>
      <c r="R68" s="28" t="s">
        <v>243</v>
      </c>
      <c r="S68" s="28" t="s">
        <v>244</v>
      </c>
      <c r="T68" s="28" t="s">
        <v>245</v>
      </c>
      <c r="U68" s="28" t="s">
        <v>246</v>
      </c>
      <c r="V68" s="28" t="s">
        <v>307</v>
      </c>
      <c r="W68" s="28" t="s">
        <v>315</v>
      </c>
      <c r="X68" s="28" t="s">
        <v>321</v>
      </c>
      <c r="Y68" s="28" t="s">
        <v>340</v>
      </c>
      <c r="Z68" s="28" t="s">
        <v>343</v>
      </c>
      <c r="AA68" s="494" t="s">
        <v>365</v>
      </c>
      <c r="AB68" s="28" t="s">
        <v>343</v>
      </c>
      <c r="AC68" s="28" t="s">
        <v>344</v>
      </c>
      <c r="AD68" s="28" t="s">
        <v>345</v>
      </c>
      <c r="AE68" s="28" t="s">
        <v>459</v>
      </c>
      <c r="AF68" s="28" t="s">
        <v>483</v>
      </c>
      <c r="AG68" s="28" t="s">
        <v>484</v>
      </c>
      <c r="AH68" s="28" t="s">
        <v>485</v>
      </c>
      <c r="AI68" s="28" t="s">
        <v>486</v>
      </c>
      <c r="AJ68" s="28" t="s">
        <v>530</v>
      </c>
      <c r="AK68" s="28" t="s">
        <v>538</v>
      </c>
      <c r="AL68" s="28" t="s">
        <v>539</v>
      </c>
      <c r="AM68" s="28" t="s">
        <v>540</v>
      </c>
      <c r="AN68" s="28" t="s">
        <v>649</v>
      </c>
      <c r="AO68" s="28" t="s">
        <v>653</v>
      </c>
      <c r="AP68" s="28" t="s">
        <v>654</v>
      </c>
      <c r="AQ68" s="525" t="s">
        <v>540</v>
      </c>
      <c r="AR68" s="28" t="s">
        <v>649</v>
      </c>
      <c r="AS68" s="28" t="s">
        <v>653</v>
      </c>
      <c r="AT68" s="516" t="s">
        <v>654</v>
      </c>
      <c r="AU68" s="516" t="s">
        <v>648</v>
      </c>
      <c r="AV68" s="28"/>
      <c r="AW68" s="851"/>
      <c r="AX68" s="943"/>
      <c r="AY68" s="28" t="s">
        <v>266</v>
      </c>
      <c r="AZ68" s="28" t="s">
        <v>267</v>
      </c>
      <c r="BA68" s="28" t="s">
        <v>251</v>
      </c>
      <c r="BB68" s="28" t="s">
        <v>253</v>
      </c>
      <c r="BC68" s="28" t="s">
        <v>259</v>
      </c>
      <c r="BD68" s="28" t="s">
        <v>291</v>
      </c>
      <c r="BE68" s="28" t="s">
        <v>341</v>
      </c>
      <c r="BF68" s="525" t="s">
        <v>456</v>
      </c>
      <c r="BG68" s="28" t="s">
        <v>522</v>
      </c>
      <c r="BH68" s="28" t="s">
        <v>576</v>
      </c>
      <c r="BI68" s="525" t="s">
        <v>576</v>
      </c>
      <c r="BJ68" s="516" t="s">
        <v>699</v>
      </c>
      <c r="BL68" s="28" t="s">
        <v>501</v>
      </c>
      <c r="BM68" s="28" t="s">
        <v>548</v>
      </c>
      <c r="BN68" s="28" t="s">
        <v>670</v>
      </c>
      <c r="BP68" s="28" t="s">
        <v>515</v>
      </c>
      <c r="BQ68" s="28" t="s">
        <v>562</v>
      </c>
      <c r="BR68" s="28" t="s">
        <v>684</v>
      </c>
    </row>
    <row r="69" spans="1:70">
      <c r="A69" s="95" t="s">
        <v>2</v>
      </c>
      <c r="B69" s="31"/>
      <c r="C69" s="31"/>
      <c r="D69" s="31"/>
      <c r="E69" s="31"/>
      <c r="F69" s="219"/>
      <c r="G69" s="219"/>
      <c r="H69" s="219"/>
      <c r="I69" s="32"/>
      <c r="J69" s="219"/>
      <c r="K69" s="219"/>
      <c r="L69" s="219"/>
      <c r="M69" s="32"/>
      <c r="N69" s="219"/>
      <c r="O69" s="219"/>
      <c r="P69" s="219"/>
      <c r="Q69" s="357"/>
      <c r="R69" s="357"/>
      <c r="S69" s="357"/>
      <c r="T69" s="357"/>
      <c r="U69" s="357"/>
      <c r="V69" s="357"/>
      <c r="W69" s="357"/>
      <c r="X69" s="357"/>
      <c r="Y69" s="357"/>
      <c r="Z69" s="357"/>
      <c r="AA69" s="574"/>
      <c r="AB69" s="357"/>
      <c r="AC69" s="357"/>
      <c r="AD69" s="357"/>
      <c r="AE69" s="357"/>
      <c r="AF69" s="357"/>
      <c r="AG69" s="357"/>
      <c r="AH69" s="357"/>
      <c r="AI69" s="357"/>
      <c r="AJ69" s="357"/>
      <c r="AK69" s="357"/>
      <c r="AL69" s="357"/>
      <c r="AM69" s="357"/>
      <c r="AN69" s="357"/>
      <c r="AO69" s="357"/>
      <c r="AP69" s="357"/>
      <c r="AQ69" s="526"/>
      <c r="AR69" s="357"/>
      <c r="AS69" s="357"/>
      <c r="AT69" s="1419"/>
      <c r="AU69" s="42"/>
      <c r="AV69" s="32"/>
      <c r="AX69" s="943"/>
      <c r="AY69" s="32"/>
      <c r="AZ69" s="32"/>
      <c r="BA69" s="32"/>
      <c r="BB69" s="32"/>
      <c r="BC69" s="32"/>
      <c r="BD69" s="32"/>
      <c r="BE69" s="32"/>
      <c r="BF69" s="526"/>
      <c r="BG69" s="32"/>
      <c r="BH69" s="32"/>
      <c r="BI69" s="526"/>
      <c r="BJ69" s="42"/>
      <c r="BL69" s="357"/>
      <c r="BM69" s="357"/>
      <c r="BN69" s="357"/>
      <c r="BP69" s="357"/>
      <c r="BQ69" s="357"/>
      <c r="BR69" s="357"/>
    </row>
    <row r="70" spans="1:70">
      <c r="A70" s="89" t="s">
        <v>127</v>
      </c>
      <c r="B70" s="90"/>
      <c r="C70" s="90"/>
      <c r="D70" s="90"/>
      <c r="E70" s="90"/>
      <c r="F70" s="210"/>
      <c r="G70" s="210"/>
      <c r="H70" s="210"/>
      <c r="I70" s="107"/>
      <c r="J70" s="210"/>
      <c r="K70" s="210"/>
      <c r="L70" s="210"/>
      <c r="M70" s="107"/>
      <c r="N70" s="210"/>
      <c r="O70" s="210"/>
      <c r="P70" s="210"/>
      <c r="Q70" s="351"/>
      <c r="R70" s="351"/>
      <c r="S70" s="351"/>
      <c r="T70" s="351"/>
      <c r="U70" s="351"/>
      <c r="V70" s="351"/>
      <c r="W70" s="351"/>
      <c r="X70" s="351"/>
      <c r="Y70" s="351"/>
      <c r="Z70" s="351"/>
      <c r="AA70" s="566"/>
      <c r="AB70" s="351"/>
      <c r="AC70" s="351"/>
      <c r="AD70" s="351"/>
      <c r="AE70" s="351"/>
      <c r="AF70" s="351"/>
      <c r="AG70" s="351"/>
      <c r="AH70" s="351"/>
      <c r="AI70" s="351"/>
      <c r="AJ70" s="351"/>
      <c r="AK70" s="351"/>
      <c r="AL70" s="351"/>
      <c r="AM70" s="351"/>
      <c r="AN70" s="351"/>
      <c r="AO70" s="351"/>
      <c r="AP70" s="351"/>
      <c r="AQ70" s="958"/>
      <c r="AR70" s="351"/>
      <c r="AS70" s="351"/>
      <c r="AT70" s="558"/>
      <c r="AU70" s="1443"/>
      <c r="AV70" s="63"/>
      <c r="AW70" s="107"/>
      <c r="AX70" s="947"/>
      <c r="AY70" s="107"/>
      <c r="AZ70" s="107"/>
      <c r="BA70" s="107"/>
      <c r="BB70" s="107"/>
      <c r="BC70" s="107"/>
      <c r="BD70" s="107"/>
      <c r="BE70" s="107"/>
      <c r="BF70" s="958"/>
      <c r="BG70" s="107"/>
      <c r="BH70" s="107"/>
      <c r="BI70" s="958"/>
      <c r="BJ70" s="1443"/>
      <c r="BL70" s="351"/>
      <c r="BM70" s="351"/>
      <c r="BN70" s="351"/>
      <c r="BP70" s="351"/>
      <c r="BQ70" s="351"/>
      <c r="BR70" s="351"/>
    </row>
    <row r="71" spans="1:70">
      <c r="A71" s="31"/>
      <c r="B71" s="92" t="s">
        <v>128</v>
      </c>
      <c r="C71" s="92"/>
      <c r="D71" s="92"/>
      <c r="E71" s="92"/>
      <c r="F71" s="208">
        <v>8412.2000000000007</v>
      </c>
      <c r="G71" s="208">
        <v>8800.2000000000007</v>
      </c>
      <c r="H71" s="208">
        <v>9246.9</v>
      </c>
      <c r="I71" s="152">
        <v>10659.2</v>
      </c>
      <c r="J71" s="208">
        <v>10783.2</v>
      </c>
      <c r="K71" s="208">
        <v>10825.400000000001</v>
      </c>
      <c r="L71" s="208">
        <v>11257.599999999999</v>
      </c>
      <c r="M71" s="152">
        <v>12150.599999999999</v>
      </c>
      <c r="N71" s="208">
        <v>11154.1</v>
      </c>
      <c r="O71" s="208">
        <v>10763</v>
      </c>
      <c r="P71" s="208">
        <v>10786.7</v>
      </c>
      <c r="Q71" s="373">
        <v>11123.599999999999</v>
      </c>
      <c r="R71" s="373">
        <v>10706</v>
      </c>
      <c r="S71" s="373">
        <v>10716.5</v>
      </c>
      <c r="T71" s="373">
        <v>10814</v>
      </c>
      <c r="U71" s="373">
        <v>11578.6</v>
      </c>
      <c r="V71" s="373">
        <v>11513</v>
      </c>
      <c r="W71" s="373">
        <v>11705.900000000001</v>
      </c>
      <c r="X71" s="373">
        <v>12046.7</v>
      </c>
      <c r="Y71" s="373">
        <v>12868</v>
      </c>
      <c r="Z71" s="373">
        <v>12712.400000000001</v>
      </c>
      <c r="AA71" s="570"/>
      <c r="AB71" s="373"/>
      <c r="AC71" s="373">
        <v>13296.900000000001</v>
      </c>
      <c r="AD71" s="373">
        <v>14010.3</v>
      </c>
      <c r="AE71" s="373">
        <v>15252.400000000001</v>
      </c>
      <c r="AF71" s="373">
        <v>15608.5</v>
      </c>
      <c r="AG71" s="373">
        <v>16199.6</v>
      </c>
      <c r="AH71" s="373">
        <v>16490.8</v>
      </c>
      <c r="AI71" s="373">
        <v>16287.6</v>
      </c>
      <c r="AJ71" s="373">
        <v>16305.8</v>
      </c>
      <c r="AK71" s="373">
        <v>17110.900000000001</v>
      </c>
      <c r="AL71" s="373">
        <v>18005.800000000003</v>
      </c>
      <c r="AM71" s="373">
        <v>19511</v>
      </c>
      <c r="AN71" s="373">
        <v>20705.8</v>
      </c>
      <c r="AO71" s="373">
        <v>21577.1</v>
      </c>
      <c r="AP71" s="373">
        <v>22272.300000000003</v>
      </c>
      <c r="AQ71" s="992">
        <v>19510.5</v>
      </c>
      <c r="AR71" s="373"/>
      <c r="AS71" s="373"/>
      <c r="AT71" s="373"/>
      <c r="AU71" s="152">
        <v>23304.400000000001</v>
      </c>
      <c r="AV71" s="109"/>
      <c r="AW71" s="110"/>
      <c r="AX71" s="943"/>
      <c r="AY71" s="152">
        <v>6881.7000000000007</v>
      </c>
      <c r="AZ71" s="152">
        <v>8907.7999999999993</v>
      </c>
      <c r="BA71" s="152">
        <v>10659.2</v>
      </c>
      <c r="BB71" s="152">
        <v>12150.599999999999</v>
      </c>
      <c r="BC71" s="152">
        <v>11123.599999999999</v>
      </c>
      <c r="BD71" s="152">
        <v>11578.6</v>
      </c>
      <c r="BE71" s="152">
        <v>12868</v>
      </c>
      <c r="BF71" s="992">
        <v>15252.400000000001</v>
      </c>
      <c r="BG71" s="152">
        <v>16287.6</v>
      </c>
      <c r="BH71" s="152">
        <v>19511</v>
      </c>
      <c r="BI71" s="992">
        <v>19510.5</v>
      </c>
      <c r="BJ71" s="152">
        <v>23304.400000000001</v>
      </c>
      <c r="BL71" s="373"/>
      <c r="BM71" s="373"/>
      <c r="BN71" s="373"/>
      <c r="BP71" s="373"/>
      <c r="BQ71" s="373"/>
      <c r="BR71" s="373"/>
    </row>
    <row r="72" spans="1:70">
      <c r="A72" s="31"/>
      <c r="B72" s="177" t="s">
        <v>505</v>
      </c>
      <c r="C72" s="90"/>
      <c r="D72" s="90"/>
      <c r="E72" s="90"/>
      <c r="F72" s="220">
        <v>-5.5636633063158025E-2</v>
      </c>
      <c r="G72" s="220">
        <v>4.612348731604099E-2</v>
      </c>
      <c r="H72" s="220">
        <v>5.0760209995227346E-2</v>
      </c>
      <c r="I72" s="117">
        <v>0.15273226703003173</v>
      </c>
      <c r="J72" s="220">
        <v>1.1633143200240115E-2</v>
      </c>
      <c r="K72" s="220">
        <v>3.9134950663997081E-3</v>
      </c>
      <c r="L72" s="220">
        <v>3.9924621722984499E-2</v>
      </c>
      <c r="M72" s="117">
        <v>7.9324189880614071E-2</v>
      </c>
      <c r="N72" s="220">
        <v>-8.20124109097492E-2</v>
      </c>
      <c r="O72" s="220">
        <v>-3.5063339937780769E-2</v>
      </c>
      <c r="P72" s="220">
        <v>2.2019882932269308E-3</v>
      </c>
      <c r="Q72" s="356">
        <v>3.1232907191263148E-2</v>
      </c>
      <c r="R72" s="356">
        <v>-3.7541803013412811E-2</v>
      </c>
      <c r="S72" s="356">
        <v>9.807584532037783E-4</v>
      </c>
      <c r="T72" s="356">
        <v>9.0981197219242027E-3</v>
      </c>
      <c r="U72" s="356">
        <v>7.0704642130571482E-2</v>
      </c>
      <c r="V72" s="356">
        <v>-5.6656245141899486E-3</v>
      </c>
      <c r="W72" s="356">
        <v>1.6754972639624999E-2</v>
      </c>
      <c r="X72" s="356">
        <v>2.9113523949461317E-2</v>
      </c>
      <c r="Y72" s="356">
        <v>6.8176347049399455E-2</v>
      </c>
      <c r="Z72" s="356">
        <v>-1.2092011190550034E-2</v>
      </c>
      <c r="AA72" s="575"/>
      <c r="AB72" s="352"/>
      <c r="AC72" s="352">
        <v>4.5978729429533294E-2</v>
      </c>
      <c r="AD72" s="352">
        <v>5.3651603005211657E-2</v>
      </c>
      <c r="AE72" s="352">
        <v>8.8656202936411299E-2</v>
      </c>
      <c r="AF72" s="352">
        <v>2.3347145367286437E-2</v>
      </c>
      <c r="AG72" s="352">
        <v>3.7870391133036474E-2</v>
      </c>
      <c r="AH72" s="352">
        <v>1.7975752487715768E-2</v>
      </c>
      <c r="AI72" s="352">
        <v>-1.2322021975889497E-2</v>
      </c>
      <c r="AJ72" s="352">
        <v>1.1174144748151704E-3</v>
      </c>
      <c r="AK72" s="352">
        <v>4.937506899385502E-2</v>
      </c>
      <c r="AL72" s="352">
        <v>5.2299995909040442E-2</v>
      </c>
      <c r="AM72" s="352">
        <v>8.3595285963411703E-2</v>
      </c>
      <c r="AN72" s="352">
        <v>6.1237250781610353E-2</v>
      </c>
      <c r="AO72" s="352">
        <v>4.2079996909078599E-2</v>
      </c>
      <c r="AP72" s="352">
        <v>3.2219343656005872E-2</v>
      </c>
      <c r="AQ72" s="959"/>
      <c r="AR72" s="352"/>
      <c r="AS72" s="352"/>
      <c r="AT72" s="352"/>
      <c r="AU72" s="1461"/>
      <c r="AV72" s="63"/>
      <c r="AW72" s="107"/>
      <c r="AX72" s="943"/>
      <c r="AY72" s="117" t="s">
        <v>203</v>
      </c>
      <c r="AZ72" s="117">
        <v>0.29441853030501153</v>
      </c>
      <c r="BA72" s="117">
        <v>0.19661420328251666</v>
      </c>
      <c r="BB72" s="117">
        <v>0.13991669168417875</v>
      </c>
      <c r="BC72" s="117">
        <v>-8.4522575016871659E-2</v>
      </c>
      <c r="BD72" s="117">
        <v>4.0904023877162299E-2</v>
      </c>
      <c r="BE72" s="117">
        <v>0.11136061354567905</v>
      </c>
      <c r="BF72" s="959"/>
      <c r="BG72" s="117">
        <v>6.7871285830426675E-2</v>
      </c>
      <c r="BH72" s="117">
        <v>0.19790515484172011</v>
      </c>
      <c r="BI72" s="959"/>
      <c r="BJ72" s="113">
        <v>0.19445426821455114</v>
      </c>
      <c r="BL72" s="352">
        <v>6.2101702027221872E-2</v>
      </c>
      <c r="BM72" s="352">
        <v>5.0547655885458953E-2</v>
      </c>
      <c r="BN72" s="352">
        <v>0.10589411101429946</v>
      </c>
      <c r="BP72" s="352">
        <v>8.1193779339644667E-2</v>
      </c>
      <c r="BQ72" s="352">
        <v>0.1054912939905206</v>
      </c>
      <c r="BR72" s="352">
        <v>0.14152529342422238</v>
      </c>
    </row>
    <row r="73" spans="1:70">
      <c r="A73" s="31"/>
      <c r="B73" s="31"/>
      <c r="C73" s="90" t="s">
        <v>114</v>
      </c>
      <c r="D73" s="90"/>
      <c r="E73" s="90"/>
      <c r="F73" s="216">
        <v>5722.5</v>
      </c>
      <c r="G73" s="216">
        <v>5993.5</v>
      </c>
      <c r="H73" s="216">
        <v>6026.7</v>
      </c>
      <c r="I73" s="166">
        <v>6785.5</v>
      </c>
      <c r="J73" s="216">
        <v>6490</v>
      </c>
      <c r="K73" s="216">
        <v>6637.4</v>
      </c>
      <c r="L73" s="216">
        <v>6607.3</v>
      </c>
      <c r="M73" s="166">
        <v>6473.1</v>
      </c>
      <c r="N73" s="216">
        <v>6369.4</v>
      </c>
      <c r="O73" s="216">
        <v>6711.3</v>
      </c>
      <c r="P73" s="216">
        <v>6919.3</v>
      </c>
      <c r="Q73" s="379">
        <v>7634</v>
      </c>
      <c r="R73" s="379">
        <v>7530.9</v>
      </c>
      <c r="S73" s="379">
        <v>7976.4</v>
      </c>
      <c r="T73" s="379">
        <v>8084.3</v>
      </c>
      <c r="U73" s="379">
        <v>8672</v>
      </c>
      <c r="V73" s="379">
        <v>8746.1</v>
      </c>
      <c r="W73" s="379">
        <v>8944.7000000000007</v>
      </c>
      <c r="X73" s="379">
        <v>8946.2999999999993</v>
      </c>
      <c r="Y73" s="379">
        <v>9571.7999999999993</v>
      </c>
      <c r="Z73" s="379">
        <v>9457</v>
      </c>
      <c r="AA73" s="571"/>
      <c r="AB73" s="379"/>
      <c r="AC73" s="379">
        <v>9823.4</v>
      </c>
      <c r="AD73" s="379">
        <v>9854.9</v>
      </c>
      <c r="AE73" s="379">
        <v>10587.1</v>
      </c>
      <c r="AF73" s="379">
        <v>10571.7</v>
      </c>
      <c r="AG73" s="379">
        <v>10935.5</v>
      </c>
      <c r="AH73" s="379">
        <v>10908.6</v>
      </c>
      <c r="AI73" s="379">
        <v>11502.1</v>
      </c>
      <c r="AJ73" s="379">
        <v>11428.9</v>
      </c>
      <c r="AK73" s="379">
        <v>12109.4</v>
      </c>
      <c r="AL73" s="379">
        <v>12324.1</v>
      </c>
      <c r="AM73" s="379">
        <v>13227.9</v>
      </c>
      <c r="AN73" s="379">
        <v>13025.1</v>
      </c>
      <c r="AO73" s="379">
        <v>13583.7</v>
      </c>
      <c r="AP73" s="379">
        <v>13898.1</v>
      </c>
      <c r="AQ73" s="1000">
        <v>13227.6</v>
      </c>
      <c r="AR73" s="379"/>
      <c r="AS73" s="379"/>
      <c r="AT73" s="1457"/>
      <c r="AU73" s="1448">
        <v>14628.1</v>
      </c>
      <c r="AV73" s="63"/>
      <c r="AW73" s="107"/>
      <c r="AX73" s="944"/>
      <c r="AY73" s="166">
        <v>4959.6000000000004</v>
      </c>
      <c r="AZ73" s="166">
        <v>5660.1</v>
      </c>
      <c r="BA73" s="166">
        <v>6785.5</v>
      </c>
      <c r="BB73" s="166">
        <v>6473.1</v>
      </c>
      <c r="BC73" s="166">
        <v>7634</v>
      </c>
      <c r="BD73" s="166">
        <v>8672</v>
      </c>
      <c r="BE73" s="166">
        <v>9571.7999999999993</v>
      </c>
      <c r="BF73" s="1000">
        <v>10587.1</v>
      </c>
      <c r="BG73" s="166">
        <v>11502.1</v>
      </c>
      <c r="BH73" s="166">
        <v>13227.9</v>
      </c>
      <c r="BI73" s="1000">
        <v>13227.6</v>
      </c>
      <c r="BJ73" s="1448">
        <v>14628.1</v>
      </c>
      <c r="BL73" s="379"/>
      <c r="BM73" s="379"/>
      <c r="BN73" s="379"/>
      <c r="BP73" s="379"/>
      <c r="BQ73" s="379"/>
      <c r="BR73" s="379"/>
    </row>
    <row r="74" spans="1:70">
      <c r="A74" s="31"/>
      <c r="B74" s="31"/>
      <c r="C74" s="90" t="s">
        <v>117</v>
      </c>
      <c r="D74" s="90"/>
      <c r="E74" s="90"/>
      <c r="F74" s="216">
        <v>1807.1</v>
      </c>
      <c r="G74" s="216">
        <v>2015.1</v>
      </c>
      <c r="H74" s="216">
        <v>2058.1999999999998</v>
      </c>
      <c r="I74" s="166">
        <v>2039.7</v>
      </c>
      <c r="J74" s="216">
        <v>2471.6</v>
      </c>
      <c r="K74" s="216">
        <v>2351.8000000000002</v>
      </c>
      <c r="L74" s="216">
        <v>2492.8000000000002</v>
      </c>
      <c r="M74" s="166">
        <v>2858.3</v>
      </c>
      <c r="N74" s="216">
        <v>2774.5</v>
      </c>
      <c r="O74" s="216">
        <v>2388.5</v>
      </c>
      <c r="P74" s="216">
        <v>2660.9</v>
      </c>
      <c r="Q74" s="379">
        <v>2898.7</v>
      </c>
      <c r="R74" s="379">
        <v>2781.5</v>
      </c>
      <c r="S74" s="379">
        <v>2519.1999999999998</v>
      </c>
      <c r="T74" s="379">
        <v>2482.8000000000002</v>
      </c>
      <c r="U74" s="379">
        <v>2676.6</v>
      </c>
      <c r="V74" s="379">
        <v>2545.1999999999998</v>
      </c>
      <c r="W74" s="379">
        <v>2493.6999999999998</v>
      </c>
      <c r="X74" s="379">
        <v>2842.7</v>
      </c>
      <c r="Y74" s="379">
        <v>2901</v>
      </c>
      <c r="Z74" s="379">
        <v>2888.2</v>
      </c>
      <c r="AA74" s="571"/>
      <c r="AB74" s="379"/>
      <c r="AC74" s="379">
        <v>3168.8</v>
      </c>
      <c r="AD74" s="379">
        <v>3848.1</v>
      </c>
      <c r="AE74" s="379">
        <v>3762.3</v>
      </c>
      <c r="AF74" s="379">
        <v>4440.3</v>
      </c>
      <c r="AG74" s="379">
        <v>4773.6000000000004</v>
      </c>
      <c r="AH74" s="379">
        <v>5179.2</v>
      </c>
      <c r="AI74" s="379">
        <v>4140</v>
      </c>
      <c r="AJ74" s="379">
        <v>4246.5</v>
      </c>
      <c r="AK74" s="379">
        <v>4421.6000000000004</v>
      </c>
      <c r="AL74" s="379">
        <v>4940.5</v>
      </c>
      <c r="AM74" s="379">
        <v>5017.5</v>
      </c>
      <c r="AN74" s="379">
        <v>6448.7</v>
      </c>
      <c r="AO74" s="379">
        <v>7198.9</v>
      </c>
      <c r="AP74" s="379">
        <v>7439</v>
      </c>
      <c r="AQ74" s="1000">
        <v>5017.1000000000004</v>
      </c>
      <c r="AR74" s="379"/>
      <c r="AS74" s="379"/>
      <c r="AT74" s="1457"/>
      <c r="AU74" s="1448">
        <v>6613.7</v>
      </c>
      <c r="AV74" s="63"/>
      <c r="AW74" s="107"/>
      <c r="AX74" s="944"/>
      <c r="AY74" s="166">
        <v>1517.5</v>
      </c>
      <c r="AZ74" s="166">
        <v>1958.3</v>
      </c>
      <c r="BA74" s="166">
        <v>2039.7</v>
      </c>
      <c r="BB74" s="166">
        <v>2858.3</v>
      </c>
      <c r="BC74" s="166">
        <v>2898.7</v>
      </c>
      <c r="BD74" s="166">
        <v>2676.6</v>
      </c>
      <c r="BE74" s="166">
        <v>2901</v>
      </c>
      <c r="BF74" s="1000">
        <v>3762.3</v>
      </c>
      <c r="BG74" s="166">
        <v>4140</v>
      </c>
      <c r="BH74" s="166">
        <v>5017.5</v>
      </c>
      <c r="BI74" s="1000">
        <v>5017.1000000000004</v>
      </c>
      <c r="BJ74" s="1448">
        <v>6613.7</v>
      </c>
      <c r="BL74" s="379"/>
      <c r="BM74" s="379"/>
      <c r="BN74" s="379"/>
      <c r="BP74" s="379"/>
      <c r="BQ74" s="379"/>
      <c r="BR74" s="379"/>
    </row>
    <row r="75" spans="1:70">
      <c r="A75" s="31"/>
      <c r="B75" s="31"/>
      <c r="C75" s="90" t="s">
        <v>286</v>
      </c>
      <c r="D75" s="90"/>
      <c r="E75" s="90"/>
      <c r="F75" s="216">
        <v>882.6</v>
      </c>
      <c r="G75" s="216">
        <v>791.6</v>
      </c>
      <c r="H75" s="216">
        <v>1162</v>
      </c>
      <c r="I75" s="166">
        <v>1834</v>
      </c>
      <c r="J75" s="216">
        <v>1821.6</v>
      </c>
      <c r="K75" s="216">
        <v>1836.2</v>
      </c>
      <c r="L75" s="216">
        <v>2157.5</v>
      </c>
      <c r="M75" s="166">
        <v>2819.2</v>
      </c>
      <c r="N75" s="216">
        <v>2010.2</v>
      </c>
      <c r="O75" s="216">
        <v>1663.2</v>
      </c>
      <c r="P75" s="216">
        <v>1206.5</v>
      </c>
      <c r="Q75" s="379">
        <v>590.9</v>
      </c>
      <c r="R75" s="379">
        <v>393.6</v>
      </c>
      <c r="S75" s="379">
        <v>220.9</v>
      </c>
      <c r="T75" s="379">
        <v>246.9</v>
      </c>
      <c r="U75" s="379">
        <v>230</v>
      </c>
      <c r="V75" s="379">
        <v>221.7</v>
      </c>
      <c r="W75" s="379">
        <v>267.5</v>
      </c>
      <c r="X75" s="379">
        <v>257.7</v>
      </c>
      <c r="Y75" s="379">
        <v>395.2</v>
      </c>
      <c r="Z75" s="379">
        <v>367.2</v>
      </c>
      <c r="AA75" s="571"/>
      <c r="AB75" s="379"/>
      <c r="AC75" s="379">
        <v>304.7</v>
      </c>
      <c r="AD75" s="379">
        <v>307.3</v>
      </c>
      <c r="AE75" s="379">
        <v>903</v>
      </c>
      <c r="AF75" s="379">
        <v>596.5</v>
      </c>
      <c r="AG75" s="379">
        <v>490.5</v>
      </c>
      <c r="AH75" s="379">
        <v>403</v>
      </c>
      <c r="AI75" s="379">
        <v>645.5</v>
      </c>
      <c r="AJ75" s="379">
        <v>630.4</v>
      </c>
      <c r="AK75" s="379">
        <v>579.9</v>
      </c>
      <c r="AL75" s="379">
        <v>741.2</v>
      </c>
      <c r="AM75" s="379">
        <v>1265.5999999999999</v>
      </c>
      <c r="AN75" s="379">
        <v>1232</v>
      </c>
      <c r="AO75" s="379">
        <v>794.5</v>
      </c>
      <c r="AP75" s="379">
        <v>935.2</v>
      </c>
      <c r="AQ75" s="1000">
        <v>1265.8</v>
      </c>
      <c r="AR75" s="379"/>
      <c r="AS75" s="379"/>
      <c r="AT75" s="1457"/>
      <c r="AU75" s="1448">
        <v>2062.6</v>
      </c>
      <c r="AV75" s="63"/>
      <c r="AW75" s="107"/>
      <c r="AX75" s="944"/>
      <c r="AY75" s="166">
        <v>404.6</v>
      </c>
      <c r="AZ75" s="166">
        <v>1289.4000000000001</v>
      </c>
      <c r="BA75" s="166">
        <v>1834</v>
      </c>
      <c r="BB75" s="166">
        <v>2819.2</v>
      </c>
      <c r="BC75" s="166">
        <v>590.9</v>
      </c>
      <c r="BD75" s="166">
        <v>230</v>
      </c>
      <c r="BE75" s="166">
        <v>395.2</v>
      </c>
      <c r="BF75" s="1000">
        <v>903</v>
      </c>
      <c r="BG75" s="166">
        <v>645.5</v>
      </c>
      <c r="BH75" s="166">
        <v>1265.5999999999999</v>
      </c>
      <c r="BI75" s="1000">
        <v>1265.8</v>
      </c>
      <c r="BJ75" s="1448">
        <v>2062.6</v>
      </c>
      <c r="BL75" s="379"/>
      <c r="BM75" s="379"/>
      <c r="BN75" s="379"/>
      <c r="BP75" s="379"/>
      <c r="BQ75" s="379"/>
      <c r="BR75" s="379"/>
    </row>
    <row r="76" spans="1:70">
      <c r="A76" s="31"/>
      <c r="B76" s="31"/>
      <c r="C76" s="31"/>
      <c r="D76" s="31"/>
      <c r="E76" s="31"/>
      <c r="F76" s="62"/>
      <c r="G76" s="62"/>
      <c r="H76" s="62"/>
      <c r="I76" s="63"/>
      <c r="J76" s="62"/>
      <c r="K76" s="62"/>
      <c r="L76" s="62"/>
      <c r="M76" s="63"/>
      <c r="N76" s="62"/>
      <c r="O76" s="62"/>
      <c r="P76" s="62"/>
      <c r="Q76" s="353"/>
      <c r="R76" s="353"/>
      <c r="S76" s="353"/>
      <c r="T76" s="353"/>
      <c r="U76" s="353"/>
      <c r="V76" s="353"/>
      <c r="W76" s="353"/>
      <c r="X76" s="353"/>
      <c r="Y76" s="353"/>
      <c r="Z76" s="353"/>
      <c r="AA76" s="565"/>
      <c r="AB76" s="353"/>
      <c r="AC76" s="353"/>
      <c r="AD76" s="353"/>
      <c r="AE76" s="353"/>
      <c r="AF76" s="353"/>
      <c r="AG76" s="353"/>
      <c r="AH76" s="353"/>
      <c r="AI76" s="353"/>
      <c r="AJ76" s="353"/>
      <c r="AK76" s="353"/>
      <c r="AL76" s="353"/>
      <c r="AM76" s="353"/>
      <c r="AN76" s="353"/>
      <c r="AO76" s="353"/>
      <c r="AP76" s="353"/>
      <c r="AQ76" s="933"/>
      <c r="AR76" s="353"/>
      <c r="AS76" s="353"/>
      <c r="AT76" s="557"/>
      <c r="AU76" s="80"/>
      <c r="AV76" s="63"/>
      <c r="AW76" s="107"/>
      <c r="AX76" s="944"/>
      <c r="AY76" s="63"/>
      <c r="AZ76" s="63"/>
      <c r="BA76" s="63"/>
      <c r="BB76" s="63"/>
      <c r="BC76" s="63"/>
      <c r="BD76" s="63"/>
      <c r="BE76" s="63"/>
      <c r="BF76" s="933"/>
      <c r="BG76" s="63"/>
      <c r="BH76" s="63"/>
      <c r="BI76" s="933"/>
      <c r="BJ76" s="80"/>
      <c r="BL76" s="353"/>
      <c r="BM76" s="353"/>
      <c r="BN76" s="353"/>
      <c r="BP76" s="353"/>
      <c r="BQ76" s="353"/>
      <c r="BR76" s="353"/>
    </row>
    <row r="77" spans="1:70">
      <c r="A77" s="31"/>
      <c r="B77" s="92" t="s">
        <v>108</v>
      </c>
      <c r="C77" s="92"/>
      <c r="D77" s="92"/>
      <c r="E77" s="92"/>
      <c r="F77" s="208">
        <v>1509.3000000000002</v>
      </c>
      <c r="G77" s="208">
        <v>1813.6</v>
      </c>
      <c r="H77" s="208">
        <v>1776.9</v>
      </c>
      <c r="I77" s="152">
        <v>1873.4</v>
      </c>
      <c r="J77" s="208">
        <v>2129.4</v>
      </c>
      <c r="K77" s="208">
        <v>2040.2</v>
      </c>
      <c r="L77" s="208">
        <v>2303.1999999999998</v>
      </c>
      <c r="M77" s="152">
        <v>4012.8999999999996</v>
      </c>
      <c r="N77" s="208">
        <v>3953.6000000000004</v>
      </c>
      <c r="O77" s="208">
        <v>4053.9</v>
      </c>
      <c r="P77" s="208">
        <v>5504</v>
      </c>
      <c r="Q77" s="373">
        <v>5808.8</v>
      </c>
      <c r="R77" s="373">
        <v>5771.1</v>
      </c>
      <c r="S77" s="373">
        <v>5276.9</v>
      </c>
      <c r="T77" s="373">
        <v>4990.7999999999993</v>
      </c>
      <c r="U77" s="373">
        <v>4521.3999999999996</v>
      </c>
      <c r="V77" s="373">
        <v>4181.1000000000004</v>
      </c>
      <c r="W77" s="373">
        <v>4721.1000000000004</v>
      </c>
      <c r="X77" s="373">
        <v>4603.8999999999996</v>
      </c>
      <c r="Y77" s="373">
        <v>4521.2000000000007</v>
      </c>
      <c r="Z77" s="373">
        <v>4490</v>
      </c>
      <c r="AA77" s="570"/>
      <c r="AB77" s="373"/>
      <c r="AC77" s="373">
        <v>4518.3999999999996</v>
      </c>
      <c r="AD77" s="373">
        <v>4457.2</v>
      </c>
      <c r="AE77" s="373">
        <v>4633.5</v>
      </c>
      <c r="AF77" s="373">
        <v>4463.3</v>
      </c>
      <c r="AG77" s="373">
        <v>4250.8</v>
      </c>
      <c r="AH77" s="373">
        <v>4282.6000000000004</v>
      </c>
      <c r="AI77" s="373">
        <v>4008.5</v>
      </c>
      <c r="AJ77" s="373">
        <v>5384.4</v>
      </c>
      <c r="AK77" s="373">
        <v>4887.5</v>
      </c>
      <c r="AL77" s="373">
        <v>5744.9</v>
      </c>
      <c r="AM77" s="373">
        <v>5457.9</v>
      </c>
      <c r="AN77" s="373">
        <v>5317.4</v>
      </c>
      <c r="AO77" s="373">
        <v>4870</v>
      </c>
      <c r="AP77" s="373">
        <v>5220.5</v>
      </c>
      <c r="AQ77" s="992">
        <v>5438.7</v>
      </c>
      <c r="AR77" s="373"/>
      <c r="AS77" s="373"/>
      <c r="AT77" s="373"/>
      <c r="AU77" s="152">
        <v>5315</v>
      </c>
      <c r="AV77" s="109"/>
      <c r="AW77" s="110"/>
      <c r="AX77" s="945"/>
      <c r="AY77" s="152">
        <v>990.1</v>
      </c>
      <c r="AZ77" s="152">
        <v>1322.3</v>
      </c>
      <c r="BA77" s="152">
        <v>1873.4</v>
      </c>
      <c r="BB77" s="152">
        <v>4012.8999999999996</v>
      </c>
      <c r="BC77" s="152">
        <v>5808.8</v>
      </c>
      <c r="BD77" s="152">
        <v>4521.3999999999996</v>
      </c>
      <c r="BE77" s="152">
        <v>4521.2000000000007</v>
      </c>
      <c r="BF77" s="992">
        <v>4633.5</v>
      </c>
      <c r="BG77" s="152">
        <v>4008.5</v>
      </c>
      <c r="BH77" s="152">
        <v>5457.9</v>
      </c>
      <c r="BI77" s="992">
        <v>5438.7</v>
      </c>
      <c r="BJ77" s="152">
        <v>5315</v>
      </c>
      <c r="BL77" s="373"/>
      <c r="BM77" s="373"/>
      <c r="BN77" s="373"/>
      <c r="BP77" s="373"/>
      <c r="BQ77" s="373"/>
      <c r="BR77" s="373"/>
    </row>
    <row r="78" spans="1:70">
      <c r="A78" s="31"/>
      <c r="B78" s="177" t="s">
        <v>505</v>
      </c>
      <c r="C78" s="90"/>
      <c r="D78" s="90"/>
      <c r="E78" s="90"/>
      <c r="F78" s="220">
        <v>0.14142025259018398</v>
      </c>
      <c r="G78" s="220">
        <v>0.20161664347710828</v>
      </c>
      <c r="H78" s="220">
        <v>-2.0235994706660709E-2</v>
      </c>
      <c r="I78" s="117">
        <v>5.4308064606899631E-2</v>
      </c>
      <c r="J78" s="220">
        <v>0.13664994128322827</v>
      </c>
      <c r="K78" s="220">
        <v>-4.1889734197426476E-2</v>
      </c>
      <c r="L78" s="220">
        <v>0.12890893049700991</v>
      </c>
      <c r="M78" s="117">
        <v>0.74231503994442516</v>
      </c>
      <c r="N78" s="220">
        <v>-1.4777343068603566E-2</v>
      </c>
      <c r="O78" s="220">
        <v>2.536928369081326E-2</v>
      </c>
      <c r="P78" s="220">
        <v>0.35770492612052585</v>
      </c>
      <c r="Q78" s="356">
        <v>5.5377906976744162E-2</v>
      </c>
      <c r="R78" s="356">
        <v>-6.4901528715052281E-3</v>
      </c>
      <c r="S78" s="356">
        <v>-8.563358805080501E-2</v>
      </c>
      <c r="T78" s="356">
        <v>-5.4217438268680529E-2</v>
      </c>
      <c r="U78" s="356">
        <v>-9.4053057626031888E-2</v>
      </c>
      <c r="V78" s="356">
        <v>-7.5264298668553886E-2</v>
      </c>
      <c r="W78" s="356">
        <v>0.12915261534046074</v>
      </c>
      <c r="X78" s="356">
        <v>-2.4824723051831254E-2</v>
      </c>
      <c r="Y78" s="356">
        <v>-1.7963031342991598E-2</v>
      </c>
      <c r="Z78" s="356">
        <v>-6.9008227904098218E-3</v>
      </c>
      <c r="AA78" s="575"/>
      <c r="AB78" s="352"/>
      <c r="AC78" s="352">
        <v>6.3251670378619007E-3</v>
      </c>
      <c r="AD78" s="356">
        <v>-1.354461756373937E-2</v>
      </c>
      <c r="AE78" s="356">
        <v>3.9553980077178474E-2</v>
      </c>
      <c r="AF78" s="356">
        <v>-3.6732491636991438E-2</v>
      </c>
      <c r="AG78" s="356">
        <v>-4.7610512401138116E-2</v>
      </c>
      <c r="AH78" s="356">
        <v>7.4809447633386039E-3</v>
      </c>
      <c r="AI78" s="356">
        <v>-6.4003175640965804E-2</v>
      </c>
      <c r="AJ78" s="356">
        <v>0.34324560309342633</v>
      </c>
      <c r="AK78" s="356">
        <v>-9.228511997622757E-2</v>
      </c>
      <c r="AL78" s="356">
        <v>0.17542710997442446</v>
      </c>
      <c r="AM78" s="356">
        <v>-4.9957353478737643E-2</v>
      </c>
      <c r="AN78" s="356">
        <v>-2.5742501694791087E-2</v>
      </c>
      <c r="AO78" s="356">
        <v>-8.4138864858765539E-2</v>
      </c>
      <c r="AP78" s="356">
        <v>7.1971252566735089E-2</v>
      </c>
      <c r="AQ78" s="959"/>
      <c r="AR78" s="356"/>
      <c r="AS78" s="356"/>
      <c r="AT78" s="352"/>
      <c r="AU78" s="113"/>
      <c r="AV78" s="174"/>
      <c r="AW78" s="154"/>
      <c r="AX78" s="944"/>
      <c r="AY78" s="117" t="s">
        <v>203</v>
      </c>
      <c r="AZ78" s="117">
        <v>0.33552166447833542</v>
      </c>
      <c r="BA78" s="117">
        <v>0.41677380322165924</v>
      </c>
      <c r="BB78" s="117">
        <v>1.1420412084979179</v>
      </c>
      <c r="BC78" s="117">
        <v>0.44753171023449401</v>
      </c>
      <c r="BD78" s="117">
        <v>-0.22162925216912277</v>
      </c>
      <c r="BE78" s="117">
        <v>-4.4234086786998361E-5</v>
      </c>
      <c r="BF78" s="959"/>
      <c r="BG78" s="117">
        <v>-0.13488723427214844</v>
      </c>
      <c r="BH78" s="117">
        <v>0.36158163901708851</v>
      </c>
      <c r="BI78" s="959"/>
      <c r="BJ78" s="113">
        <v>-2.2744405832276104E-2</v>
      </c>
      <c r="BL78" s="352">
        <v>-8.2594151289521966E-2</v>
      </c>
      <c r="BM78" s="352">
        <v>0.21928402145440939</v>
      </c>
      <c r="BN78" s="352">
        <v>-0.10771542168233195</v>
      </c>
      <c r="BP78" s="352">
        <v>-7.5731088809754987E-2</v>
      </c>
      <c r="BQ78" s="352">
        <v>0.4331794935761506</v>
      </c>
      <c r="BR78" s="352">
        <v>-4.3496582934828387E-2</v>
      </c>
    </row>
    <row r="79" spans="1:70">
      <c r="A79" s="31"/>
      <c r="B79" s="31"/>
      <c r="C79" s="90" t="s">
        <v>114</v>
      </c>
      <c r="D79" s="90"/>
      <c r="E79" s="90"/>
      <c r="F79" s="216">
        <v>555</v>
      </c>
      <c r="G79" s="216">
        <v>591.70000000000005</v>
      </c>
      <c r="H79" s="216">
        <v>627</v>
      </c>
      <c r="I79" s="166">
        <v>676.2</v>
      </c>
      <c r="J79" s="216">
        <v>796.1</v>
      </c>
      <c r="K79" s="216">
        <v>717.7</v>
      </c>
      <c r="L79" s="216">
        <v>799</v>
      </c>
      <c r="M79" s="166">
        <v>1203.8</v>
      </c>
      <c r="N79" s="216">
        <v>1430.1</v>
      </c>
      <c r="O79" s="216">
        <v>1525.3</v>
      </c>
      <c r="P79" s="216">
        <v>1904.7</v>
      </c>
      <c r="Q79" s="379">
        <v>2216.8000000000002</v>
      </c>
      <c r="R79" s="379">
        <v>2050.9</v>
      </c>
      <c r="S79" s="379">
        <v>1955.9</v>
      </c>
      <c r="T79" s="379">
        <v>1952.6</v>
      </c>
      <c r="U79" s="379">
        <v>1924.5</v>
      </c>
      <c r="V79" s="379">
        <v>1857.2</v>
      </c>
      <c r="W79" s="379">
        <v>1982.6</v>
      </c>
      <c r="X79" s="379">
        <v>1962.5</v>
      </c>
      <c r="Y79" s="379">
        <v>1950.4</v>
      </c>
      <c r="Z79" s="379">
        <v>1920.4</v>
      </c>
      <c r="AA79" s="571"/>
      <c r="AB79" s="379"/>
      <c r="AC79" s="379">
        <v>1792.5</v>
      </c>
      <c r="AD79" s="379">
        <v>1764.7</v>
      </c>
      <c r="AE79" s="379">
        <v>1853.2</v>
      </c>
      <c r="AF79" s="379">
        <v>1787.2</v>
      </c>
      <c r="AG79" s="379">
        <v>1766.3</v>
      </c>
      <c r="AH79" s="379">
        <v>1843.9</v>
      </c>
      <c r="AI79" s="379">
        <v>1737.9</v>
      </c>
      <c r="AJ79" s="379">
        <v>2109</v>
      </c>
      <c r="AK79" s="379">
        <v>1935.9</v>
      </c>
      <c r="AL79" s="379">
        <v>2177.3000000000002</v>
      </c>
      <c r="AM79" s="379">
        <v>2120.4</v>
      </c>
      <c r="AN79" s="379">
        <v>2171.5</v>
      </c>
      <c r="AO79" s="379">
        <v>2067.6</v>
      </c>
      <c r="AP79" s="379">
        <v>2050</v>
      </c>
      <c r="AQ79" s="1000">
        <v>2113.1</v>
      </c>
      <c r="AR79" s="379"/>
      <c r="AS79" s="379"/>
      <c r="AT79" s="1457"/>
      <c r="AU79" s="1448">
        <v>2025.7</v>
      </c>
      <c r="AV79" s="63"/>
      <c r="AW79" s="107"/>
      <c r="AX79" s="944"/>
      <c r="AY79" s="166">
        <v>366.6</v>
      </c>
      <c r="AZ79" s="166">
        <v>521.79999999999995</v>
      </c>
      <c r="BA79" s="166">
        <v>676.2</v>
      </c>
      <c r="BB79" s="166">
        <v>1203.8</v>
      </c>
      <c r="BC79" s="166">
        <v>2216.8000000000002</v>
      </c>
      <c r="BD79" s="166">
        <v>1924.5</v>
      </c>
      <c r="BE79" s="166">
        <v>1950.4</v>
      </c>
      <c r="BF79" s="1000">
        <v>1853.2</v>
      </c>
      <c r="BG79" s="166">
        <v>1737.9</v>
      </c>
      <c r="BH79" s="166">
        <v>2120.4</v>
      </c>
      <c r="BI79" s="1000">
        <v>2113.1</v>
      </c>
      <c r="BJ79" s="1448">
        <v>2025.7</v>
      </c>
      <c r="BL79" s="379"/>
      <c r="BM79" s="379"/>
      <c r="BN79" s="379"/>
      <c r="BP79" s="379"/>
      <c r="BQ79" s="379"/>
      <c r="BR79" s="379"/>
    </row>
    <row r="80" spans="1:70">
      <c r="A80" s="31"/>
      <c r="B80" s="31"/>
      <c r="C80" s="90" t="s">
        <v>117</v>
      </c>
      <c r="D80" s="90"/>
      <c r="E80" s="90"/>
      <c r="F80" s="216">
        <v>898.1</v>
      </c>
      <c r="G80" s="216">
        <v>1130.5999999999999</v>
      </c>
      <c r="H80" s="216">
        <v>1078.9000000000001</v>
      </c>
      <c r="I80" s="166">
        <v>1046</v>
      </c>
      <c r="J80" s="216">
        <v>1226.0999999999999</v>
      </c>
      <c r="K80" s="216">
        <v>1230.2</v>
      </c>
      <c r="L80" s="216">
        <v>1428.7</v>
      </c>
      <c r="M80" s="166">
        <v>2314.1999999999998</v>
      </c>
      <c r="N80" s="216">
        <v>2447.8000000000002</v>
      </c>
      <c r="O80" s="216">
        <v>2426.8000000000002</v>
      </c>
      <c r="P80" s="216">
        <v>3478</v>
      </c>
      <c r="Q80" s="379">
        <v>3471.1</v>
      </c>
      <c r="R80" s="379">
        <v>3585.2</v>
      </c>
      <c r="S80" s="379">
        <v>3201.2</v>
      </c>
      <c r="T80" s="379">
        <v>2945.1</v>
      </c>
      <c r="U80" s="379">
        <v>2488.1</v>
      </c>
      <c r="V80" s="379">
        <v>2248.8000000000002</v>
      </c>
      <c r="W80" s="379">
        <v>2667.6</v>
      </c>
      <c r="X80" s="379">
        <v>2539.4</v>
      </c>
      <c r="Y80" s="379">
        <v>2459.5</v>
      </c>
      <c r="Z80" s="379">
        <v>2508.6999999999998</v>
      </c>
      <c r="AA80" s="571"/>
      <c r="AB80" s="379"/>
      <c r="AC80" s="379">
        <v>2657.7</v>
      </c>
      <c r="AD80" s="379">
        <v>2601</v>
      </c>
      <c r="AE80" s="379">
        <v>2719.1</v>
      </c>
      <c r="AF80" s="379">
        <v>2632</v>
      </c>
      <c r="AG80" s="379">
        <v>2452.9</v>
      </c>
      <c r="AH80" s="379">
        <v>2387.3000000000002</v>
      </c>
      <c r="AI80" s="379">
        <v>2225.6999999999998</v>
      </c>
      <c r="AJ80" s="379">
        <v>3197.2</v>
      </c>
      <c r="AK80" s="379">
        <v>2903.9</v>
      </c>
      <c r="AL80" s="379">
        <v>3473.7</v>
      </c>
      <c r="AM80" s="379">
        <v>3163.4</v>
      </c>
      <c r="AN80" s="379">
        <v>3047</v>
      </c>
      <c r="AO80" s="379">
        <v>2676.5</v>
      </c>
      <c r="AP80" s="379">
        <v>3052.6</v>
      </c>
      <c r="AQ80" s="1000">
        <v>3151.9</v>
      </c>
      <c r="AR80" s="379"/>
      <c r="AS80" s="379"/>
      <c r="AT80" s="1457"/>
      <c r="AU80" s="1448">
        <v>3020.1</v>
      </c>
      <c r="AV80" s="63"/>
      <c r="AW80" s="107"/>
      <c r="AX80" s="944"/>
      <c r="AY80" s="166">
        <v>524.6</v>
      </c>
      <c r="AZ80" s="166">
        <v>747.8</v>
      </c>
      <c r="BA80" s="166">
        <v>1046</v>
      </c>
      <c r="BB80" s="166">
        <v>2314.1999999999998</v>
      </c>
      <c r="BC80" s="166">
        <v>3471.1</v>
      </c>
      <c r="BD80" s="166">
        <v>2488.1</v>
      </c>
      <c r="BE80" s="166">
        <v>2459.5</v>
      </c>
      <c r="BF80" s="1000">
        <v>2719.1</v>
      </c>
      <c r="BG80" s="166">
        <v>2225.6999999999998</v>
      </c>
      <c r="BH80" s="166">
        <v>3163.4</v>
      </c>
      <c r="BI80" s="1000">
        <v>3151.9</v>
      </c>
      <c r="BJ80" s="1448">
        <v>3020.1</v>
      </c>
      <c r="BL80" s="379"/>
      <c r="BM80" s="379"/>
      <c r="BN80" s="379"/>
      <c r="BP80" s="379"/>
      <c r="BQ80" s="379"/>
      <c r="BR80" s="379"/>
    </row>
    <row r="81" spans="1:70">
      <c r="A81" s="31"/>
      <c r="B81" s="31"/>
      <c r="C81" s="90" t="s">
        <v>286</v>
      </c>
      <c r="D81" s="90"/>
      <c r="E81" s="90"/>
      <c r="F81" s="216">
        <v>56.2</v>
      </c>
      <c r="G81" s="216">
        <v>91.3</v>
      </c>
      <c r="H81" s="216">
        <v>71</v>
      </c>
      <c r="I81" s="166">
        <v>151.19999999999999</v>
      </c>
      <c r="J81" s="216">
        <v>107.2</v>
      </c>
      <c r="K81" s="216">
        <v>92.3</v>
      </c>
      <c r="L81" s="216">
        <v>75.5</v>
      </c>
      <c r="M81" s="166">
        <v>494.9</v>
      </c>
      <c r="N81" s="216">
        <v>75.7</v>
      </c>
      <c r="O81" s="216">
        <v>101.8</v>
      </c>
      <c r="P81" s="216">
        <v>121.3</v>
      </c>
      <c r="Q81" s="379">
        <v>120.9</v>
      </c>
      <c r="R81" s="379">
        <v>135</v>
      </c>
      <c r="S81" s="379">
        <v>119.8</v>
      </c>
      <c r="T81" s="379">
        <v>93.1</v>
      </c>
      <c r="U81" s="379">
        <v>108.8</v>
      </c>
      <c r="V81" s="379">
        <v>75.099999999999994</v>
      </c>
      <c r="W81" s="379">
        <v>70.900000000000006</v>
      </c>
      <c r="X81" s="379">
        <v>102</v>
      </c>
      <c r="Y81" s="379">
        <v>111.3</v>
      </c>
      <c r="Z81" s="379">
        <v>60.9</v>
      </c>
      <c r="AA81" s="571"/>
      <c r="AB81" s="379"/>
      <c r="AC81" s="379">
        <v>68.2</v>
      </c>
      <c r="AD81" s="379">
        <v>91.5</v>
      </c>
      <c r="AE81" s="379">
        <v>61.2</v>
      </c>
      <c r="AF81" s="379">
        <v>44.1</v>
      </c>
      <c r="AG81" s="379">
        <v>31.6</v>
      </c>
      <c r="AH81" s="379">
        <v>51.4</v>
      </c>
      <c r="AI81" s="379">
        <v>44.9</v>
      </c>
      <c r="AJ81" s="379">
        <v>78.2</v>
      </c>
      <c r="AK81" s="379">
        <v>47.7</v>
      </c>
      <c r="AL81" s="379">
        <v>93.9</v>
      </c>
      <c r="AM81" s="379">
        <v>174.1</v>
      </c>
      <c r="AN81" s="379">
        <v>98.9</v>
      </c>
      <c r="AO81" s="379">
        <v>125.9</v>
      </c>
      <c r="AP81" s="379">
        <v>117.9</v>
      </c>
      <c r="AQ81" s="1000">
        <v>173.7</v>
      </c>
      <c r="AR81" s="379"/>
      <c r="AS81" s="379"/>
      <c r="AT81" s="1457"/>
      <c r="AU81" s="1448">
        <v>269.2</v>
      </c>
      <c r="AV81" s="63"/>
      <c r="AW81" s="107"/>
      <c r="AX81" s="944"/>
      <c r="AY81" s="166">
        <v>98.9</v>
      </c>
      <c r="AZ81" s="166">
        <v>52.7</v>
      </c>
      <c r="BA81" s="166">
        <v>151.19999999999999</v>
      </c>
      <c r="BB81" s="166">
        <v>494.9</v>
      </c>
      <c r="BC81" s="166">
        <v>120.9</v>
      </c>
      <c r="BD81" s="166">
        <v>108.8</v>
      </c>
      <c r="BE81" s="166">
        <v>111.3</v>
      </c>
      <c r="BF81" s="1000">
        <v>61.2</v>
      </c>
      <c r="BG81" s="166">
        <v>44.9</v>
      </c>
      <c r="BH81" s="166">
        <v>174.1</v>
      </c>
      <c r="BI81" s="1000">
        <v>173.7</v>
      </c>
      <c r="BJ81" s="1448">
        <v>269.2</v>
      </c>
      <c r="BL81" s="379"/>
      <c r="BM81" s="379"/>
      <c r="BN81" s="379"/>
      <c r="BP81" s="379"/>
      <c r="BQ81" s="379"/>
      <c r="BR81" s="379"/>
    </row>
    <row r="82" spans="1:70">
      <c r="A82" s="31"/>
      <c r="B82" s="31"/>
      <c r="C82" s="31"/>
      <c r="D82" s="31"/>
      <c r="E82" s="31"/>
      <c r="F82" s="221"/>
      <c r="G82" s="221"/>
      <c r="H82" s="221"/>
      <c r="I82" s="174"/>
      <c r="J82" s="221"/>
      <c r="K82" s="221"/>
      <c r="L82" s="221"/>
      <c r="M82" s="174"/>
      <c r="N82" s="221"/>
      <c r="O82" s="221"/>
      <c r="P82" s="221"/>
      <c r="Q82" s="382"/>
      <c r="R82" s="382"/>
      <c r="S82" s="382"/>
      <c r="T82" s="382"/>
      <c r="U82" s="382"/>
      <c r="V82" s="382"/>
      <c r="W82" s="382"/>
      <c r="X82" s="382"/>
      <c r="Y82" s="382"/>
      <c r="Z82" s="382"/>
      <c r="AA82" s="576"/>
      <c r="AB82" s="559"/>
      <c r="AC82" s="559"/>
      <c r="AD82" s="559"/>
      <c r="AE82" s="559"/>
      <c r="AF82" s="559"/>
      <c r="AG82" s="559"/>
      <c r="AH82" s="559"/>
      <c r="AI82" s="559"/>
      <c r="AJ82" s="559"/>
      <c r="AK82" s="559"/>
      <c r="AL82" s="559"/>
      <c r="AM82" s="559"/>
      <c r="AN82" s="559"/>
      <c r="AO82" s="559"/>
      <c r="AP82" s="559"/>
      <c r="AQ82" s="1003"/>
      <c r="AR82" s="559"/>
      <c r="AS82" s="559"/>
      <c r="AT82" s="559"/>
      <c r="AU82" s="1451"/>
      <c r="AV82" s="174"/>
      <c r="AW82" s="154"/>
      <c r="AX82" s="944"/>
      <c r="AY82" s="174"/>
      <c r="AZ82" s="174"/>
      <c r="BA82" s="174"/>
      <c r="BB82" s="174"/>
      <c r="BC82" s="174"/>
      <c r="BD82" s="174"/>
      <c r="BE82" s="174"/>
      <c r="BF82" s="1003"/>
      <c r="BG82" s="174"/>
      <c r="BH82" s="174"/>
      <c r="BI82" s="1003"/>
      <c r="BJ82" s="1451"/>
      <c r="BL82" s="559"/>
      <c r="BM82" s="559"/>
      <c r="BN82" s="559"/>
      <c r="BP82" s="559"/>
      <c r="BQ82" s="559"/>
      <c r="BR82" s="559"/>
    </row>
    <row r="83" spans="1:70">
      <c r="A83" s="31"/>
      <c r="B83" s="92" t="s">
        <v>129</v>
      </c>
      <c r="C83" s="92"/>
      <c r="D83" s="92"/>
      <c r="E83" s="92"/>
      <c r="F83" s="208">
        <v>709.90000000000009</v>
      </c>
      <c r="G83" s="208">
        <v>772.2</v>
      </c>
      <c r="H83" s="208">
        <v>814.09999999999991</v>
      </c>
      <c r="I83" s="152">
        <v>885.49999999999989</v>
      </c>
      <c r="J83" s="208">
        <v>1090.3999999999999</v>
      </c>
      <c r="K83" s="208">
        <v>1078.5999999999999</v>
      </c>
      <c r="L83" s="208">
        <v>1239.9000000000001</v>
      </c>
      <c r="M83" s="152">
        <v>1786.6999999999998</v>
      </c>
      <c r="N83" s="208">
        <v>1885.1000000000001</v>
      </c>
      <c r="O83" s="208">
        <v>1870</v>
      </c>
      <c r="P83" s="208">
        <v>2284.3000000000002</v>
      </c>
      <c r="Q83" s="373">
        <v>2392.3000000000002</v>
      </c>
      <c r="R83" s="373">
        <v>2265.3999999999996</v>
      </c>
      <c r="S83" s="373">
        <v>2093.9</v>
      </c>
      <c r="T83" s="373">
        <v>2106.4</v>
      </c>
      <c r="U83" s="373">
        <v>1931.6</v>
      </c>
      <c r="V83" s="373">
        <v>1791.5000000000002</v>
      </c>
      <c r="W83" s="373">
        <v>1904.4</v>
      </c>
      <c r="X83" s="373">
        <v>1873.5</v>
      </c>
      <c r="Y83" s="373">
        <v>1821.8000000000002</v>
      </c>
      <c r="Z83" s="373">
        <v>1876.4</v>
      </c>
      <c r="AA83" s="570"/>
      <c r="AB83" s="373"/>
      <c r="AC83" s="373">
        <v>1293.0999999999999</v>
      </c>
      <c r="AD83" s="373">
        <v>1213.2</v>
      </c>
      <c r="AE83" s="373">
        <v>1408.9</v>
      </c>
      <c r="AF83" s="373">
        <v>1433.8</v>
      </c>
      <c r="AG83" s="373">
        <v>1358.9</v>
      </c>
      <c r="AH83" s="373">
        <v>1408.2</v>
      </c>
      <c r="AI83" s="373">
        <v>1355.4</v>
      </c>
      <c r="AJ83" s="373">
        <v>1354.3</v>
      </c>
      <c r="AK83" s="373">
        <v>1181.8</v>
      </c>
      <c r="AL83" s="373">
        <v>1351</v>
      </c>
      <c r="AM83" s="373">
        <v>1379</v>
      </c>
      <c r="AN83" s="373">
        <v>1381.1</v>
      </c>
      <c r="AO83" s="373">
        <v>1349.5</v>
      </c>
      <c r="AP83" s="373">
        <v>1445.5</v>
      </c>
      <c r="AQ83" s="992">
        <v>1073.1000000000001</v>
      </c>
      <c r="AR83" s="373"/>
      <c r="AS83" s="373"/>
      <c r="AT83" s="373"/>
      <c r="AU83" s="152">
        <v>1165.5999999999999</v>
      </c>
      <c r="AV83" s="109"/>
      <c r="AW83" s="110"/>
      <c r="AX83" s="945"/>
      <c r="AY83" s="152">
        <v>374.4</v>
      </c>
      <c r="AZ83" s="152">
        <v>681.4</v>
      </c>
      <c r="BA83" s="152">
        <v>885.49999999999989</v>
      </c>
      <c r="BB83" s="152">
        <v>1786.6999999999998</v>
      </c>
      <c r="BC83" s="152">
        <v>2392.3000000000002</v>
      </c>
      <c r="BD83" s="152">
        <v>1931.6</v>
      </c>
      <c r="BE83" s="152">
        <v>1821.8000000000002</v>
      </c>
      <c r="BF83" s="992">
        <v>1408.9</v>
      </c>
      <c r="BG83" s="152">
        <v>1355.4</v>
      </c>
      <c r="BH83" s="152">
        <v>1379</v>
      </c>
      <c r="BI83" s="992">
        <v>1073.1000000000001</v>
      </c>
      <c r="BJ83" s="152">
        <v>1165.5999999999999</v>
      </c>
      <c r="BL83" s="373"/>
      <c r="BM83" s="373"/>
      <c r="BN83" s="373"/>
      <c r="BP83" s="373"/>
      <c r="BQ83" s="373"/>
      <c r="BR83" s="373"/>
    </row>
    <row r="84" spans="1:70">
      <c r="A84" s="31"/>
      <c r="B84" s="177" t="s">
        <v>505</v>
      </c>
      <c r="C84" s="90"/>
      <c r="D84" s="90"/>
      <c r="E84" s="90"/>
      <c r="F84" s="220">
        <v>4.1825653067214752E-2</v>
      </c>
      <c r="G84" s="220">
        <v>8.775883927313699E-2</v>
      </c>
      <c r="H84" s="220">
        <v>5.4260554260554095E-2</v>
      </c>
      <c r="I84" s="117">
        <v>8.7704213241616591E-2</v>
      </c>
      <c r="J84" s="220">
        <v>0.23139469226425757</v>
      </c>
      <c r="K84" s="220">
        <v>-1.0821716801173831E-2</v>
      </c>
      <c r="L84" s="220">
        <v>0.14954570739847961</v>
      </c>
      <c r="M84" s="117">
        <v>0.44100330671828347</v>
      </c>
      <c r="N84" s="220">
        <v>5.5073599373146154E-2</v>
      </c>
      <c r="O84" s="220">
        <v>-8.010185136067105E-3</v>
      </c>
      <c r="P84" s="220">
        <v>0.22155080213903755</v>
      </c>
      <c r="Q84" s="356">
        <v>4.7279254038436358E-2</v>
      </c>
      <c r="R84" s="356">
        <v>-5.3045186640471753E-2</v>
      </c>
      <c r="S84" s="356">
        <v>-7.5704069921426531E-2</v>
      </c>
      <c r="T84" s="356">
        <v>5.9697215721858932E-3</v>
      </c>
      <c r="U84" s="356">
        <v>-8.2985187998480869E-2</v>
      </c>
      <c r="V84" s="356">
        <v>-7.2530544626216442E-2</v>
      </c>
      <c r="W84" s="356">
        <v>6.3019815796818257E-2</v>
      </c>
      <c r="X84" s="356">
        <v>-1.6225582860743604E-2</v>
      </c>
      <c r="Y84" s="356">
        <v>-2.7595409661062109E-2</v>
      </c>
      <c r="Z84" s="356">
        <v>2.9970358985618617E-2</v>
      </c>
      <c r="AA84" s="575"/>
      <c r="AB84" s="352"/>
      <c r="AC84" s="352">
        <v>-0.31086122361969737</v>
      </c>
      <c r="AD84" s="352">
        <v>-6.1789498105328189E-2</v>
      </c>
      <c r="AE84" s="352">
        <v>0.16130893504780741</v>
      </c>
      <c r="AF84" s="352">
        <v>1.7673362197458964E-2</v>
      </c>
      <c r="AG84" s="352">
        <v>-5.2238805970149182E-2</v>
      </c>
      <c r="AH84" s="352">
        <v>3.6279343586724577E-2</v>
      </c>
      <c r="AI84" s="352">
        <v>-3.7494674051981258E-2</v>
      </c>
      <c r="AJ84" s="352">
        <v>-8.1156854065234096E-4</v>
      </c>
      <c r="AK84" s="352">
        <v>-0.12737207413423912</v>
      </c>
      <c r="AL84" s="352">
        <v>0.14317143340666783</v>
      </c>
      <c r="AM84" s="352">
        <v>2.0725388601036343E-2</v>
      </c>
      <c r="AN84" s="352">
        <v>1.5228426395939021E-3</v>
      </c>
      <c r="AO84" s="352">
        <v>-2.2880312794149482E-2</v>
      </c>
      <c r="AP84" s="352">
        <v>7.1137458317895419E-2</v>
      </c>
      <c r="AQ84" s="959"/>
      <c r="AR84" s="352"/>
      <c r="AS84" s="352"/>
      <c r="AT84" s="352"/>
      <c r="AU84" s="113"/>
      <c r="AV84" s="63"/>
      <c r="AW84" s="107"/>
      <c r="AX84" s="945"/>
      <c r="AY84" s="117"/>
      <c r="AZ84" s="117">
        <v>0.81997863247863245</v>
      </c>
      <c r="BA84" s="117">
        <v>0.29953037863222765</v>
      </c>
      <c r="BB84" s="117">
        <v>1.0177300959909656</v>
      </c>
      <c r="BC84" s="117">
        <v>0.33894890020708601</v>
      </c>
      <c r="BD84" s="117">
        <v>-0.19257618191698378</v>
      </c>
      <c r="BE84" s="117">
        <v>-5.6844067094636408E-2</v>
      </c>
      <c r="BF84" s="959"/>
      <c r="BG84" s="117">
        <v>-3.7972886649158877E-2</v>
      </c>
      <c r="BH84" s="117">
        <v>1.7411834144901883E-2</v>
      </c>
      <c r="BI84" s="959"/>
      <c r="BJ84" s="113">
        <v>8.6198863106886403E-2</v>
      </c>
      <c r="BL84" s="352">
        <v>-3.5488679111363441E-2</v>
      </c>
      <c r="BM84" s="352">
        <v>-0.12808027150656642</v>
      </c>
      <c r="BN84" s="352">
        <v>-2.1392313270485852E-2</v>
      </c>
      <c r="BP84" s="352">
        <v>-4.9684150755913148E-4</v>
      </c>
      <c r="BQ84" s="352">
        <v>-3.2462741626089198E-3</v>
      </c>
      <c r="BR84" s="352">
        <v>4.8223350253807196E-2</v>
      </c>
    </row>
    <row r="85" spans="1:70">
      <c r="A85" s="31"/>
      <c r="B85" s="31"/>
      <c r="C85" s="90" t="s">
        <v>114</v>
      </c>
      <c r="D85" s="90"/>
      <c r="E85" s="90"/>
      <c r="F85" s="216">
        <v>470.4</v>
      </c>
      <c r="G85" s="216">
        <v>505.6</v>
      </c>
      <c r="H85" s="216">
        <v>538.4</v>
      </c>
      <c r="I85" s="166">
        <v>582.79999999999995</v>
      </c>
      <c r="J85" s="216">
        <v>703.9</v>
      </c>
      <c r="K85" s="216">
        <v>667.4</v>
      </c>
      <c r="L85" s="216">
        <v>749.8</v>
      </c>
      <c r="M85" s="166">
        <v>1047.8</v>
      </c>
      <c r="N85" s="216">
        <v>1130.4000000000001</v>
      </c>
      <c r="O85" s="216">
        <v>1178.8</v>
      </c>
      <c r="P85" s="216">
        <v>1445.9</v>
      </c>
      <c r="Q85" s="379">
        <v>1497</v>
      </c>
      <c r="R85" s="379">
        <v>1402.3</v>
      </c>
      <c r="S85" s="379">
        <v>1342.4</v>
      </c>
      <c r="T85" s="379">
        <v>1337.8</v>
      </c>
      <c r="U85" s="379">
        <v>1231</v>
      </c>
      <c r="V85" s="379">
        <v>1141.9000000000001</v>
      </c>
      <c r="W85" s="379">
        <v>1231.2</v>
      </c>
      <c r="X85" s="379">
        <v>1204.2</v>
      </c>
      <c r="Y85" s="379">
        <v>1180.5</v>
      </c>
      <c r="Z85" s="379">
        <v>1204.7</v>
      </c>
      <c r="AA85" s="571"/>
      <c r="AB85" s="379"/>
      <c r="AC85" s="379">
        <v>663.6</v>
      </c>
      <c r="AD85" s="379">
        <v>652.6</v>
      </c>
      <c r="AE85" s="379">
        <v>713.3</v>
      </c>
      <c r="AF85" s="379">
        <v>673.8</v>
      </c>
      <c r="AG85" s="379">
        <v>662.1</v>
      </c>
      <c r="AH85" s="379">
        <v>649.70000000000005</v>
      </c>
      <c r="AI85" s="379">
        <v>636.4</v>
      </c>
      <c r="AJ85" s="379">
        <v>734.3</v>
      </c>
      <c r="AK85" s="379">
        <v>665.4</v>
      </c>
      <c r="AL85" s="379">
        <v>788.4</v>
      </c>
      <c r="AM85" s="379">
        <v>833.6</v>
      </c>
      <c r="AN85" s="379">
        <v>838.4</v>
      </c>
      <c r="AO85" s="379">
        <v>839.2</v>
      </c>
      <c r="AP85" s="379">
        <v>909</v>
      </c>
      <c r="AQ85" s="1000">
        <v>690.2</v>
      </c>
      <c r="AR85" s="379"/>
      <c r="AS85" s="379"/>
      <c r="AT85" s="1457"/>
      <c r="AU85" s="1448">
        <v>783.4</v>
      </c>
      <c r="AV85" s="63"/>
      <c r="AW85" s="107"/>
      <c r="AX85" s="943"/>
      <c r="AY85" s="166">
        <v>265.2</v>
      </c>
      <c r="AZ85" s="166">
        <v>452.1</v>
      </c>
      <c r="BA85" s="166">
        <v>582.79999999999995</v>
      </c>
      <c r="BB85" s="166">
        <v>1047.8</v>
      </c>
      <c r="BC85" s="166">
        <v>1497</v>
      </c>
      <c r="BD85" s="166">
        <v>1231</v>
      </c>
      <c r="BE85" s="166">
        <v>1180.5</v>
      </c>
      <c r="BF85" s="1000">
        <v>713.3</v>
      </c>
      <c r="BG85" s="166">
        <v>636.4</v>
      </c>
      <c r="BH85" s="166">
        <v>833.6</v>
      </c>
      <c r="BI85" s="1000">
        <v>690.2</v>
      </c>
      <c r="BJ85" s="1448">
        <v>783.4</v>
      </c>
      <c r="BL85" s="379"/>
      <c r="BM85" s="379"/>
      <c r="BN85" s="379"/>
      <c r="BP85" s="379"/>
      <c r="BQ85" s="379"/>
      <c r="BR85" s="379"/>
    </row>
    <row r="86" spans="1:70">
      <c r="A86" s="31"/>
      <c r="B86" s="31"/>
      <c r="C86" s="90" t="s">
        <v>117</v>
      </c>
      <c r="D86" s="90"/>
      <c r="E86" s="90"/>
      <c r="F86" s="216">
        <v>179.8</v>
      </c>
      <c r="G86" s="216">
        <v>199.1</v>
      </c>
      <c r="H86" s="216">
        <v>210.7</v>
      </c>
      <c r="I86" s="166">
        <v>222.4</v>
      </c>
      <c r="J86" s="216">
        <v>276.2</v>
      </c>
      <c r="K86" s="216">
        <v>298.60000000000002</v>
      </c>
      <c r="L86" s="216">
        <v>338.5</v>
      </c>
      <c r="M86" s="166">
        <v>520.6</v>
      </c>
      <c r="N86" s="216">
        <v>557.70000000000005</v>
      </c>
      <c r="O86" s="216">
        <v>523.6</v>
      </c>
      <c r="P86" s="216">
        <v>639.79999999999995</v>
      </c>
      <c r="Q86" s="379">
        <v>688.8</v>
      </c>
      <c r="R86" s="379">
        <v>619</v>
      </c>
      <c r="S86" s="379">
        <v>543.29999999999995</v>
      </c>
      <c r="T86" s="379">
        <v>508.1</v>
      </c>
      <c r="U86" s="379">
        <v>535</v>
      </c>
      <c r="V86" s="379">
        <v>441.2</v>
      </c>
      <c r="W86" s="379">
        <v>474.8</v>
      </c>
      <c r="X86" s="379">
        <v>496.3</v>
      </c>
      <c r="Y86" s="379">
        <v>498.6</v>
      </c>
      <c r="Z86" s="379">
        <v>541.6</v>
      </c>
      <c r="AA86" s="571"/>
      <c r="AB86" s="379"/>
      <c r="AC86" s="379">
        <v>518.79999999999995</v>
      </c>
      <c r="AD86" s="379">
        <v>478.3</v>
      </c>
      <c r="AE86" s="379">
        <v>591.1</v>
      </c>
      <c r="AF86" s="379">
        <v>649.70000000000005</v>
      </c>
      <c r="AG86" s="379">
        <v>585</v>
      </c>
      <c r="AH86" s="379">
        <v>698.8</v>
      </c>
      <c r="AI86" s="379">
        <v>662.5</v>
      </c>
      <c r="AJ86" s="379">
        <v>552.79999999999995</v>
      </c>
      <c r="AK86" s="379">
        <v>463.1</v>
      </c>
      <c r="AL86" s="379">
        <v>493.5</v>
      </c>
      <c r="AM86" s="379">
        <v>467.4</v>
      </c>
      <c r="AN86" s="379">
        <v>458.2</v>
      </c>
      <c r="AO86" s="379">
        <v>437.4</v>
      </c>
      <c r="AP86" s="379">
        <v>454.1</v>
      </c>
      <c r="AQ86" s="1000">
        <v>328.7</v>
      </c>
      <c r="AR86" s="379"/>
      <c r="AS86" s="379"/>
      <c r="AT86" s="1457"/>
      <c r="AU86" s="1448">
        <v>328.1</v>
      </c>
      <c r="AV86" s="63"/>
      <c r="AW86" s="107"/>
      <c r="AX86" s="943"/>
      <c r="AY86" s="166">
        <v>88.2</v>
      </c>
      <c r="AZ86" s="166">
        <v>171.6</v>
      </c>
      <c r="BA86" s="166">
        <v>222.4</v>
      </c>
      <c r="BB86" s="166">
        <v>520.6</v>
      </c>
      <c r="BC86" s="166">
        <v>688.8</v>
      </c>
      <c r="BD86" s="166">
        <v>535</v>
      </c>
      <c r="BE86" s="166">
        <v>498.6</v>
      </c>
      <c r="BF86" s="1000">
        <v>591.1</v>
      </c>
      <c r="BG86" s="166">
        <v>662.5</v>
      </c>
      <c r="BH86" s="166">
        <v>467.4</v>
      </c>
      <c r="BI86" s="1000">
        <v>328.7</v>
      </c>
      <c r="BJ86" s="1448">
        <v>328.1</v>
      </c>
      <c r="BL86" s="379"/>
      <c r="BM86" s="379"/>
      <c r="BN86" s="379"/>
      <c r="BP86" s="379"/>
      <c r="BQ86" s="379"/>
      <c r="BR86" s="379"/>
    </row>
    <row r="87" spans="1:70">
      <c r="A87" s="31"/>
      <c r="B87" s="31"/>
      <c r="C87" s="90" t="s">
        <v>286</v>
      </c>
      <c r="D87" s="90"/>
      <c r="E87" s="90"/>
      <c r="F87" s="216">
        <v>59.7</v>
      </c>
      <c r="G87" s="216">
        <v>67.5</v>
      </c>
      <c r="H87" s="216">
        <v>65</v>
      </c>
      <c r="I87" s="166">
        <v>80.3</v>
      </c>
      <c r="J87" s="216">
        <v>110.3</v>
      </c>
      <c r="K87" s="216">
        <v>112.6</v>
      </c>
      <c r="L87" s="216">
        <v>151.6</v>
      </c>
      <c r="M87" s="166">
        <v>218.3</v>
      </c>
      <c r="N87" s="216">
        <v>197</v>
      </c>
      <c r="O87" s="216">
        <v>167.6</v>
      </c>
      <c r="P87" s="216">
        <v>198.6</v>
      </c>
      <c r="Q87" s="379">
        <v>206.5</v>
      </c>
      <c r="R87" s="379">
        <v>244.1</v>
      </c>
      <c r="S87" s="379">
        <v>208.2</v>
      </c>
      <c r="T87" s="379">
        <v>260.5</v>
      </c>
      <c r="U87" s="379">
        <v>165.6</v>
      </c>
      <c r="V87" s="379">
        <v>208.4</v>
      </c>
      <c r="W87" s="379">
        <v>198.4</v>
      </c>
      <c r="X87" s="379">
        <v>173</v>
      </c>
      <c r="Y87" s="379">
        <v>142.69999999999999</v>
      </c>
      <c r="Z87" s="379">
        <v>130.1</v>
      </c>
      <c r="AA87" s="571"/>
      <c r="AB87" s="379"/>
      <c r="AC87" s="379">
        <v>110.7</v>
      </c>
      <c r="AD87" s="379">
        <v>82.3</v>
      </c>
      <c r="AE87" s="379">
        <v>104.5</v>
      </c>
      <c r="AF87" s="379">
        <v>110.3</v>
      </c>
      <c r="AG87" s="379">
        <v>111.8</v>
      </c>
      <c r="AH87" s="379">
        <v>59.7</v>
      </c>
      <c r="AI87" s="379">
        <v>56.5</v>
      </c>
      <c r="AJ87" s="379">
        <v>67.2</v>
      </c>
      <c r="AK87" s="379">
        <v>53.3</v>
      </c>
      <c r="AL87" s="379">
        <v>69.099999999999994</v>
      </c>
      <c r="AM87" s="379">
        <v>78</v>
      </c>
      <c r="AN87" s="379">
        <v>84.5</v>
      </c>
      <c r="AO87" s="379">
        <v>72.900000000000006</v>
      </c>
      <c r="AP87" s="379">
        <v>82.4</v>
      </c>
      <c r="AQ87" s="1000">
        <v>54.2</v>
      </c>
      <c r="AR87" s="379"/>
      <c r="AS87" s="379"/>
      <c r="AT87" s="1457"/>
      <c r="AU87" s="1448">
        <v>54.1</v>
      </c>
      <c r="AV87" s="63"/>
      <c r="AW87" s="107"/>
      <c r="AX87" s="943"/>
      <c r="AY87" s="166">
        <v>21</v>
      </c>
      <c r="AZ87" s="166">
        <v>57.7</v>
      </c>
      <c r="BA87" s="166">
        <v>80.3</v>
      </c>
      <c r="BB87" s="166">
        <v>218.3</v>
      </c>
      <c r="BC87" s="166">
        <v>206.5</v>
      </c>
      <c r="BD87" s="166">
        <v>165.6</v>
      </c>
      <c r="BE87" s="166">
        <v>142.69999999999999</v>
      </c>
      <c r="BF87" s="1000">
        <v>104.5</v>
      </c>
      <c r="BG87" s="166">
        <v>56.5</v>
      </c>
      <c r="BH87" s="166">
        <v>78</v>
      </c>
      <c r="BI87" s="1000">
        <v>54.2</v>
      </c>
      <c r="BJ87" s="1448">
        <v>54.1</v>
      </c>
      <c r="BL87" s="379"/>
      <c r="BM87" s="379"/>
      <c r="BN87" s="379"/>
      <c r="BP87" s="379"/>
      <c r="BQ87" s="379"/>
      <c r="BR87" s="379"/>
    </row>
    <row r="88" spans="1:70">
      <c r="A88" s="31"/>
      <c r="B88" s="31"/>
      <c r="C88" s="31"/>
      <c r="D88" s="31"/>
      <c r="E88" s="31"/>
      <c r="F88" s="62"/>
      <c r="G88" s="62"/>
      <c r="H88" s="62"/>
      <c r="I88" s="63"/>
      <c r="J88" s="62"/>
      <c r="K88" s="62"/>
      <c r="L88" s="62"/>
      <c r="M88" s="63"/>
      <c r="N88" s="62"/>
      <c r="O88" s="62"/>
      <c r="P88" s="62"/>
      <c r="Q88" s="353"/>
      <c r="R88" s="353"/>
      <c r="S88" s="353"/>
      <c r="T88" s="353"/>
      <c r="U88" s="353"/>
      <c r="V88" s="353"/>
      <c r="W88" s="353"/>
      <c r="X88" s="353"/>
      <c r="Y88" s="353"/>
      <c r="Z88" s="353"/>
      <c r="AA88" s="565"/>
      <c r="AB88" s="353"/>
      <c r="AC88" s="353"/>
      <c r="AD88" s="353"/>
      <c r="AE88" s="353"/>
      <c r="AF88" s="353"/>
      <c r="AG88" s="353"/>
      <c r="AH88" s="353"/>
      <c r="AI88" s="353"/>
      <c r="AJ88" s="353"/>
      <c r="AK88" s="353"/>
      <c r="AL88" s="353"/>
      <c r="AM88" s="353"/>
      <c r="AN88" s="353"/>
      <c r="AO88" s="353"/>
      <c r="AP88" s="353"/>
      <c r="AQ88" s="933"/>
      <c r="AR88" s="353"/>
      <c r="AS88" s="353"/>
      <c r="AT88" s="557"/>
      <c r="AU88" s="80"/>
      <c r="AV88" s="63"/>
      <c r="AW88" s="107"/>
      <c r="AX88" s="944"/>
      <c r="AY88" s="63"/>
      <c r="AZ88" s="63"/>
      <c r="BA88" s="63"/>
      <c r="BB88" s="63"/>
      <c r="BC88" s="63"/>
      <c r="BD88" s="63"/>
      <c r="BE88" s="63"/>
      <c r="BF88" s="933"/>
      <c r="BG88" s="63"/>
      <c r="BH88" s="63"/>
      <c r="BI88" s="933"/>
      <c r="BJ88" s="80"/>
      <c r="BL88" s="353"/>
      <c r="BM88" s="353"/>
      <c r="BN88" s="353"/>
      <c r="BP88" s="353"/>
      <c r="BQ88" s="353"/>
      <c r="BR88" s="353"/>
    </row>
    <row r="89" spans="1:70">
      <c r="A89" s="31"/>
      <c r="B89" s="92" t="s">
        <v>176</v>
      </c>
      <c r="C89" s="92"/>
      <c r="D89" s="92"/>
      <c r="E89" s="92"/>
      <c r="F89" s="208">
        <v>353.6</v>
      </c>
      <c r="G89" s="208">
        <v>385.3</v>
      </c>
      <c r="H89" s="208">
        <v>357.29999999999995</v>
      </c>
      <c r="I89" s="152">
        <v>346.4</v>
      </c>
      <c r="J89" s="208">
        <v>353.8</v>
      </c>
      <c r="K89" s="208">
        <v>351.7</v>
      </c>
      <c r="L89" s="208">
        <v>416.8</v>
      </c>
      <c r="M89" s="152">
        <v>679.3</v>
      </c>
      <c r="N89" s="208">
        <v>684.9</v>
      </c>
      <c r="O89" s="208">
        <v>644.29999999999995</v>
      </c>
      <c r="P89" s="208">
        <v>668.59999999999991</v>
      </c>
      <c r="Q89" s="373">
        <v>834.7</v>
      </c>
      <c r="R89" s="373">
        <v>767.7</v>
      </c>
      <c r="S89" s="373">
        <v>789.9</v>
      </c>
      <c r="T89" s="373">
        <v>858.90000000000009</v>
      </c>
      <c r="U89" s="373">
        <v>697.8</v>
      </c>
      <c r="V89" s="373">
        <v>609.9</v>
      </c>
      <c r="W89" s="373">
        <v>628</v>
      </c>
      <c r="X89" s="373">
        <v>670.59999999999991</v>
      </c>
      <c r="Y89" s="373">
        <v>693.7</v>
      </c>
      <c r="Z89" s="373">
        <v>687.8</v>
      </c>
      <c r="AA89" s="570"/>
      <c r="AB89" s="373"/>
      <c r="AC89" s="373">
        <v>0</v>
      </c>
      <c r="AD89" s="373">
        <v>0</v>
      </c>
      <c r="AE89" s="373">
        <v>0</v>
      </c>
      <c r="AF89" s="373"/>
      <c r="AG89" s="373"/>
      <c r="AH89" s="373"/>
      <c r="AI89" s="373"/>
      <c r="AJ89" s="373"/>
      <c r="AK89" s="373"/>
      <c r="AL89" s="373"/>
      <c r="AM89" s="373"/>
      <c r="AN89" s="373"/>
      <c r="AO89" s="373"/>
      <c r="AP89" s="373"/>
      <c r="AQ89" s="992"/>
      <c r="AR89" s="373"/>
      <c r="AS89" s="373"/>
      <c r="AT89" s="373"/>
      <c r="AU89" s="152"/>
      <c r="AV89" s="109"/>
      <c r="AW89" s="110"/>
      <c r="AX89" s="944"/>
      <c r="AY89" s="152">
        <v>0</v>
      </c>
      <c r="AZ89" s="152">
        <v>346.1</v>
      </c>
      <c r="BA89" s="152">
        <v>346.4</v>
      </c>
      <c r="BB89" s="152">
        <v>679.3</v>
      </c>
      <c r="BC89" s="152">
        <v>834.7</v>
      </c>
      <c r="BD89" s="152">
        <v>697.8</v>
      </c>
      <c r="BE89" s="152">
        <v>693.7</v>
      </c>
      <c r="BF89" s="992">
        <v>0</v>
      </c>
      <c r="BG89" s="152"/>
      <c r="BH89" s="152"/>
      <c r="BI89" s="992"/>
      <c r="BJ89" s="152"/>
      <c r="BL89" s="373"/>
      <c r="BM89" s="373"/>
      <c r="BN89" s="373"/>
      <c r="BP89" s="373"/>
      <c r="BQ89" s="373"/>
      <c r="BR89" s="373"/>
    </row>
    <row r="90" spans="1:70">
      <c r="A90" s="31"/>
      <c r="B90" s="177" t="s">
        <v>505</v>
      </c>
      <c r="C90" s="90"/>
      <c r="D90" s="90"/>
      <c r="E90" s="90"/>
      <c r="F90" s="220">
        <v>2.1670037561398514E-2</v>
      </c>
      <c r="G90" s="220">
        <v>8.9649321266968229E-2</v>
      </c>
      <c r="H90" s="220">
        <v>-7.2670646249675674E-2</v>
      </c>
      <c r="I90" s="117">
        <v>-3.0506577106073296E-2</v>
      </c>
      <c r="J90" s="220">
        <v>2.1362586605080836E-2</v>
      </c>
      <c r="K90" s="220">
        <v>-5.9355568117581692E-3</v>
      </c>
      <c r="L90" s="220">
        <v>0.18510093829968732</v>
      </c>
      <c r="M90" s="117">
        <v>0.62979846449136256</v>
      </c>
      <c r="N90" s="220">
        <v>8.243780362137576E-3</v>
      </c>
      <c r="O90" s="220">
        <v>-5.9278726821433869E-2</v>
      </c>
      <c r="P90" s="220">
        <v>3.7715349992239577E-2</v>
      </c>
      <c r="Q90" s="356">
        <v>0.24842955429255187</v>
      </c>
      <c r="R90" s="356">
        <v>-8.026835988978076E-2</v>
      </c>
      <c r="S90" s="356">
        <v>2.8917545916373522E-2</v>
      </c>
      <c r="T90" s="356">
        <v>8.7352829472085114E-2</v>
      </c>
      <c r="U90" s="356">
        <v>-0.18756549074397499</v>
      </c>
      <c r="V90" s="356">
        <v>-0.1259673258813413</v>
      </c>
      <c r="W90" s="356">
        <v>2.9676996228890085E-2</v>
      </c>
      <c r="X90" s="356">
        <v>6.7834394904458417E-2</v>
      </c>
      <c r="Y90" s="356">
        <v>3.4446764091858206E-2</v>
      </c>
      <c r="Z90" s="356">
        <v>-8.5051174859450684E-3</v>
      </c>
      <c r="AA90" s="575"/>
      <c r="AB90" s="352"/>
      <c r="AC90" s="352"/>
      <c r="AD90" s="352"/>
      <c r="AE90" s="352"/>
      <c r="AF90" s="352"/>
      <c r="AG90" s="352"/>
      <c r="AH90" s="352"/>
      <c r="AI90" s="352"/>
      <c r="AJ90" s="352"/>
      <c r="AK90" s="352"/>
      <c r="AL90" s="352"/>
      <c r="AM90" s="352"/>
      <c r="AN90" s="352"/>
      <c r="AO90" s="352"/>
      <c r="AP90" s="352"/>
      <c r="AQ90" s="959"/>
      <c r="AR90" s="352"/>
      <c r="AS90" s="352"/>
      <c r="AT90" s="352"/>
      <c r="AU90" s="113"/>
      <c r="AV90" s="63"/>
      <c r="AW90" s="107"/>
      <c r="AX90" s="944"/>
      <c r="AY90" s="117"/>
      <c r="AZ90" s="117" t="e">
        <v>#DIV/0!</v>
      </c>
      <c r="BA90" s="117">
        <v>8.6680150245577181E-4</v>
      </c>
      <c r="BB90" s="117">
        <v>0.96102771362586603</v>
      </c>
      <c r="BC90" s="117">
        <v>0.22876490504931568</v>
      </c>
      <c r="BD90" s="117">
        <v>-0.16401102192404471</v>
      </c>
      <c r="BE90" s="117">
        <v>-5.875609057036324E-3</v>
      </c>
      <c r="BF90" s="959"/>
      <c r="BG90" s="117"/>
      <c r="BH90" s="117"/>
      <c r="BI90" s="959"/>
      <c r="BJ90" s="113"/>
      <c r="BL90" s="352"/>
      <c r="BM90" s="352"/>
      <c r="BN90" s="352"/>
      <c r="BP90" s="352"/>
      <c r="BQ90" s="352"/>
      <c r="BR90" s="352"/>
    </row>
    <row r="91" spans="1:70">
      <c r="A91" s="31"/>
      <c r="B91" s="31"/>
      <c r="C91" s="90" t="s">
        <v>114</v>
      </c>
      <c r="D91" s="90"/>
      <c r="E91" s="90"/>
      <c r="F91" s="216">
        <v>191.7</v>
      </c>
      <c r="G91" s="216">
        <v>204.2</v>
      </c>
      <c r="H91" s="216">
        <v>216.2</v>
      </c>
      <c r="I91" s="166">
        <v>210.6</v>
      </c>
      <c r="J91" s="216">
        <v>219.8</v>
      </c>
      <c r="K91" s="216">
        <v>232.3</v>
      </c>
      <c r="L91" s="216">
        <v>255.3</v>
      </c>
      <c r="M91" s="166">
        <v>366.5</v>
      </c>
      <c r="N91" s="216">
        <v>346.4</v>
      </c>
      <c r="O91" s="216">
        <v>331</v>
      </c>
      <c r="P91" s="216">
        <v>358.9</v>
      </c>
      <c r="Q91" s="379">
        <v>411.2</v>
      </c>
      <c r="R91" s="379">
        <v>390.6</v>
      </c>
      <c r="S91" s="379">
        <v>396.7</v>
      </c>
      <c r="T91" s="379">
        <v>429.6</v>
      </c>
      <c r="U91" s="379">
        <v>359.9</v>
      </c>
      <c r="V91" s="379">
        <v>319.60000000000002</v>
      </c>
      <c r="W91" s="379">
        <v>376</v>
      </c>
      <c r="X91" s="379">
        <v>410.7</v>
      </c>
      <c r="Y91" s="379">
        <v>431.9</v>
      </c>
      <c r="Z91" s="379">
        <v>432.6</v>
      </c>
      <c r="AA91" s="571"/>
      <c r="AB91" s="379"/>
      <c r="AC91" s="379">
        <v>0</v>
      </c>
      <c r="AD91" s="379">
        <v>0</v>
      </c>
      <c r="AE91" s="379">
        <v>0</v>
      </c>
      <c r="AF91" s="379"/>
      <c r="AG91" s="379"/>
      <c r="AH91" s="379"/>
      <c r="AI91" s="379"/>
      <c r="AJ91" s="379"/>
      <c r="AK91" s="379"/>
      <c r="AL91" s="379"/>
      <c r="AM91" s="379"/>
      <c r="AN91" s="379"/>
      <c r="AO91" s="379"/>
      <c r="AP91" s="379"/>
      <c r="AQ91" s="1000"/>
      <c r="AR91" s="379"/>
      <c r="AS91" s="379"/>
      <c r="AT91" s="1457"/>
      <c r="AU91" s="1448"/>
      <c r="AV91" s="63"/>
      <c r="AW91" s="107"/>
      <c r="AX91" s="944"/>
      <c r="AY91" s="166"/>
      <c r="AZ91" s="166">
        <v>170.5</v>
      </c>
      <c r="BA91" s="166">
        <v>210.6</v>
      </c>
      <c r="BB91" s="166">
        <v>366.5</v>
      </c>
      <c r="BC91" s="166">
        <v>411.2</v>
      </c>
      <c r="BD91" s="166">
        <v>359.9</v>
      </c>
      <c r="BE91" s="166">
        <v>431.9</v>
      </c>
      <c r="BF91" s="1000">
        <v>0</v>
      </c>
      <c r="BG91" s="166"/>
      <c r="BH91" s="166"/>
      <c r="BI91" s="1000"/>
      <c r="BJ91" s="1448"/>
      <c r="BL91" s="379"/>
      <c r="BM91" s="379"/>
      <c r="BN91" s="379"/>
      <c r="BP91" s="379"/>
      <c r="BQ91" s="379"/>
      <c r="BR91" s="379"/>
    </row>
    <row r="92" spans="1:70">
      <c r="A92" s="31"/>
      <c r="B92" s="31"/>
      <c r="C92" s="90" t="s">
        <v>117</v>
      </c>
      <c r="D92" s="90"/>
      <c r="E92" s="90"/>
      <c r="F92" s="216">
        <v>141.4</v>
      </c>
      <c r="G92" s="216">
        <v>156.80000000000001</v>
      </c>
      <c r="H92" s="216">
        <v>126.5</v>
      </c>
      <c r="I92" s="166">
        <v>125.7</v>
      </c>
      <c r="J92" s="216">
        <v>104.3</v>
      </c>
      <c r="K92" s="216">
        <v>111.2</v>
      </c>
      <c r="L92" s="216">
        <v>131.80000000000001</v>
      </c>
      <c r="M92" s="166">
        <v>268.8</v>
      </c>
      <c r="N92" s="216">
        <v>289.8</v>
      </c>
      <c r="O92" s="216">
        <v>266.39999999999998</v>
      </c>
      <c r="P92" s="216">
        <v>263.89999999999998</v>
      </c>
      <c r="Q92" s="379">
        <v>344.1</v>
      </c>
      <c r="R92" s="379">
        <v>323.10000000000002</v>
      </c>
      <c r="S92" s="379">
        <v>328.6</v>
      </c>
      <c r="T92" s="379">
        <v>359.6</v>
      </c>
      <c r="U92" s="379">
        <v>312.39999999999998</v>
      </c>
      <c r="V92" s="379">
        <v>271.89999999999998</v>
      </c>
      <c r="W92" s="379">
        <v>239.4</v>
      </c>
      <c r="X92" s="379">
        <v>247</v>
      </c>
      <c r="Y92" s="379">
        <v>257.8</v>
      </c>
      <c r="Z92" s="379">
        <v>235</v>
      </c>
      <c r="AA92" s="571"/>
      <c r="AB92" s="379"/>
      <c r="AC92" s="379">
        <v>0</v>
      </c>
      <c r="AD92" s="379">
        <v>0</v>
      </c>
      <c r="AE92" s="379">
        <v>0</v>
      </c>
      <c r="AF92" s="379"/>
      <c r="AG92" s="379"/>
      <c r="AH92" s="379"/>
      <c r="AI92" s="379"/>
      <c r="AJ92" s="379"/>
      <c r="AK92" s="379"/>
      <c r="AL92" s="379"/>
      <c r="AM92" s="379"/>
      <c r="AN92" s="379"/>
      <c r="AO92" s="379"/>
      <c r="AP92" s="379"/>
      <c r="AQ92" s="1000"/>
      <c r="AR92" s="379"/>
      <c r="AS92" s="379"/>
      <c r="AT92" s="1457"/>
      <c r="AU92" s="1448"/>
      <c r="AV92" s="63"/>
      <c r="AW92" s="107"/>
      <c r="AX92" s="944"/>
      <c r="AY92" s="166"/>
      <c r="AZ92" s="166">
        <v>153.30000000000001</v>
      </c>
      <c r="BA92" s="166">
        <v>125.7</v>
      </c>
      <c r="BB92" s="166">
        <v>268.8</v>
      </c>
      <c r="BC92" s="166">
        <v>344.1</v>
      </c>
      <c r="BD92" s="166">
        <v>312.39999999999998</v>
      </c>
      <c r="BE92" s="166">
        <v>257.8</v>
      </c>
      <c r="BF92" s="1000">
        <v>0</v>
      </c>
      <c r="BG92" s="166"/>
      <c r="BH92" s="166"/>
      <c r="BI92" s="1000"/>
      <c r="BJ92" s="1448"/>
      <c r="BL92" s="379"/>
      <c r="BM92" s="379"/>
      <c r="BN92" s="379"/>
      <c r="BP92" s="379"/>
      <c r="BQ92" s="379"/>
      <c r="BR92" s="379"/>
    </row>
    <row r="93" spans="1:70">
      <c r="A93" s="31"/>
      <c r="B93" s="31"/>
      <c r="C93" s="90" t="s">
        <v>286</v>
      </c>
      <c r="D93" s="90"/>
      <c r="E93" s="90"/>
      <c r="F93" s="216">
        <v>20.5</v>
      </c>
      <c r="G93" s="216">
        <v>24.3</v>
      </c>
      <c r="H93" s="216">
        <v>14.6</v>
      </c>
      <c r="I93" s="166">
        <v>10.1</v>
      </c>
      <c r="J93" s="216">
        <v>29.7</v>
      </c>
      <c r="K93" s="216">
        <v>8.1999999999999993</v>
      </c>
      <c r="L93" s="216">
        <v>29.7</v>
      </c>
      <c r="M93" s="166">
        <v>44</v>
      </c>
      <c r="N93" s="216">
        <v>48.7</v>
      </c>
      <c r="O93" s="216">
        <v>46.9</v>
      </c>
      <c r="P93" s="216">
        <v>45.8</v>
      </c>
      <c r="Q93" s="379">
        <v>79.400000000000006</v>
      </c>
      <c r="R93" s="379">
        <v>54</v>
      </c>
      <c r="S93" s="379">
        <v>64.599999999999994</v>
      </c>
      <c r="T93" s="379">
        <v>69.7</v>
      </c>
      <c r="U93" s="379">
        <v>25.5</v>
      </c>
      <c r="V93" s="379">
        <v>18.399999999999999</v>
      </c>
      <c r="W93" s="379">
        <v>12.6</v>
      </c>
      <c r="X93" s="379">
        <v>12.9</v>
      </c>
      <c r="Y93" s="379">
        <v>4</v>
      </c>
      <c r="Z93" s="379">
        <v>20.2</v>
      </c>
      <c r="AA93" s="571"/>
      <c r="AB93" s="379"/>
      <c r="AC93" s="379">
        <v>0</v>
      </c>
      <c r="AD93" s="379">
        <v>0</v>
      </c>
      <c r="AE93" s="379">
        <v>0</v>
      </c>
      <c r="AF93" s="379"/>
      <c r="AG93" s="379"/>
      <c r="AH93" s="379"/>
      <c r="AI93" s="379"/>
      <c r="AJ93" s="379"/>
      <c r="AK93" s="379"/>
      <c r="AL93" s="379"/>
      <c r="AM93" s="379"/>
      <c r="AN93" s="379"/>
      <c r="AO93" s="379"/>
      <c r="AP93" s="379"/>
      <c r="AQ93" s="1000"/>
      <c r="AR93" s="379"/>
      <c r="AS93" s="379"/>
      <c r="AT93" s="1457"/>
      <c r="AU93" s="1448"/>
      <c r="AV93" s="63"/>
      <c r="AW93" s="107"/>
      <c r="AX93" s="945"/>
      <c r="AY93" s="166"/>
      <c r="AZ93" s="166">
        <v>22.3</v>
      </c>
      <c r="BA93" s="166">
        <v>10.1</v>
      </c>
      <c r="BB93" s="166">
        <v>44</v>
      </c>
      <c r="BC93" s="166">
        <v>79.400000000000006</v>
      </c>
      <c r="BD93" s="166">
        <v>25.5</v>
      </c>
      <c r="BE93" s="166">
        <v>4</v>
      </c>
      <c r="BF93" s="1000">
        <v>0</v>
      </c>
      <c r="BG93" s="166"/>
      <c r="BH93" s="166"/>
      <c r="BI93" s="1000"/>
      <c r="BJ93" s="1448"/>
      <c r="BL93" s="379"/>
      <c r="BM93" s="379"/>
      <c r="BN93" s="379"/>
      <c r="BP93" s="379"/>
      <c r="BQ93" s="379"/>
      <c r="BR93" s="379"/>
    </row>
    <row r="94" spans="1:70">
      <c r="A94" s="31"/>
      <c r="B94" s="31"/>
      <c r="C94" s="31"/>
      <c r="D94" s="31"/>
      <c r="E94" s="31"/>
      <c r="F94" s="62"/>
      <c r="G94" s="62"/>
      <c r="H94" s="62"/>
      <c r="I94" s="63"/>
      <c r="J94" s="62"/>
      <c r="K94" s="62"/>
      <c r="L94" s="62"/>
      <c r="M94" s="63"/>
      <c r="N94" s="62"/>
      <c r="O94" s="62"/>
      <c r="P94" s="62"/>
      <c r="Q94" s="353"/>
      <c r="R94" s="353"/>
      <c r="S94" s="353"/>
      <c r="T94" s="353"/>
      <c r="U94" s="353"/>
      <c r="V94" s="353"/>
      <c r="W94" s="353"/>
      <c r="X94" s="353"/>
      <c r="Y94" s="353"/>
      <c r="Z94" s="353"/>
      <c r="AA94" s="565"/>
      <c r="AB94" s="353"/>
      <c r="AC94" s="353"/>
      <c r="AD94" s="353"/>
      <c r="AE94" s="353"/>
      <c r="AF94" s="353"/>
      <c r="AG94" s="353"/>
      <c r="AH94" s="353"/>
      <c r="AI94" s="353"/>
      <c r="AJ94" s="353"/>
      <c r="AK94" s="353"/>
      <c r="AL94" s="353"/>
      <c r="AM94" s="353"/>
      <c r="AN94" s="353"/>
      <c r="AO94" s="353"/>
      <c r="AP94" s="353"/>
      <c r="AQ94" s="933"/>
      <c r="AR94" s="353"/>
      <c r="AS94" s="353"/>
      <c r="AT94" s="557"/>
      <c r="AU94" s="80"/>
      <c r="AV94" s="63"/>
      <c r="AW94" s="107"/>
      <c r="AX94" s="944"/>
      <c r="AY94" s="63"/>
      <c r="AZ94" s="63"/>
      <c r="BA94" s="63"/>
      <c r="BB94" s="63"/>
      <c r="BC94" s="63"/>
      <c r="BD94" s="63"/>
      <c r="BE94" s="63"/>
      <c r="BF94" s="933"/>
      <c r="BG94" s="63"/>
      <c r="BH94" s="63"/>
      <c r="BI94" s="933"/>
      <c r="BJ94" s="80"/>
      <c r="BL94" s="353"/>
      <c r="BM94" s="353"/>
      <c r="BN94" s="353"/>
      <c r="BP94" s="353"/>
      <c r="BQ94" s="353"/>
      <c r="BR94" s="353"/>
    </row>
    <row r="95" spans="1:70">
      <c r="A95" s="31"/>
      <c r="B95" s="92" t="s">
        <v>130</v>
      </c>
      <c r="C95" s="92"/>
      <c r="D95" s="92"/>
      <c r="E95" s="92"/>
      <c r="F95" s="208">
        <v>386</v>
      </c>
      <c r="G95" s="208">
        <v>383.7</v>
      </c>
      <c r="H95" s="208">
        <v>411.6</v>
      </c>
      <c r="I95" s="152">
        <v>411</v>
      </c>
      <c r="J95" s="208">
        <v>325.7</v>
      </c>
      <c r="K95" s="208">
        <v>404.2</v>
      </c>
      <c r="L95" s="208">
        <v>464.8</v>
      </c>
      <c r="M95" s="152">
        <v>573.40000000000009</v>
      </c>
      <c r="N95" s="208">
        <v>545.29999999999995</v>
      </c>
      <c r="O95" s="208">
        <v>542.5</v>
      </c>
      <c r="P95" s="208">
        <v>664</v>
      </c>
      <c r="Q95" s="373">
        <v>684.8</v>
      </c>
      <c r="R95" s="373">
        <v>642.70000000000005</v>
      </c>
      <c r="S95" s="373">
        <v>561.79999999999995</v>
      </c>
      <c r="T95" s="373">
        <v>551.4</v>
      </c>
      <c r="U95" s="373">
        <v>517.29999999999995</v>
      </c>
      <c r="V95" s="373">
        <v>504</v>
      </c>
      <c r="W95" s="373">
        <v>540.29999999999995</v>
      </c>
      <c r="X95" s="373">
        <v>546.79999999999995</v>
      </c>
      <c r="Y95" s="373">
        <v>602.79999999999995</v>
      </c>
      <c r="Z95" s="373">
        <v>614.40000000000009</v>
      </c>
      <c r="AA95" s="570"/>
      <c r="AB95" s="373"/>
      <c r="AC95" s="373">
        <v>609.79999999999995</v>
      </c>
      <c r="AD95" s="373">
        <v>745</v>
      </c>
      <c r="AE95" s="373">
        <v>699.3</v>
      </c>
      <c r="AF95" s="373">
        <v>647.40000000000009</v>
      </c>
      <c r="AG95" s="373">
        <v>659.3</v>
      </c>
      <c r="AH95" s="373">
        <v>681.1</v>
      </c>
      <c r="AI95" s="373">
        <v>693.2</v>
      </c>
      <c r="AJ95" s="373">
        <v>816.09999999999991</v>
      </c>
      <c r="AK95" s="373">
        <v>844.3</v>
      </c>
      <c r="AL95" s="373">
        <v>993.90000000000009</v>
      </c>
      <c r="AM95" s="373">
        <v>1051.2</v>
      </c>
      <c r="AN95" s="373">
        <v>1059.8000000000002</v>
      </c>
      <c r="AO95" s="373">
        <v>1108.0999999999999</v>
      </c>
      <c r="AP95" s="373">
        <v>1143.9000000000001</v>
      </c>
      <c r="AQ95" s="992">
        <v>814.9</v>
      </c>
      <c r="AR95" s="373"/>
      <c r="AS95" s="373"/>
      <c r="AT95" s="373"/>
      <c r="AU95" s="152">
        <v>946</v>
      </c>
      <c r="AV95" s="109"/>
      <c r="AW95" s="110"/>
      <c r="AX95" s="944"/>
      <c r="AY95" s="152">
        <v>218.3</v>
      </c>
      <c r="AZ95" s="152">
        <v>374.1</v>
      </c>
      <c r="BA95" s="152">
        <v>411</v>
      </c>
      <c r="BB95" s="152">
        <v>573.40000000000009</v>
      </c>
      <c r="BC95" s="152">
        <v>684.8</v>
      </c>
      <c r="BD95" s="152">
        <v>517.29999999999995</v>
      </c>
      <c r="BE95" s="152">
        <v>602.79999999999995</v>
      </c>
      <c r="BF95" s="992">
        <v>699.3</v>
      </c>
      <c r="BG95" s="152">
        <v>693.2</v>
      </c>
      <c r="BH95" s="152">
        <v>1051.2</v>
      </c>
      <c r="BI95" s="992">
        <v>814.9</v>
      </c>
      <c r="BJ95" s="152">
        <v>946</v>
      </c>
      <c r="BL95" s="373"/>
      <c r="BM95" s="373"/>
      <c r="BN95" s="373"/>
      <c r="BP95" s="373"/>
      <c r="BQ95" s="373"/>
      <c r="BR95" s="373"/>
    </row>
    <row r="96" spans="1:70">
      <c r="A96" s="31"/>
      <c r="B96" s="177" t="s">
        <v>505</v>
      </c>
      <c r="C96" s="90"/>
      <c r="D96" s="90"/>
      <c r="E96" s="90"/>
      <c r="F96" s="220">
        <v>3.1809676557070343E-2</v>
      </c>
      <c r="G96" s="220">
        <v>-5.9585492227979264E-3</v>
      </c>
      <c r="H96" s="220">
        <v>7.2713057075840526E-2</v>
      </c>
      <c r="I96" s="117">
        <v>-1.4577259475219151E-3</v>
      </c>
      <c r="J96" s="220">
        <v>-0.20754257907542584</v>
      </c>
      <c r="K96" s="220">
        <v>0.24101934295363825</v>
      </c>
      <c r="L96" s="220">
        <v>0.14992577931716977</v>
      </c>
      <c r="M96" s="117">
        <v>0.23364888123924277</v>
      </c>
      <c r="N96" s="220">
        <v>-4.9005929543076587E-2</v>
      </c>
      <c r="O96" s="220">
        <v>-5.1347881899870274E-3</v>
      </c>
      <c r="P96" s="220">
        <v>0.22396313364055298</v>
      </c>
      <c r="Q96" s="356">
        <v>3.1325301204819134E-2</v>
      </c>
      <c r="R96" s="356">
        <v>-6.1477803738317682E-2</v>
      </c>
      <c r="S96" s="356">
        <v>-0.12587521394118573</v>
      </c>
      <c r="T96" s="356">
        <v>-1.8511925952296115E-2</v>
      </c>
      <c r="U96" s="356">
        <v>-6.1842582517228961E-2</v>
      </c>
      <c r="V96" s="356">
        <v>-2.5710419485791558E-2</v>
      </c>
      <c r="W96" s="356">
        <v>7.202380952380949E-2</v>
      </c>
      <c r="X96" s="356">
        <v>1.2030353507310743E-2</v>
      </c>
      <c r="Y96" s="356">
        <v>0.10241404535479148</v>
      </c>
      <c r="Z96" s="356">
        <v>1.9243530192435632E-2</v>
      </c>
      <c r="AA96" s="575"/>
      <c r="AB96" s="352"/>
      <c r="AC96" s="352">
        <v>-7.4869791666668517E-3</v>
      </c>
      <c r="AD96" s="352">
        <v>0.22171203673335538</v>
      </c>
      <c r="AE96" s="352">
        <v>-6.134228187919466E-2</v>
      </c>
      <c r="AF96" s="352">
        <v>-7.4217074217074019E-2</v>
      </c>
      <c r="AG96" s="352">
        <v>1.8381217176397735E-2</v>
      </c>
      <c r="AH96" s="352">
        <v>3.3065372364629253E-2</v>
      </c>
      <c r="AI96" s="352">
        <v>1.7765379533108305E-2</v>
      </c>
      <c r="AJ96" s="352">
        <v>0.17729371032890917</v>
      </c>
      <c r="AK96" s="352">
        <v>3.4554588898419336E-2</v>
      </c>
      <c r="AL96" s="352">
        <v>0.17718820324529205</v>
      </c>
      <c r="AM96" s="352">
        <v>5.7651675218834741E-2</v>
      </c>
      <c r="AN96" s="352">
        <v>8.1811263318114502E-3</v>
      </c>
      <c r="AO96" s="352">
        <v>4.5574636723909823E-2</v>
      </c>
      <c r="AP96" s="352">
        <v>3.2307553469903549E-2</v>
      </c>
      <c r="AQ96" s="959"/>
      <c r="AR96" s="352"/>
      <c r="AS96" s="352"/>
      <c r="AT96" s="352"/>
      <c r="AU96" s="113"/>
      <c r="AV96" s="63"/>
      <c r="AW96" s="107"/>
      <c r="AX96" s="944"/>
      <c r="AY96" s="117"/>
      <c r="AZ96" s="117">
        <v>0.71369674759505264</v>
      </c>
      <c r="BA96" s="117">
        <v>9.8636728147553976E-2</v>
      </c>
      <c r="BB96" s="117">
        <v>0.39513381995133834</v>
      </c>
      <c r="BC96" s="117">
        <v>0.19427973491454464</v>
      </c>
      <c r="BD96" s="117">
        <v>-0.2445969626168224</v>
      </c>
      <c r="BE96" s="117">
        <v>0.16528126812294608</v>
      </c>
      <c r="BF96" s="959"/>
      <c r="BG96" s="117">
        <v>-8.723008723008574E-3</v>
      </c>
      <c r="BH96" s="117">
        <v>0.51644547028274657</v>
      </c>
      <c r="BI96" s="959"/>
      <c r="BJ96" s="113">
        <v>0.16087863541538838</v>
      </c>
      <c r="BL96" s="352">
        <v>-5.7200057200057164E-2</v>
      </c>
      <c r="BM96" s="352">
        <v>0.21797461050201949</v>
      </c>
      <c r="BN96" s="352">
        <v>5.4128614916286066E-2</v>
      </c>
      <c r="BP96" s="352">
        <v>-2.6026026026025884E-2</v>
      </c>
      <c r="BQ96" s="352">
        <v>0.43378534333525676</v>
      </c>
      <c r="BR96" s="352">
        <v>8.8184931506849251E-2</v>
      </c>
    </row>
    <row r="97" spans="1:70">
      <c r="A97" s="31"/>
      <c r="B97" s="31"/>
      <c r="C97" s="90" t="s">
        <v>114</v>
      </c>
      <c r="D97" s="90"/>
      <c r="E97" s="90"/>
      <c r="F97" s="216">
        <v>185.9</v>
      </c>
      <c r="G97" s="216">
        <v>172.9</v>
      </c>
      <c r="H97" s="216">
        <v>184.8</v>
      </c>
      <c r="I97" s="166">
        <v>180.7</v>
      </c>
      <c r="J97" s="216">
        <v>93.7</v>
      </c>
      <c r="K97" s="216">
        <v>183.9</v>
      </c>
      <c r="L97" s="216">
        <v>196.9</v>
      </c>
      <c r="M97" s="166">
        <v>237.2</v>
      </c>
      <c r="N97" s="216">
        <v>238.4</v>
      </c>
      <c r="O97" s="216">
        <v>234.6</v>
      </c>
      <c r="P97" s="216">
        <v>264.3</v>
      </c>
      <c r="Q97" s="379">
        <v>284.7</v>
      </c>
      <c r="R97" s="379">
        <v>285.39999999999998</v>
      </c>
      <c r="S97" s="379">
        <v>285.7</v>
      </c>
      <c r="T97" s="379">
        <v>283.8</v>
      </c>
      <c r="U97" s="379">
        <v>262.2</v>
      </c>
      <c r="V97" s="379">
        <v>260.60000000000002</v>
      </c>
      <c r="W97" s="379">
        <v>282</v>
      </c>
      <c r="X97" s="379">
        <v>275.2</v>
      </c>
      <c r="Y97" s="379">
        <v>285.7</v>
      </c>
      <c r="Z97" s="379">
        <v>301.8</v>
      </c>
      <c r="AA97" s="571"/>
      <c r="AB97" s="379"/>
      <c r="AC97" s="379">
        <v>302</v>
      </c>
      <c r="AD97" s="379">
        <v>333.3</v>
      </c>
      <c r="AE97" s="379">
        <v>341.5</v>
      </c>
      <c r="AF97" s="379">
        <v>311</v>
      </c>
      <c r="AG97" s="379">
        <v>308.60000000000002</v>
      </c>
      <c r="AH97" s="379">
        <v>315.3</v>
      </c>
      <c r="AI97" s="379">
        <v>333.2</v>
      </c>
      <c r="AJ97" s="379">
        <v>397.7</v>
      </c>
      <c r="AK97" s="379">
        <v>397.5</v>
      </c>
      <c r="AL97" s="379">
        <v>469.3</v>
      </c>
      <c r="AM97" s="379">
        <v>473.8</v>
      </c>
      <c r="AN97" s="379">
        <v>473.1</v>
      </c>
      <c r="AO97" s="379">
        <v>473.2</v>
      </c>
      <c r="AP97" s="379">
        <v>468.9</v>
      </c>
      <c r="AQ97" s="1000">
        <v>405</v>
      </c>
      <c r="AR97" s="379"/>
      <c r="AS97" s="379"/>
      <c r="AT97" s="1457"/>
      <c r="AU97" s="1448">
        <v>417.6</v>
      </c>
      <c r="AV97" s="63"/>
      <c r="AW97" s="107"/>
      <c r="AX97" s="944"/>
      <c r="AY97" s="166">
        <v>134.9</v>
      </c>
      <c r="AZ97" s="166">
        <v>178.7</v>
      </c>
      <c r="BA97" s="166">
        <v>180.7</v>
      </c>
      <c r="BB97" s="166">
        <v>237.2</v>
      </c>
      <c r="BC97" s="166">
        <v>284.7</v>
      </c>
      <c r="BD97" s="166">
        <v>262.2</v>
      </c>
      <c r="BE97" s="166">
        <v>285.7</v>
      </c>
      <c r="BF97" s="1000">
        <v>341.5</v>
      </c>
      <c r="BG97" s="166">
        <v>333.2</v>
      </c>
      <c r="BH97" s="166">
        <v>473.8</v>
      </c>
      <c r="BI97" s="1000">
        <v>405</v>
      </c>
      <c r="BJ97" s="1448">
        <v>417.6</v>
      </c>
      <c r="BL97" s="379"/>
      <c r="BM97" s="379"/>
      <c r="BN97" s="379"/>
      <c r="BP97" s="379"/>
      <c r="BQ97" s="379"/>
      <c r="BR97" s="379"/>
    </row>
    <row r="98" spans="1:70">
      <c r="A98" s="31"/>
      <c r="B98" s="31"/>
      <c r="C98" s="90" t="s">
        <v>117</v>
      </c>
      <c r="D98" s="90"/>
      <c r="E98" s="90"/>
      <c r="F98" s="216">
        <v>173.1</v>
      </c>
      <c r="G98" s="216">
        <v>186.1</v>
      </c>
      <c r="H98" s="216">
        <v>191</v>
      </c>
      <c r="I98" s="166">
        <v>194.6</v>
      </c>
      <c r="J98" s="216">
        <v>184.5</v>
      </c>
      <c r="K98" s="216">
        <v>170.2</v>
      </c>
      <c r="L98" s="216">
        <v>210</v>
      </c>
      <c r="M98" s="166">
        <v>272.60000000000002</v>
      </c>
      <c r="N98" s="216">
        <v>231.2</v>
      </c>
      <c r="O98" s="216">
        <v>263.8</v>
      </c>
      <c r="P98" s="216">
        <v>350.8</v>
      </c>
      <c r="Q98" s="379">
        <v>351.9</v>
      </c>
      <c r="R98" s="379">
        <v>316.3</v>
      </c>
      <c r="S98" s="379">
        <v>237.9</v>
      </c>
      <c r="T98" s="379">
        <v>226.2</v>
      </c>
      <c r="U98" s="379">
        <v>223.1</v>
      </c>
      <c r="V98" s="379">
        <v>210.5</v>
      </c>
      <c r="W98" s="379">
        <v>222.1</v>
      </c>
      <c r="X98" s="379">
        <v>237.2</v>
      </c>
      <c r="Y98" s="379">
        <v>277</v>
      </c>
      <c r="Z98" s="379">
        <v>271.8</v>
      </c>
      <c r="AA98" s="571"/>
      <c r="AB98" s="379"/>
      <c r="AC98" s="379">
        <v>272.89999999999998</v>
      </c>
      <c r="AD98" s="379">
        <v>355.2</v>
      </c>
      <c r="AE98" s="379">
        <v>329.7</v>
      </c>
      <c r="AF98" s="379">
        <v>313.60000000000002</v>
      </c>
      <c r="AG98" s="379">
        <v>324</v>
      </c>
      <c r="AH98" s="379">
        <v>335.3</v>
      </c>
      <c r="AI98" s="379">
        <v>336.6</v>
      </c>
      <c r="AJ98" s="379">
        <v>395.4</v>
      </c>
      <c r="AK98" s="379">
        <v>415.6</v>
      </c>
      <c r="AL98" s="379">
        <v>485.3</v>
      </c>
      <c r="AM98" s="379">
        <v>531.70000000000005</v>
      </c>
      <c r="AN98" s="379">
        <v>535.6</v>
      </c>
      <c r="AO98" s="379">
        <v>579</v>
      </c>
      <c r="AP98" s="379">
        <v>608.1</v>
      </c>
      <c r="AQ98" s="1000">
        <v>386.2</v>
      </c>
      <c r="AR98" s="379"/>
      <c r="AS98" s="379"/>
      <c r="AT98" s="1457"/>
      <c r="AU98" s="1448">
        <v>495.7</v>
      </c>
      <c r="AV98" s="63"/>
      <c r="AW98" s="107"/>
      <c r="AX98" s="945"/>
      <c r="AY98" s="166">
        <v>75.5</v>
      </c>
      <c r="AZ98" s="166">
        <v>165.1</v>
      </c>
      <c r="BA98" s="166">
        <v>194.6</v>
      </c>
      <c r="BB98" s="166">
        <v>272.60000000000002</v>
      </c>
      <c r="BC98" s="166">
        <v>351.9</v>
      </c>
      <c r="BD98" s="166">
        <v>223.1</v>
      </c>
      <c r="BE98" s="166">
        <v>277</v>
      </c>
      <c r="BF98" s="1000">
        <v>329.7</v>
      </c>
      <c r="BG98" s="166">
        <v>336.6</v>
      </c>
      <c r="BH98" s="166">
        <v>531.70000000000005</v>
      </c>
      <c r="BI98" s="1000">
        <v>386.2</v>
      </c>
      <c r="BJ98" s="1448">
        <v>495.7</v>
      </c>
      <c r="BL98" s="379"/>
      <c r="BM98" s="379"/>
      <c r="BN98" s="379"/>
      <c r="BP98" s="379"/>
      <c r="BQ98" s="379"/>
      <c r="BR98" s="379"/>
    </row>
    <row r="99" spans="1:70">
      <c r="A99" s="31"/>
      <c r="B99" s="31"/>
      <c r="C99" s="90" t="s">
        <v>286</v>
      </c>
      <c r="D99" s="90"/>
      <c r="E99" s="90"/>
      <c r="F99" s="216">
        <v>27</v>
      </c>
      <c r="G99" s="216">
        <v>24.7</v>
      </c>
      <c r="H99" s="216">
        <v>35.799999999999997</v>
      </c>
      <c r="I99" s="166">
        <v>35.700000000000003</v>
      </c>
      <c r="J99" s="216">
        <v>47.5</v>
      </c>
      <c r="K99" s="216">
        <v>50.1</v>
      </c>
      <c r="L99" s="216">
        <v>57.9</v>
      </c>
      <c r="M99" s="166">
        <v>63.6</v>
      </c>
      <c r="N99" s="216">
        <v>75.7</v>
      </c>
      <c r="O99" s="216">
        <v>44.1</v>
      </c>
      <c r="P99" s="216">
        <v>48.9</v>
      </c>
      <c r="Q99" s="379">
        <v>48.2</v>
      </c>
      <c r="R99" s="379">
        <v>41</v>
      </c>
      <c r="S99" s="379">
        <v>38.200000000000003</v>
      </c>
      <c r="T99" s="379">
        <v>41.4</v>
      </c>
      <c r="U99" s="379">
        <v>32</v>
      </c>
      <c r="V99" s="379">
        <v>32.9</v>
      </c>
      <c r="W99" s="379">
        <v>36.200000000000003</v>
      </c>
      <c r="X99" s="379">
        <v>34.4</v>
      </c>
      <c r="Y99" s="379">
        <v>40.1</v>
      </c>
      <c r="Z99" s="379">
        <v>40.799999999999997</v>
      </c>
      <c r="AA99" s="571"/>
      <c r="AB99" s="379"/>
      <c r="AC99" s="379">
        <v>34.9</v>
      </c>
      <c r="AD99" s="379">
        <v>56.5</v>
      </c>
      <c r="AE99" s="379">
        <v>28.1</v>
      </c>
      <c r="AF99" s="379">
        <v>22.8</v>
      </c>
      <c r="AG99" s="379">
        <v>26.7</v>
      </c>
      <c r="AH99" s="379">
        <v>30.5</v>
      </c>
      <c r="AI99" s="379">
        <v>23.4</v>
      </c>
      <c r="AJ99" s="379">
        <v>23</v>
      </c>
      <c r="AK99" s="379">
        <v>31.2</v>
      </c>
      <c r="AL99" s="379">
        <v>39.299999999999997</v>
      </c>
      <c r="AM99" s="379">
        <v>45.7</v>
      </c>
      <c r="AN99" s="379">
        <v>51.1</v>
      </c>
      <c r="AO99" s="379">
        <v>55.9</v>
      </c>
      <c r="AP99" s="379">
        <v>66.900000000000006</v>
      </c>
      <c r="AQ99" s="1000">
        <v>23.7</v>
      </c>
      <c r="AR99" s="379"/>
      <c r="AS99" s="379"/>
      <c r="AT99" s="1457"/>
      <c r="AU99" s="1448">
        <v>32.700000000000003</v>
      </c>
      <c r="AV99" s="63"/>
      <c r="AW99" s="107"/>
      <c r="AX99" s="945"/>
      <c r="AY99" s="166">
        <v>7.9</v>
      </c>
      <c r="AZ99" s="166">
        <v>30.3</v>
      </c>
      <c r="BA99" s="166">
        <v>35.700000000000003</v>
      </c>
      <c r="BB99" s="166">
        <v>63.6</v>
      </c>
      <c r="BC99" s="166">
        <v>48.2</v>
      </c>
      <c r="BD99" s="166">
        <v>32</v>
      </c>
      <c r="BE99" s="166">
        <v>40.1</v>
      </c>
      <c r="BF99" s="1000">
        <v>28.1</v>
      </c>
      <c r="BG99" s="166">
        <v>23.4</v>
      </c>
      <c r="BH99" s="166">
        <v>45.7</v>
      </c>
      <c r="BI99" s="1000">
        <v>23.7</v>
      </c>
      <c r="BJ99" s="1448">
        <v>32.700000000000003</v>
      </c>
      <c r="BL99" s="379"/>
      <c r="BM99" s="379"/>
      <c r="BN99" s="379"/>
      <c r="BP99" s="379"/>
      <c r="BQ99" s="379"/>
      <c r="BR99" s="379"/>
    </row>
    <row r="100" spans="1:70">
      <c r="A100" s="31"/>
      <c r="B100" s="31"/>
      <c r="C100" s="31"/>
      <c r="D100" s="31"/>
      <c r="E100" s="31"/>
      <c r="F100" s="62"/>
      <c r="G100" s="62"/>
      <c r="H100" s="62"/>
      <c r="I100" s="63"/>
      <c r="J100" s="62"/>
      <c r="K100" s="62"/>
      <c r="L100" s="62"/>
      <c r="M100" s="63"/>
      <c r="N100" s="62"/>
      <c r="O100" s="62"/>
      <c r="P100" s="62"/>
      <c r="Q100" s="353"/>
      <c r="R100" s="353"/>
      <c r="S100" s="353"/>
      <c r="T100" s="353"/>
      <c r="U100" s="353"/>
      <c r="V100" s="353"/>
      <c r="W100" s="353"/>
      <c r="X100" s="353"/>
      <c r="Y100" s="353"/>
      <c r="Z100" s="353"/>
      <c r="AA100" s="565"/>
      <c r="AB100" s="353"/>
      <c r="AC100" s="353"/>
      <c r="AD100" s="353"/>
      <c r="AE100" s="353"/>
      <c r="AF100" s="353"/>
      <c r="AG100" s="353"/>
      <c r="AH100" s="353"/>
      <c r="AI100" s="353"/>
      <c r="AJ100" s="353"/>
      <c r="AK100" s="353"/>
      <c r="AL100" s="353"/>
      <c r="AM100" s="353"/>
      <c r="AN100" s="353"/>
      <c r="AO100" s="353"/>
      <c r="AP100" s="353"/>
      <c r="AQ100" s="933"/>
      <c r="AR100" s="353"/>
      <c r="AS100" s="353"/>
      <c r="AT100" s="557"/>
      <c r="AU100" s="80"/>
      <c r="AV100" s="63"/>
      <c r="AW100" s="107"/>
      <c r="AX100" s="943"/>
      <c r="AY100" s="63"/>
      <c r="AZ100" s="63"/>
      <c r="BA100" s="63"/>
      <c r="BB100" s="63"/>
      <c r="BC100" s="63"/>
      <c r="BD100" s="63"/>
      <c r="BE100" s="63"/>
      <c r="BF100" s="933"/>
      <c r="BG100" s="63"/>
      <c r="BH100" s="63"/>
      <c r="BI100" s="933"/>
      <c r="BJ100" s="80"/>
      <c r="BL100" s="353"/>
      <c r="BM100" s="353"/>
      <c r="BN100" s="353"/>
      <c r="BP100" s="353"/>
      <c r="BQ100" s="353"/>
      <c r="BR100" s="353"/>
    </row>
    <row r="101" spans="1:70">
      <c r="A101" s="31"/>
      <c r="B101" s="92" t="s">
        <v>131</v>
      </c>
      <c r="C101" s="92"/>
      <c r="D101" s="92"/>
      <c r="E101" s="92"/>
      <c r="F101" s="208">
        <v>11371</v>
      </c>
      <c r="G101" s="208">
        <v>12155.000000000002</v>
      </c>
      <c r="H101" s="208">
        <v>12606.8</v>
      </c>
      <c r="I101" s="152">
        <v>14175.5</v>
      </c>
      <c r="J101" s="208">
        <v>14682.5</v>
      </c>
      <c r="K101" s="208">
        <v>14700.100000000004</v>
      </c>
      <c r="L101" s="208">
        <v>15682.299999999997</v>
      </c>
      <c r="M101" s="152">
        <v>19202.899999999998</v>
      </c>
      <c r="N101" s="208">
        <v>18223</v>
      </c>
      <c r="O101" s="208">
        <v>17873.7</v>
      </c>
      <c r="P101" s="208">
        <v>19907.599999999999</v>
      </c>
      <c r="Q101" s="373">
        <v>20844.199999999997</v>
      </c>
      <c r="R101" s="373">
        <v>20152.900000000001</v>
      </c>
      <c r="S101" s="373">
        <v>19439</v>
      </c>
      <c r="T101" s="373">
        <v>19321.5</v>
      </c>
      <c r="U101" s="373">
        <v>19246.7</v>
      </c>
      <c r="V101" s="373">
        <v>18599.5</v>
      </c>
      <c r="W101" s="373">
        <v>19499.7</v>
      </c>
      <c r="X101" s="373">
        <v>19741.5</v>
      </c>
      <c r="Y101" s="373">
        <v>20507.5</v>
      </c>
      <c r="Z101" s="373">
        <v>20381</v>
      </c>
      <c r="AA101" s="570"/>
      <c r="AB101" s="373"/>
      <c r="AC101" s="373">
        <v>19718.2</v>
      </c>
      <c r="AD101" s="373">
        <v>20425.699999999997</v>
      </c>
      <c r="AE101" s="373">
        <v>21994.100000000002</v>
      </c>
      <c r="AF101" s="373">
        <v>22153</v>
      </c>
      <c r="AG101" s="373">
        <v>22468.6</v>
      </c>
      <c r="AH101" s="373">
        <v>22862.7</v>
      </c>
      <c r="AI101" s="373">
        <v>22344.7</v>
      </c>
      <c r="AJ101" s="373">
        <v>23860.6</v>
      </c>
      <c r="AK101" s="373">
        <v>24024.5</v>
      </c>
      <c r="AL101" s="373">
        <v>26095.600000000002</v>
      </c>
      <c r="AM101" s="373">
        <v>27399.1</v>
      </c>
      <c r="AN101" s="373">
        <v>28464.1</v>
      </c>
      <c r="AO101" s="373">
        <v>28904.699999999997</v>
      </c>
      <c r="AP101" s="373">
        <v>30082.200000000004</v>
      </c>
      <c r="AQ101" s="992">
        <v>26837.200000000001</v>
      </c>
      <c r="AR101" s="373"/>
      <c r="AS101" s="373"/>
      <c r="AT101" s="373"/>
      <c r="AU101" s="152">
        <v>30731</v>
      </c>
      <c r="AV101" s="109"/>
      <c r="AW101" s="110"/>
      <c r="AX101" s="944"/>
      <c r="AY101" s="152">
        <v>8464.5</v>
      </c>
      <c r="AZ101" s="152">
        <v>11631.699999999999</v>
      </c>
      <c r="BA101" s="152">
        <v>14175.5</v>
      </c>
      <c r="BB101" s="152">
        <v>19202.899999999998</v>
      </c>
      <c r="BC101" s="152">
        <v>20844.199999999997</v>
      </c>
      <c r="BD101" s="152">
        <v>19246.7</v>
      </c>
      <c r="BE101" s="152">
        <v>20507.5</v>
      </c>
      <c r="BF101" s="992">
        <v>21994.100000000002</v>
      </c>
      <c r="BG101" s="152">
        <v>22344.7</v>
      </c>
      <c r="BH101" s="152">
        <v>27399.1</v>
      </c>
      <c r="BI101" s="992">
        <v>26837.200000000001</v>
      </c>
      <c r="BJ101" s="152">
        <v>30731</v>
      </c>
      <c r="BL101" s="373"/>
      <c r="BM101" s="373"/>
      <c r="BN101" s="373"/>
      <c r="BP101" s="373"/>
      <c r="BQ101" s="373"/>
      <c r="BR101" s="373"/>
    </row>
    <row r="102" spans="1:70" s="143" customFormat="1">
      <c r="A102" s="176"/>
      <c r="B102" s="177" t="s">
        <v>505</v>
      </c>
      <c r="C102" s="173"/>
      <c r="D102" s="173"/>
      <c r="E102" s="173"/>
      <c r="F102" s="220">
        <v>-2.2412888915635643E-2</v>
      </c>
      <c r="G102" s="220">
        <v>6.8947322135256561E-2</v>
      </c>
      <c r="H102" s="220">
        <v>3.7169888934594608E-2</v>
      </c>
      <c r="I102" s="117">
        <v>0.12443284576577729</v>
      </c>
      <c r="J102" s="220">
        <v>3.5765934182215853E-2</v>
      </c>
      <c r="K102" s="220">
        <v>1.1987059424487523E-3</v>
      </c>
      <c r="L102" s="220">
        <v>6.6815872000870247E-2</v>
      </c>
      <c r="M102" s="117">
        <v>0.2244951314539323</v>
      </c>
      <c r="N102" s="220">
        <v>-5.1028750865754535E-2</v>
      </c>
      <c r="O102" s="220">
        <v>-1.916808428908523E-2</v>
      </c>
      <c r="P102" s="220">
        <v>0.11379289123125025</v>
      </c>
      <c r="Q102" s="356">
        <v>4.7047358797644989E-2</v>
      </c>
      <c r="R102" s="356">
        <v>-3.3165101083274751E-2</v>
      </c>
      <c r="S102" s="356">
        <v>-3.5424182127634318E-2</v>
      </c>
      <c r="T102" s="356">
        <v>-6.044549616749828E-3</v>
      </c>
      <c r="U102" s="356">
        <v>-3.8713350412752368E-3</v>
      </c>
      <c r="V102" s="356">
        <v>-3.3626543771140049E-2</v>
      </c>
      <c r="W102" s="356">
        <v>4.8399150514798928E-2</v>
      </c>
      <c r="X102" s="356">
        <v>1.2400190772165587E-2</v>
      </c>
      <c r="Y102" s="356">
        <v>3.8801509510422161E-2</v>
      </c>
      <c r="Z102" s="356">
        <v>-6.1684749481897283E-3</v>
      </c>
      <c r="AA102" s="575"/>
      <c r="AB102" s="352"/>
      <c r="AC102" s="352">
        <v>-3.2520484765222513E-2</v>
      </c>
      <c r="AD102" s="352">
        <v>3.5880557048817652E-2</v>
      </c>
      <c r="AE102" s="352">
        <v>7.6785618118351051E-2</v>
      </c>
      <c r="AF102" s="352">
        <v>7.2246647964679944E-3</v>
      </c>
      <c r="AG102" s="352">
        <v>1.4246377465805926E-2</v>
      </c>
      <c r="AH102" s="352">
        <v>1.7540033646956221E-2</v>
      </c>
      <c r="AI102" s="352">
        <v>-2.2656991518936964E-2</v>
      </c>
      <c r="AJ102" s="352">
        <v>6.7841591070813223E-2</v>
      </c>
      <c r="AK102" s="352">
        <v>6.8690644828715008E-3</v>
      </c>
      <c r="AL102" s="352">
        <v>8.6207829507378042E-2</v>
      </c>
      <c r="AM102" s="352">
        <v>4.9950949585370497E-2</v>
      </c>
      <c r="AN102" s="352">
        <v>3.8869889886893993E-2</v>
      </c>
      <c r="AO102" s="352">
        <v>1.5479147417272854E-2</v>
      </c>
      <c r="AP102" s="352">
        <v>4.0737319536269467E-2</v>
      </c>
      <c r="AQ102" s="959"/>
      <c r="AR102" s="352"/>
      <c r="AS102" s="352"/>
      <c r="AT102" s="352"/>
      <c r="AU102" s="113"/>
      <c r="AV102" s="175"/>
      <c r="AW102" s="117"/>
      <c r="AX102" s="944"/>
      <c r="AY102" s="117"/>
      <c r="AZ102" s="117">
        <v>0.3741744934727389</v>
      </c>
      <c r="BA102" s="117">
        <v>0.21869546154044572</v>
      </c>
      <c r="BB102" s="117">
        <v>0.35465415681986512</v>
      </c>
      <c r="BC102" s="117">
        <v>8.5471465247436651E-2</v>
      </c>
      <c r="BD102" s="117">
        <v>-7.6640024563187636E-2</v>
      </c>
      <c r="BE102" s="117">
        <v>6.5507333724742489E-2</v>
      </c>
      <c r="BF102" s="959"/>
      <c r="BG102" s="117">
        <v>1.5940638625813186E-2</v>
      </c>
      <c r="BH102" s="117">
        <v>0.22620129158144864</v>
      </c>
      <c r="BI102" s="959"/>
      <c r="BJ102" s="113">
        <v>0.14508965167752219</v>
      </c>
      <c r="BL102" s="352">
        <v>2.1573967564028296E-2</v>
      </c>
      <c r="BM102" s="352">
        <v>7.5176663817370537E-2</v>
      </c>
      <c r="BN102" s="352">
        <v>5.4950710059819441E-2</v>
      </c>
      <c r="BP102" s="352">
        <v>3.9492409327956057E-2</v>
      </c>
      <c r="BQ102" s="352">
        <v>0.16786531034204977</v>
      </c>
      <c r="BR102" s="352">
        <v>9.7926574230540631E-2</v>
      </c>
    </row>
    <row r="103" spans="1:70">
      <c r="A103" s="31"/>
      <c r="B103" s="92" t="s">
        <v>288</v>
      </c>
      <c r="C103" s="92"/>
      <c r="D103" s="92"/>
      <c r="E103" s="92"/>
      <c r="F103" s="208">
        <v>10324.999999999998</v>
      </c>
      <c r="G103" s="208">
        <v>11155.600000000002</v>
      </c>
      <c r="H103" s="208">
        <v>11258.4</v>
      </c>
      <c r="I103" s="152">
        <v>12064.199999999999</v>
      </c>
      <c r="J103" s="208">
        <v>12566.199999999999</v>
      </c>
      <c r="K103" s="208">
        <v>12600.700000000003</v>
      </c>
      <c r="L103" s="208">
        <v>13210.099999999997</v>
      </c>
      <c r="M103" s="152">
        <v>15562.899999999998</v>
      </c>
      <c r="N103" s="208">
        <v>15815.699999999997</v>
      </c>
      <c r="O103" s="208">
        <v>15850.100000000004</v>
      </c>
      <c r="P103" s="208">
        <v>18286.5</v>
      </c>
      <c r="Q103" s="373">
        <v>19798.299999999992</v>
      </c>
      <c r="R103" s="373">
        <v>19285.200000000004</v>
      </c>
      <c r="S103" s="373">
        <v>18787.3</v>
      </c>
      <c r="T103" s="373">
        <v>18609.899999999998</v>
      </c>
      <c r="U103" s="373">
        <v>18684.800000000003</v>
      </c>
      <c r="V103" s="373">
        <v>18042.999999999996</v>
      </c>
      <c r="W103" s="373">
        <v>18914.099999999999</v>
      </c>
      <c r="X103" s="373">
        <v>19161.499999999996</v>
      </c>
      <c r="Y103" s="373">
        <v>19814.2</v>
      </c>
      <c r="Z103" s="373">
        <v>19761.8</v>
      </c>
      <c r="AA103" s="570"/>
      <c r="AB103" s="373"/>
      <c r="AC103" s="373">
        <v>19199.699999999997</v>
      </c>
      <c r="AD103" s="373">
        <v>19888.099999999999</v>
      </c>
      <c r="AE103" s="373">
        <v>20897.300000000003</v>
      </c>
      <c r="AF103" s="373">
        <v>21379.300000000003</v>
      </c>
      <c r="AG103" s="373">
        <v>21808</v>
      </c>
      <c r="AH103" s="373">
        <v>22318.1</v>
      </c>
      <c r="AI103" s="373">
        <v>21574.399999999998</v>
      </c>
      <c r="AJ103" s="373">
        <v>23061.799999999996</v>
      </c>
      <c r="AK103" s="373">
        <v>23312.399999999998</v>
      </c>
      <c r="AL103" s="373">
        <v>25152.100000000002</v>
      </c>
      <c r="AM103" s="373">
        <v>25835.7</v>
      </c>
      <c r="AN103" s="373">
        <v>26997.599999999999</v>
      </c>
      <c r="AO103" s="373">
        <v>27855.499999999993</v>
      </c>
      <c r="AP103" s="373">
        <v>28879.8</v>
      </c>
      <c r="AQ103" s="992">
        <v>25319.8</v>
      </c>
      <c r="AR103" s="373"/>
      <c r="AS103" s="373"/>
      <c r="AT103" s="373"/>
      <c r="AU103" s="152">
        <v>28312.400000000001</v>
      </c>
      <c r="AV103" s="109"/>
      <c r="AW103" s="110"/>
      <c r="AX103" s="944"/>
      <c r="AY103" s="152">
        <v>7932.1</v>
      </c>
      <c r="AZ103" s="152">
        <v>10179.299999999999</v>
      </c>
      <c r="BA103" s="152">
        <v>12064.199999999999</v>
      </c>
      <c r="BB103" s="152">
        <v>15562.899999999998</v>
      </c>
      <c r="BC103" s="152">
        <v>19798.299999999992</v>
      </c>
      <c r="BD103" s="152">
        <v>18684.800000000003</v>
      </c>
      <c r="BE103" s="152">
        <v>19814.2</v>
      </c>
      <c r="BF103" s="992">
        <v>20897.300000000003</v>
      </c>
      <c r="BG103" s="152">
        <v>21574.399999999998</v>
      </c>
      <c r="BH103" s="152">
        <v>25835.7</v>
      </c>
      <c r="BI103" s="992">
        <v>25319.8</v>
      </c>
      <c r="BJ103" s="152">
        <v>28312.400000000001</v>
      </c>
      <c r="BL103" s="373"/>
      <c r="BM103" s="373"/>
      <c r="BN103" s="373"/>
      <c r="BP103" s="373"/>
      <c r="BQ103" s="373"/>
      <c r="BR103" s="373"/>
    </row>
    <row r="104" spans="1:70" s="143" customFormat="1">
      <c r="A104" s="176"/>
      <c r="B104" s="177" t="s">
        <v>505</v>
      </c>
      <c r="C104" s="173"/>
      <c r="D104" s="173"/>
      <c r="E104" s="173"/>
      <c r="F104" s="220">
        <v>1.431336142956785E-2</v>
      </c>
      <c r="G104" s="220">
        <v>8.0445520581114094E-2</v>
      </c>
      <c r="H104" s="220">
        <v>9.2151027286742071E-3</v>
      </c>
      <c r="I104" s="117">
        <v>7.1573225325090473E-2</v>
      </c>
      <c r="J104" s="220">
        <v>4.1610716002718817E-2</v>
      </c>
      <c r="K104" s="220">
        <v>2.7454600436094267E-3</v>
      </c>
      <c r="L104" s="220">
        <v>4.8362392565491907E-2</v>
      </c>
      <c r="M104" s="117">
        <v>0.17810614605491271</v>
      </c>
      <c r="N104" s="220">
        <v>1.6243759196550744E-2</v>
      </c>
      <c r="O104" s="220">
        <v>2.1750539021356818E-3</v>
      </c>
      <c r="P104" s="220">
        <v>0.15371511851660213</v>
      </c>
      <c r="Q104" s="356">
        <v>8.2673010144094894E-2</v>
      </c>
      <c r="R104" s="356">
        <v>-2.5916366556723913E-2</v>
      </c>
      <c r="S104" s="356">
        <v>-2.5817725509717504E-2</v>
      </c>
      <c r="T104" s="356">
        <v>-9.4425489559437636E-3</v>
      </c>
      <c r="U104" s="356">
        <v>4.0247395203631964E-3</v>
      </c>
      <c r="V104" s="356">
        <v>-3.4348775475252946E-2</v>
      </c>
      <c r="W104" s="356">
        <v>4.8279111012581089E-2</v>
      </c>
      <c r="X104" s="356">
        <v>1.3080188853817898E-2</v>
      </c>
      <c r="Y104" s="356">
        <v>3.4063095269159849E-2</v>
      </c>
      <c r="Z104" s="356">
        <v>-2.6445680370643654E-3</v>
      </c>
      <c r="AA104" s="575"/>
      <c r="AB104" s="352"/>
      <c r="AC104" s="352">
        <v>-2.8443765244056785E-2</v>
      </c>
      <c r="AD104" s="352">
        <v>3.5854726896774602E-2</v>
      </c>
      <c r="AE104" s="352">
        <v>5.0743912188695894E-2</v>
      </c>
      <c r="AF104" s="352">
        <v>2.3065180669272989E-2</v>
      </c>
      <c r="AG104" s="352">
        <v>2.0052106476825537E-2</v>
      </c>
      <c r="AH104" s="352">
        <v>2.3390498899486412E-2</v>
      </c>
      <c r="AI104" s="352">
        <v>-3.3322729085361269E-2</v>
      </c>
      <c r="AJ104" s="352">
        <v>6.894282112132899E-2</v>
      </c>
      <c r="AK104" s="352">
        <v>1.0866454483171362E-2</v>
      </c>
      <c r="AL104" s="352">
        <v>7.8915083818054121E-2</v>
      </c>
      <c r="AM104" s="352">
        <v>2.717864512307111E-2</v>
      </c>
      <c r="AN104" s="352">
        <v>4.4972654118138777E-2</v>
      </c>
      <c r="AO104" s="352">
        <v>3.1776898687290611E-2</v>
      </c>
      <c r="AP104" s="352">
        <v>3.6771912189693445E-2</v>
      </c>
      <c r="AQ104" s="959"/>
      <c r="AR104" s="352"/>
      <c r="AS104" s="352"/>
      <c r="AT104" s="352"/>
      <c r="AU104" s="113"/>
      <c r="AV104" s="175"/>
      <c r="AW104" s="117"/>
      <c r="AX104" s="944"/>
      <c r="AY104" s="117"/>
      <c r="AZ104" s="117">
        <v>0.28330454734559551</v>
      </c>
      <c r="BA104" s="117">
        <v>0.18516990362795083</v>
      </c>
      <c r="BB104" s="117">
        <v>0.29000679696954612</v>
      </c>
      <c r="BC104" s="117">
        <v>0.2721472219187937</v>
      </c>
      <c r="BD104" s="117">
        <v>-5.6242202613355219E-2</v>
      </c>
      <c r="BE104" s="117">
        <v>6.0444853570816859E-2</v>
      </c>
      <c r="BF104" s="959"/>
      <c r="BG104" s="117">
        <v>3.2401315002416275E-2</v>
      </c>
      <c r="BH104" s="117">
        <v>0.19751650103826779</v>
      </c>
      <c r="BI104" s="959"/>
      <c r="BJ104" s="113">
        <v>0.11819208682533056</v>
      </c>
      <c r="BL104" s="352">
        <v>4.3579792604786061E-2</v>
      </c>
      <c r="BM104" s="352">
        <v>8.0558439632156587E-2</v>
      </c>
      <c r="BN104" s="352">
        <v>7.8178644279039977E-2</v>
      </c>
      <c r="BP104" s="352">
        <v>6.79896445952346E-2</v>
      </c>
      <c r="BQ104" s="352">
        <v>0.16583079946603396</v>
      </c>
      <c r="BR104" s="352">
        <v>0.11782533471127166</v>
      </c>
    </row>
    <row r="105" spans="1:70">
      <c r="A105" s="31"/>
      <c r="B105" s="31"/>
      <c r="C105" s="31"/>
      <c r="D105" s="31"/>
      <c r="E105" s="31"/>
      <c r="F105" s="62"/>
      <c r="G105" s="62"/>
      <c r="H105" s="62"/>
      <c r="I105" s="63"/>
      <c r="J105" s="62"/>
      <c r="K105" s="62"/>
      <c r="L105" s="62"/>
      <c r="M105" s="63"/>
      <c r="N105" s="62"/>
      <c r="O105" s="62"/>
      <c r="P105" s="62"/>
      <c r="Q105" s="353"/>
      <c r="R105" s="353"/>
      <c r="S105" s="353"/>
      <c r="T105" s="353"/>
      <c r="U105" s="353"/>
      <c r="V105" s="353"/>
      <c r="W105" s="353"/>
      <c r="X105" s="353"/>
      <c r="Y105" s="353"/>
      <c r="Z105" s="353"/>
      <c r="AA105" s="565"/>
      <c r="AB105" s="353"/>
      <c r="AC105" s="353"/>
      <c r="AD105" s="353"/>
      <c r="AE105" s="353"/>
      <c r="AF105" s="353"/>
      <c r="AG105" s="353"/>
      <c r="AH105" s="353"/>
      <c r="AI105" s="353"/>
      <c r="AJ105" s="353"/>
      <c r="AK105" s="353"/>
      <c r="AL105" s="353"/>
      <c r="AM105" s="353"/>
      <c r="AN105" s="353"/>
      <c r="AO105" s="353"/>
      <c r="AP105" s="353"/>
      <c r="AQ105" s="933"/>
      <c r="AR105" s="353"/>
      <c r="AS105" s="353"/>
      <c r="AT105" s="557"/>
      <c r="AU105" s="80"/>
      <c r="AV105" s="63"/>
      <c r="AW105" s="107"/>
      <c r="AX105" s="944"/>
      <c r="AY105" s="63"/>
      <c r="AZ105" s="63"/>
      <c r="BA105" s="63"/>
      <c r="BB105" s="63"/>
      <c r="BC105" s="63"/>
      <c r="BD105" s="63"/>
      <c r="BE105" s="63"/>
      <c r="BF105" s="933"/>
      <c r="BG105" s="63"/>
      <c r="BH105" s="63"/>
      <c r="BI105" s="933"/>
      <c r="BJ105" s="80"/>
      <c r="BL105" s="353"/>
      <c r="BM105" s="353"/>
      <c r="BN105" s="353"/>
      <c r="BP105" s="353"/>
      <c r="BQ105" s="353"/>
      <c r="BR105" s="353"/>
    </row>
    <row r="106" spans="1:70">
      <c r="A106" s="31"/>
      <c r="B106" s="31"/>
      <c r="C106" s="31"/>
      <c r="D106" s="31"/>
      <c r="E106" s="31"/>
      <c r="F106" s="62"/>
      <c r="G106" s="62"/>
      <c r="H106" s="62"/>
      <c r="I106" s="63"/>
      <c r="J106" s="62"/>
      <c r="K106" s="62"/>
      <c r="L106" s="62"/>
      <c r="M106" s="63"/>
      <c r="N106" s="62"/>
      <c r="O106" s="62"/>
      <c r="P106" s="62"/>
      <c r="Q106" s="353"/>
      <c r="R106" s="353"/>
      <c r="S106" s="353"/>
      <c r="T106" s="353"/>
      <c r="U106" s="353"/>
      <c r="V106" s="353"/>
      <c r="W106" s="353"/>
      <c r="X106" s="353"/>
      <c r="Y106" s="353"/>
      <c r="Z106" s="353"/>
      <c r="AA106" s="565"/>
      <c r="AB106" s="353"/>
      <c r="AC106" s="353"/>
      <c r="AD106" s="353"/>
      <c r="AE106" s="353"/>
      <c r="AF106" s="353"/>
      <c r="AG106" s="353"/>
      <c r="AH106" s="353"/>
      <c r="AI106" s="353"/>
      <c r="AJ106" s="353"/>
      <c r="AK106" s="353"/>
      <c r="AL106" s="353"/>
      <c r="AM106" s="353"/>
      <c r="AN106" s="353"/>
      <c r="AO106" s="353"/>
      <c r="AP106" s="353"/>
      <c r="AQ106" s="933"/>
      <c r="AR106" s="353"/>
      <c r="AS106" s="353"/>
      <c r="AT106" s="557"/>
      <c r="AU106" s="80"/>
      <c r="AV106" s="63"/>
      <c r="AW106" s="107"/>
      <c r="AX106" s="944"/>
      <c r="AY106" s="63"/>
      <c r="AZ106" s="63"/>
      <c r="BA106" s="63"/>
      <c r="BB106" s="63"/>
      <c r="BC106" s="63"/>
      <c r="BD106" s="63"/>
      <c r="BE106" s="63"/>
      <c r="BF106" s="933"/>
      <c r="BG106" s="63"/>
      <c r="BH106" s="63"/>
      <c r="BI106" s="933"/>
      <c r="BJ106" s="80"/>
      <c r="BL106" s="353"/>
      <c r="BM106" s="353"/>
      <c r="BN106" s="353"/>
      <c r="BP106" s="353"/>
      <c r="BQ106" s="353"/>
      <c r="BR106" s="353"/>
    </row>
    <row r="107" spans="1:70">
      <c r="A107" s="94"/>
      <c r="B107" s="5" t="s">
        <v>114</v>
      </c>
      <c r="C107" s="90"/>
      <c r="D107" s="90"/>
      <c r="E107" s="90"/>
      <c r="F107" s="210"/>
      <c r="G107" s="210"/>
      <c r="H107" s="210"/>
      <c r="I107" s="107"/>
      <c r="J107" s="210"/>
      <c r="K107" s="210"/>
      <c r="L107" s="210"/>
      <c r="M107" s="107"/>
      <c r="N107" s="210"/>
      <c r="O107" s="210"/>
      <c r="P107" s="210"/>
      <c r="Q107" s="351"/>
      <c r="R107" s="351"/>
      <c r="S107" s="351"/>
      <c r="T107" s="351"/>
      <c r="U107" s="351"/>
      <c r="V107" s="351"/>
      <c r="W107" s="351"/>
      <c r="X107" s="351"/>
      <c r="Y107" s="351"/>
      <c r="Z107" s="351"/>
      <c r="AA107" s="566"/>
      <c r="AB107" s="351"/>
      <c r="AC107" s="351"/>
      <c r="AD107" s="351"/>
      <c r="AE107" s="351"/>
      <c r="AF107" s="351"/>
      <c r="AG107" s="351"/>
      <c r="AH107" s="351"/>
      <c r="AI107" s="351"/>
      <c r="AJ107" s="351"/>
      <c r="AK107" s="351"/>
      <c r="AL107" s="351"/>
      <c r="AM107" s="351"/>
      <c r="AN107" s="351"/>
      <c r="AO107" s="351"/>
      <c r="AP107" s="351"/>
      <c r="AQ107" s="958"/>
      <c r="AR107" s="351"/>
      <c r="AS107" s="351"/>
      <c r="AT107" s="558"/>
      <c r="AU107" s="1443"/>
      <c r="AV107" s="63"/>
      <c r="AW107" s="107"/>
      <c r="AX107" s="944"/>
      <c r="AY107" s="107"/>
      <c r="AZ107" s="107"/>
      <c r="BA107" s="107"/>
      <c r="BB107" s="107"/>
      <c r="BC107" s="107"/>
      <c r="BD107" s="107"/>
      <c r="BE107" s="107"/>
      <c r="BF107" s="958"/>
      <c r="BG107" s="107"/>
      <c r="BH107" s="107"/>
      <c r="BI107" s="958"/>
      <c r="BJ107" s="1443"/>
      <c r="BL107" s="351"/>
      <c r="BM107" s="351"/>
      <c r="BN107" s="351"/>
      <c r="BP107" s="351"/>
      <c r="BQ107" s="351"/>
      <c r="BR107" s="351"/>
    </row>
    <row r="108" spans="1:70">
      <c r="A108" s="31"/>
      <c r="B108" s="31"/>
      <c r="C108" s="90" t="s">
        <v>128</v>
      </c>
      <c r="D108" s="90"/>
      <c r="E108" s="90"/>
      <c r="F108" s="216">
        <v>5722.5</v>
      </c>
      <c r="G108" s="216">
        <v>5993.5</v>
      </c>
      <c r="H108" s="216">
        <v>6026.7</v>
      </c>
      <c r="I108" s="166">
        <v>6785.5</v>
      </c>
      <c r="J108" s="216">
        <v>6490</v>
      </c>
      <c r="K108" s="216">
        <v>6637.4</v>
      </c>
      <c r="L108" s="216">
        <v>6607.3</v>
      </c>
      <c r="M108" s="166">
        <v>6473.1</v>
      </c>
      <c r="N108" s="216">
        <v>6369.4</v>
      </c>
      <c r="O108" s="216">
        <v>6711.3</v>
      </c>
      <c r="P108" s="216">
        <v>6919.3</v>
      </c>
      <c r="Q108" s="379">
        <v>7634</v>
      </c>
      <c r="R108" s="379">
        <v>7530.9</v>
      </c>
      <c r="S108" s="379">
        <v>7976.4</v>
      </c>
      <c r="T108" s="379">
        <v>8084.3</v>
      </c>
      <c r="U108" s="379">
        <v>8672</v>
      </c>
      <c r="V108" s="379">
        <v>8746.1</v>
      </c>
      <c r="W108" s="379">
        <v>8944.7000000000007</v>
      </c>
      <c r="X108" s="379">
        <v>8946.2999999999993</v>
      </c>
      <c r="Y108" s="379">
        <v>9571.7999999999993</v>
      </c>
      <c r="Z108" s="379">
        <v>9457</v>
      </c>
      <c r="AA108" s="571"/>
      <c r="AB108" s="379"/>
      <c r="AC108" s="379">
        <v>9823.4</v>
      </c>
      <c r="AD108" s="379">
        <v>9854.9</v>
      </c>
      <c r="AE108" s="379">
        <v>10587.1</v>
      </c>
      <c r="AF108" s="379">
        <v>10571.7</v>
      </c>
      <c r="AG108" s="379">
        <v>10935.5</v>
      </c>
      <c r="AH108" s="379">
        <v>10908.6</v>
      </c>
      <c r="AI108" s="379">
        <v>11502.1</v>
      </c>
      <c r="AJ108" s="379">
        <v>11428.9</v>
      </c>
      <c r="AK108" s="379">
        <v>12109.4</v>
      </c>
      <c r="AL108" s="379">
        <v>12324.1</v>
      </c>
      <c r="AM108" s="379">
        <v>13227.9</v>
      </c>
      <c r="AN108" s="379">
        <v>13025.1</v>
      </c>
      <c r="AO108" s="379">
        <v>13583.7</v>
      </c>
      <c r="AP108" s="379">
        <v>13898.1</v>
      </c>
      <c r="AQ108" s="1000">
        <v>13227.6</v>
      </c>
      <c r="AR108" s="379"/>
      <c r="AS108" s="379"/>
      <c r="AT108" s="1457"/>
      <c r="AU108" s="1448">
        <v>14628.1</v>
      </c>
      <c r="AV108" s="63"/>
      <c r="AW108" s="107"/>
      <c r="AX108" s="947"/>
      <c r="AY108" s="166">
        <v>4959.6000000000004</v>
      </c>
      <c r="AZ108" s="166">
        <v>5660.1</v>
      </c>
      <c r="BA108" s="166">
        <v>6785.5</v>
      </c>
      <c r="BB108" s="166">
        <v>6473.1</v>
      </c>
      <c r="BC108" s="166">
        <v>7634</v>
      </c>
      <c r="BD108" s="166">
        <v>8672</v>
      </c>
      <c r="BE108" s="166">
        <v>9571.7999999999993</v>
      </c>
      <c r="BF108" s="1000">
        <v>10587.1</v>
      </c>
      <c r="BG108" s="166">
        <v>11502.1</v>
      </c>
      <c r="BH108" s="166">
        <v>13227.9</v>
      </c>
      <c r="BI108" s="1000">
        <v>13227.6</v>
      </c>
      <c r="BJ108" s="1448">
        <v>14628.1</v>
      </c>
      <c r="BL108" s="379"/>
      <c r="BM108" s="379"/>
      <c r="BN108" s="379"/>
      <c r="BP108" s="379"/>
      <c r="BQ108" s="379"/>
      <c r="BR108" s="379"/>
    </row>
    <row r="109" spans="1:70">
      <c r="A109" s="31"/>
      <c r="B109" s="31"/>
      <c r="C109" s="90" t="s">
        <v>108</v>
      </c>
      <c r="D109" s="90"/>
      <c r="E109" s="90"/>
      <c r="F109" s="216">
        <v>555</v>
      </c>
      <c r="G109" s="216">
        <v>591.70000000000005</v>
      </c>
      <c r="H109" s="216">
        <v>627</v>
      </c>
      <c r="I109" s="166">
        <v>676.2</v>
      </c>
      <c r="J109" s="216">
        <v>796.1</v>
      </c>
      <c r="K109" s="216">
        <v>717.7</v>
      </c>
      <c r="L109" s="216">
        <v>799</v>
      </c>
      <c r="M109" s="166">
        <v>1203.8</v>
      </c>
      <c r="N109" s="216">
        <v>1430.1</v>
      </c>
      <c r="O109" s="216">
        <v>1525.3</v>
      </c>
      <c r="P109" s="216">
        <v>1904.7</v>
      </c>
      <c r="Q109" s="379">
        <v>2216.8000000000002</v>
      </c>
      <c r="R109" s="379">
        <v>2050.9</v>
      </c>
      <c r="S109" s="379">
        <v>1955.9</v>
      </c>
      <c r="T109" s="379">
        <v>1952.6</v>
      </c>
      <c r="U109" s="379">
        <v>1924.5</v>
      </c>
      <c r="V109" s="379">
        <v>1857.2</v>
      </c>
      <c r="W109" s="379">
        <v>1982.6</v>
      </c>
      <c r="X109" s="379">
        <v>1962.5</v>
      </c>
      <c r="Y109" s="379">
        <v>1950.4</v>
      </c>
      <c r="Z109" s="379">
        <v>1920.4</v>
      </c>
      <c r="AA109" s="571"/>
      <c r="AB109" s="379"/>
      <c r="AC109" s="379">
        <v>1792.5</v>
      </c>
      <c r="AD109" s="379">
        <v>1764.7</v>
      </c>
      <c r="AE109" s="379">
        <v>1853.2</v>
      </c>
      <c r="AF109" s="379">
        <v>1787.2</v>
      </c>
      <c r="AG109" s="379">
        <v>1766.3</v>
      </c>
      <c r="AH109" s="379">
        <v>1843.9</v>
      </c>
      <c r="AI109" s="379">
        <v>1737.9</v>
      </c>
      <c r="AJ109" s="379">
        <v>2109</v>
      </c>
      <c r="AK109" s="379">
        <v>1935.9</v>
      </c>
      <c r="AL109" s="379">
        <v>2177.3000000000002</v>
      </c>
      <c r="AM109" s="379">
        <v>2120.4</v>
      </c>
      <c r="AN109" s="379">
        <v>2171.5</v>
      </c>
      <c r="AO109" s="379">
        <v>2067.6</v>
      </c>
      <c r="AP109" s="379">
        <v>2050</v>
      </c>
      <c r="AQ109" s="1000">
        <v>2113.1</v>
      </c>
      <c r="AR109" s="379"/>
      <c r="AS109" s="379"/>
      <c r="AT109" s="1457"/>
      <c r="AU109" s="1448">
        <v>2025.7</v>
      </c>
      <c r="AV109" s="63"/>
      <c r="AW109" s="107"/>
      <c r="AX109" s="943"/>
      <c r="AY109" s="166">
        <v>366.6</v>
      </c>
      <c r="AZ109" s="166">
        <v>521.79999999999995</v>
      </c>
      <c r="BA109" s="166">
        <v>676.2</v>
      </c>
      <c r="BB109" s="166">
        <v>1203.8</v>
      </c>
      <c r="BC109" s="166">
        <v>2216.8000000000002</v>
      </c>
      <c r="BD109" s="166">
        <v>1924.5</v>
      </c>
      <c r="BE109" s="166">
        <v>1950.4</v>
      </c>
      <c r="BF109" s="1000">
        <v>1853.2</v>
      </c>
      <c r="BG109" s="166">
        <v>1737.9</v>
      </c>
      <c r="BH109" s="166">
        <v>2120.4</v>
      </c>
      <c r="BI109" s="1000">
        <v>2113.1</v>
      </c>
      <c r="BJ109" s="1448">
        <v>2025.7</v>
      </c>
      <c r="BL109" s="379"/>
      <c r="BM109" s="379"/>
      <c r="BN109" s="379"/>
      <c r="BP109" s="379"/>
      <c r="BQ109" s="379"/>
      <c r="BR109" s="379"/>
    </row>
    <row r="110" spans="1:70">
      <c r="A110" s="31"/>
      <c r="B110" s="31"/>
      <c r="C110" s="90" t="s">
        <v>109</v>
      </c>
      <c r="D110" s="90"/>
      <c r="E110" s="90"/>
      <c r="F110" s="216">
        <v>470.4</v>
      </c>
      <c r="G110" s="216">
        <v>505.6</v>
      </c>
      <c r="H110" s="216">
        <v>538.4</v>
      </c>
      <c r="I110" s="166">
        <v>582.79999999999995</v>
      </c>
      <c r="J110" s="216">
        <v>703.9</v>
      </c>
      <c r="K110" s="216">
        <v>667.4</v>
      </c>
      <c r="L110" s="216">
        <v>749.8</v>
      </c>
      <c r="M110" s="166">
        <v>1047.8</v>
      </c>
      <c r="N110" s="216">
        <v>1130.4000000000001</v>
      </c>
      <c r="O110" s="216">
        <v>1178.8</v>
      </c>
      <c r="P110" s="216">
        <v>1445.9</v>
      </c>
      <c r="Q110" s="379">
        <v>1497</v>
      </c>
      <c r="R110" s="379">
        <v>1402.3</v>
      </c>
      <c r="S110" s="379">
        <v>1342.4</v>
      </c>
      <c r="T110" s="379">
        <v>1337.8</v>
      </c>
      <c r="U110" s="379">
        <v>1231</v>
      </c>
      <c r="V110" s="379">
        <v>1141.9000000000001</v>
      </c>
      <c r="W110" s="379">
        <v>1231.2</v>
      </c>
      <c r="X110" s="379">
        <v>1204.2</v>
      </c>
      <c r="Y110" s="379">
        <v>1180.5</v>
      </c>
      <c r="Z110" s="379">
        <v>1204.7</v>
      </c>
      <c r="AA110" s="571"/>
      <c r="AB110" s="379"/>
      <c r="AC110" s="379">
        <v>663.6</v>
      </c>
      <c r="AD110" s="379">
        <v>652.6</v>
      </c>
      <c r="AE110" s="379">
        <v>713.3</v>
      </c>
      <c r="AF110" s="379">
        <v>673.8</v>
      </c>
      <c r="AG110" s="379">
        <v>662.1</v>
      </c>
      <c r="AH110" s="379">
        <v>649.70000000000005</v>
      </c>
      <c r="AI110" s="379">
        <v>636.4</v>
      </c>
      <c r="AJ110" s="379">
        <v>734.3</v>
      </c>
      <c r="AK110" s="379">
        <v>665.4</v>
      </c>
      <c r="AL110" s="379">
        <v>788.4</v>
      </c>
      <c r="AM110" s="379">
        <v>833.6</v>
      </c>
      <c r="AN110" s="379">
        <v>838.4</v>
      </c>
      <c r="AO110" s="379">
        <v>839.2</v>
      </c>
      <c r="AP110" s="379">
        <v>909</v>
      </c>
      <c r="AQ110" s="1000">
        <v>690.2</v>
      </c>
      <c r="AR110" s="379"/>
      <c r="AS110" s="379"/>
      <c r="AT110" s="1457"/>
      <c r="AU110" s="1448">
        <v>783.4</v>
      </c>
      <c r="AV110" s="63"/>
      <c r="AW110" s="107"/>
      <c r="AX110" s="943"/>
      <c r="AY110" s="166">
        <v>265.2</v>
      </c>
      <c r="AZ110" s="166">
        <v>452.1</v>
      </c>
      <c r="BA110" s="166">
        <v>582.79999999999995</v>
      </c>
      <c r="BB110" s="166">
        <v>1047.8</v>
      </c>
      <c r="BC110" s="166">
        <v>1497</v>
      </c>
      <c r="BD110" s="166">
        <v>1231</v>
      </c>
      <c r="BE110" s="166">
        <v>1180.5</v>
      </c>
      <c r="BF110" s="1000">
        <v>713.3</v>
      </c>
      <c r="BG110" s="166">
        <v>636.4</v>
      </c>
      <c r="BH110" s="166">
        <v>833.6</v>
      </c>
      <c r="BI110" s="1000">
        <v>690.2</v>
      </c>
      <c r="BJ110" s="1448">
        <v>783.4</v>
      </c>
      <c r="BL110" s="379"/>
      <c r="BM110" s="379"/>
      <c r="BN110" s="379"/>
      <c r="BP110" s="379"/>
      <c r="BQ110" s="379"/>
      <c r="BR110" s="379"/>
    </row>
    <row r="111" spans="1:70">
      <c r="A111" s="31"/>
      <c r="B111" s="31"/>
      <c r="C111" s="90" t="s">
        <v>132</v>
      </c>
      <c r="D111" s="90"/>
      <c r="E111" s="90"/>
      <c r="F111" s="216">
        <v>191.7</v>
      </c>
      <c r="G111" s="216">
        <v>204.2</v>
      </c>
      <c r="H111" s="216">
        <v>216.2</v>
      </c>
      <c r="I111" s="166">
        <v>210.6</v>
      </c>
      <c r="J111" s="216">
        <v>219.8</v>
      </c>
      <c r="K111" s="216">
        <v>232.3</v>
      </c>
      <c r="L111" s="216">
        <v>255.3</v>
      </c>
      <c r="M111" s="166">
        <v>366.5</v>
      </c>
      <c r="N111" s="216">
        <v>346.4</v>
      </c>
      <c r="O111" s="216">
        <v>331</v>
      </c>
      <c r="P111" s="216">
        <v>358.9</v>
      </c>
      <c r="Q111" s="379">
        <v>411.2</v>
      </c>
      <c r="R111" s="379">
        <v>390.6</v>
      </c>
      <c r="S111" s="379">
        <v>396.7</v>
      </c>
      <c r="T111" s="379">
        <v>429.6</v>
      </c>
      <c r="U111" s="379">
        <v>359.9</v>
      </c>
      <c r="V111" s="379">
        <v>319.60000000000002</v>
      </c>
      <c r="W111" s="379">
        <v>376</v>
      </c>
      <c r="X111" s="379">
        <v>410.7</v>
      </c>
      <c r="Y111" s="379">
        <v>431.9</v>
      </c>
      <c r="Z111" s="379">
        <v>432.6</v>
      </c>
      <c r="AA111" s="571"/>
      <c r="AB111" s="379"/>
      <c r="AC111" s="379">
        <v>0</v>
      </c>
      <c r="AD111" s="379">
        <v>0</v>
      </c>
      <c r="AE111" s="379">
        <v>0</v>
      </c>
      <c r="AF111" s="379">
        <v>0</v>
      </c>
      <c r="AG111" s="379">
        <v>0</v>
      </c>
      <c r="AH111" s="379">
        <v>0</v>
      </c>
      <c r="AI111" s="379">
        <v>0</v>
      </c>
      <c r="AJ111" s="379">
        <v>0</v>
      </c>
      <c r="AK111" s="379">
        <v>0</v>
      </c>
      <c r="AL111" s="379">
        <v>0</v>
      </c>
      <c r="AM111" s="379">
        <v>0</v>
      </c>
      <c r="AN111" s="379">
        <v>0</v>
      </c>
      <c r="AO111" s="379">
        <v>0</v>
      </c>
      <c r="AP111" s="379">
        <v>0</v>
      </c>
      <c r="AQ111" s="1000">
        <v>0</v>
      </c>
      <c r="AR111" s="379"/>
      <c r="AS111" s="379"/>
      <c r="AT111" s="1457"/>
      <c r="AU111" s="1448">
        <v>0</v>
      </c>
      <c r="AV111" s="63"/>
      <c r="AW111" s="107"/>
      <c r="AX111" s="944"/>
      <c r="AY111" s="166">
        <v>0</v>
      </c>
      <c r="AZ111" s="166">
        <v>170.5</v>
      </c>
      <c r="BA111" s="166">
        <v>210.6</v>
      </c>
      <c r="BB111" s="166">
        <v>366.5</v>
      </c>
      <c r="BC111" s="166">
        <v>411.2</v>
      </c>
      <c r="BD111" s="166">
        <v>359.9</v>
      </c>
      <c r="BE111" s="166">
        <v>431.9</v>
      </c>
      <c r="BF111" s="1000">
        <v>0</v>
      </c>
      <c r="BG111" s="166">
        <v>0</v>
      </c>
      <c r="BH111" s="166">
        <v>0</v>
      </c>
      <c r="BI111" s="1000">
        <v>0</v>
      </c>
      <c r="BJ111" s="1448">
        <v>0</v>
      </c>
      <c r="BL111" s="379"/>
      <c r="BM111" s="379"/>
      <c r="BN111" s="379"/>
      <c r="BP111" s="379"/>
      <c r="BQ111" s="379"/>
      <c r="BR111" s="379"/>
    </row>
    <row r="112" spans="1:70">
      <c r="A112" s="31"/>
      <c r="B112" s="31"/>
      <c r="C112" s="90" t="s">
        <v>133</v>
      </c>
      <c r="D112" s="90"/>
      <c r="E112" s="90"/>
      <c r="F112" s="216">
        <v>185.9</v>
      </c>
      <c r="G112" s="216">
        <v>172.9</v>
      </c>
      <c r="H112" s="216">
        <v>184.8</v>
      </c>
      <c r="I112" s="166">
        <v>180.7</v>
      </c>
      <c r="J112" s="216">
        <v>93.7</v>
      </c>
      <c r="K112" s="216">
        <v>183.9</v>
      </c>
      <c r="L112" s="216">
        <v>196.9</v>
      </c>
      <c r="M112" s="166">
        <v>237.2</v>
      </c>
      <c r="N112" s="216">
        <v>238.4</v>
      </c>
      <c r="O112" s="216">
        <v>234.6</v>
      </c>
      <c r="P112" s="216">
        <v>264.3</v>
      </c>
      <c r="Q112" s="379">
        <v>284.7</v>
      </c>
      <c r="R112" s="379">
        <v>285.39999999999998</v>
      </c>
      <c r="S112" s="379">
        <v>285.7</v>
      </c>
      <c r="T112" s="379">
        <v>283.8</v>
      </c>
      <c r="U112" s="379">
        <v>262.2</v>
      </c>
      <c r="V112" s="379">
        <v>260.60000000000002</v>
      </c>
      <c r="W112" s="379">
        <v>282</v>
      </c>
      <c r="X112" s="379">
        <v>275.2</v>
      </c>
      <c r="Y112" s="379">
        <v>285.7</v>
      </c>
      <c r="Z112" s="379">
        <v>301.8</v>
      </c>
      <c r="AA112" s="571"/>
      <c r="AB112" s="379"/>
      <c r="AC112" s="379">
        <v>302</v>
      </c>
      <c r="AD112" s="379">
        <v>333.3</v>
      </c>
      <c r="AE112" s="379">
        <v>341.5</v>
      </c>
      <c r="AF112" s="379">
        <v>311</v>
      </c>
      <c r="AG112" s="379">
        <v>308.60000000000002</v>
      </c>
      <c r="AH112" s="379">
        <v>315.3</v>
      </c>
      <c r="AI112" s="379">
        <v>333.2</v>
      </c>
      <c r="AJ112" s="379">
        <v>397.7</v>
      </c>
      <c r="AK112" s="379">
        <v>397.5</v>
      </c>
      <c r="AL112" s="379">
        <v>469.3</v>
      </c>
      <c r="AM112" s="379">
        <v>473.8</v>
      </c>
      <c r="AN112" s="379">
        <v>473.1</v>
      </c>
      <c r="AO112" s="379">
        <v>473.2</v>
      </c>
      <c r="AP112" s="379">
        <v>468.9</v>
      </c>
      <c r="AQ112" s="1000">
        <v>405</v>
      </c>
      <c r="AR112" s="379"/>
      <c r="AS112" s="379"/>
      <c r="AT112" s="1457"/>
      <c r="AU112" s="1448">
        <v>417.6</v>
      </c>
      <c r="AV112" s="63"/>
      <c r="AW112" s="107"/>
      <c r="AX112" s="944"/>
      <c r="AY112" s="166">
        <v>134.9</v>
      </c>
      <c r="AZ112" s="166">
        <v>178.7</v>
      </c>
      <c r="BA112" s="166">
        <v>180.7</v>
      </c>
      <c r="BB112" s="166">
        <v>237.2</v>
      </c>
      <c r="BC112" s="166">
        <v>284.7</v>
      </c>
      <c r="BD112" s="166">
        <v>262.2</v>
      </c>
      <c r="BE112" s="166">
        <v>285.7</v>
      </c>
      <c r="BF112" s="1000">
        <v>341.5</v>
      </c>
      <c r="BG112" s="166">
        <v>333.2</v>
      </c>
      <c r="BH112" s="166">
        <v>473.8</v>
      </c>
      <c r="BI112" s="1000">
        <v>405</v>
      </c>
      <c r="BJ112" s="1448">
        <v>417.6</v>
      </c>
      <c r="BL112" s="379"/>
      <c r="BM112" s="379"/>
      <c r="BN112" s="379"/>
      <c r="BP112" s="379"/>
      <c r="BQ112" s="379"/>
      <c r="BR112" s="379"/>
    </row>
    <row r="113" spans="1:70">
      <c r="A113" s="31"/>
      <c r="B113" s="8" t="s">
        <v>135</v>
      </c>
      <c r="C113" s="92"/>
      <c r="D113" s="92"/>
      <c r="E113" s="92"/>
      <c r="F113" s="208">
        <v>7125.4999999999991</v>
      </c>
      <c r="G113" s="208">
        <v>7467.9</v>
      </c>
      <c r="H113" s="208">
        <v>7593.0999999999995</v>
      </c>
      <c r="I113" s="152">
        <v>8435.8000000000011</v>
      </c>
      <c r="J113" s="208">
        <v>8303.5</v>
      </c>
      <c r="K113" s="208">
        <v>8438.6999999999989</v>
      </c>
      <c r="L113" s="208">
        <v>8608.2999999999993</v>
      </c>
      <c r="M113" s="152">
        <v>9328.4000000000015</v>
      </c>
      <c r="N113" s="208">
        <v>9514.6999999999989</v>
      </c>
      <c r="O113" s="208">
        <v>9981</v>
      </c>
      <c r="P113" s="208">
        <v>10893.099999999999</v>
      </c>
      <c r="Q113" s="373">
        <v>12043.7</v>
      </c>
      <c r="R113" s="373">
        <v>11660.099999999999</v>
      </c>
      <c r="S113" s="373">
        <v>11957.1</v>
      </c>
      <c r="T113" s="373">
        <v>12088.099999999999</v>
      </c>
      <c r="U113" s="373">
        <v>12449.6</v>
      </c>
      <c r="V113" s="373">
        <v>12325.400000000001</v>
      </c>
      <c r="W113" s="373">
        <v>12816.500000000002</v>
      </c>
      <c r="X113" s="373">
        <v>12798.900000000001</v>
      </c>
      <c r="Y113" s="373">
        <v>13420.3</v>
      </c>
      <c r="Z113" s="373">
        <v>13316.5</v>
      </c>
      <c r="AA113" s="570"/>
      <c r="AB113" s="373"/>
      <c r="AC113" s="373">
        <v>12581.5</v>
      </c>
      <c r="AD113" s="373">
        <v>12605.5</v>
      </c>
      <c r="AE113" s="373">
        <v>13495.1</v>
      </c>
      <c r="AF113" s="373">
        <v>13343.7</v>
      </c>
      <c r="AG113" s="373">
        <v>13672.5</v>
      </c>
      <c r="AH113" s="373">
        <v>13717.5</v>
      </c>
      <c r="AI113" s="373">
        <v>14209.6</v>
      </c>
      <c r="AJ113" s="373">
        <v>14669.9</v>
      </c>
      <c r="AK113" s="373">
        <v>15108.199999999999</v>
      </c>
      <c r="AL113" s="373">
        <v>15759.1</v>
      </c>
      <c r="AM113" s="373">
        <v>16655.7</v>
      </c>
      <c r="AN113" s="373">
        <v>16508.099999999999</v>
      </c>
      <c r="AO113" s="373">
        <v>16963.7</v>
      </c>
      <c r="AP113" s="373">
        <v>17326</v>
      </c>
      <c r="AQ113" s="992">
        <v>16435.900000000001</v>
      </c>
      <c r="AR113" s="373"/>
      <c r="AS113" s="373"/>
      <c r="AT113" s="373"/>
      <c r="AU113" s="152">
        <v>17854.8</v>
      </c>
      <c r="AV113" s="109"/>
      <c r="AW113" s="110"/>
      <c r="AX113" s="944"/>
      <c r="AY113" s="152">
        <v>5726.3</v>
      </c>
      <c r="AZ113" s="152">
        <v>6983.2000000000007</v>
      </c>
      <c r="BA113" s="152">
        <v>8435.8000000000011</v>
      </c>
      <c r="BB113" s="152">
        <v>9328.4000000000015</v>
      </c>
      <c r="BC113" s="152">
        <v>12043.7</v>
      </c>
      <c r="BD113" s="152">
        <v>12449.6</v>
      </c>
      <c r="BE113" s="152">
        <v>13420.3</v>
      </c>
      <c r="BF113" s="992">
        <v>13495.1</v>
      </c>
      <c r="BG113" s="152">
        <v>14209.6</v>
      </c>
      <c r="BH113" s="152">
        <v>16655.7</v>
      </c>
      <c r="BI113" s="992">
        <v>16435.900000000001</v>
      </c>
      <c r="BJ113" s="152">
        <v>17854.8</v>
      </c>
      <c r="BL113" s="373"/>
      <c r="BM113" s="373"/>
      <c r="BN113" s="373"/>
      <c r="BP113" s="373"/>
      <c r="BQ113" s="373"/>
      <c r="BR113" s="373"/>
    </row>
    <row r="114" spans="1:70">
      <c r="A114" s="31"/>
      <c r="B114" s="177" t="s">
        <v>505</v>
      </c>
      <c r="C114" s="90"/>
      <c r="D114" s="90"/>
      <c r="E114" s="90"/>
      <c r="F114" s="220">
        <v>2.0377477374269537E-2</v>
      </c>
      <c r="G114" s="220">
        <v>4.8052768226791276E-2</v>
      </c>
      <c r="H114" s="220">
        <v>1.6765087909586418E-2</v>
      </c>
      <c r="I114" s="117">
        <v>0.11098233922903722</v>
      </c>
      <c r="J114" s="220">
        <v>-1.5683159866284324E-2</v>
      </c>
      <c r="K114" s="220">
        <v>1.6282290600349025E-2</v>
      </c>
      <c r="L114" s="220">
        <v>2.0097882375247345E-2</v>
      </c>
      <c r="M114" s="117">
        <v>8.3651824402030783E-2</v>
      </c>
      <c r="N114" s="220">
        <v>1.9971270528707841E-2</v>
      </c>
      <c r="O114" s="220">
        <v>4.9008376512134078E-2</v>
      </c>
      <c r="P114" s="220">
        <v>9.1383628894900149E-2</v>
      </c>
      <c r="Q114" s="356">
        <v>0.10562649750759667</v>
      </c>
      <c r="R114" s="356">
        <v>-3.1850677117497339E-2</v>
      </c>
      <c r="S114" s="356">
        <v>2.5471479661409502E-2</v>
      </c>
      <c r="T114" s="356">
        <v>1.0955833772402945E-2</v>
      </c>
      <c r="U114" s="356">
        <v>2.9905444197185771E-2</v>
      </c>
      <c r="V114" s="356">
        <v>-9.9762241357150838E-3</v>
      </c>
      <c r="W114" s="356">
        <v>3.9844548655621814E-2</v>
      </c>
      <c r="X114" s="356">
        <v>-1.3732298209340188E-3</v>
      </c>
      <c r="Y114" s="356">
        <v>4.8551047355631871E-2</v>
      </c>
      <c r="Z114" s="356">
        <v>-7.734551388568045E-3</v>
      </c>
      <c r="AA114" s="575"/>
      <c r="AB114" s="352"/>
      <c r="AC114" s="352">
        <v>-5.5194683287650648E-2</v>
      </c>
      <c r="AD114" s="352">
        <v>1.9075626912530286E-3</v>
      </c>
      <c r="AE114" s="352">
        <v>7.057236920391885E-2</v>
      </c>
      <c r="AF114" s="352">
        <v>-1.1218886855228871E-2</v>
      </c>
      <c r="AG114" s="352">
        <v>2.4640841745542819E-2</v>
      </c>
      <c r="AH114" s="352">
        <v>3.2912781130005619E-3</v>
      </c>
      <c r="AI114" s="352">
        <v>3.5873883725168643E-2</v>
      </c>
      <c r="AJ114" s="352">
        <v>3.239359306384415E-2</v>
      </c>
      <c r="AK114" s="352">
        <v>2.987750427746616E-2</v>
      </c>
      <c r="AL114" s="352">
        <v>4.3082564435207527E-2</v>
      </c>
      <c r="AM114" s="352">
        <v>5.6894111973399442E-2</v>
      </c>
      <c r="AN114" s="352">
        <v>-8.8618310848539439E-3</v>
      </c>
      <c r="AO114" s="352">
        <v>2.7598572821827094E-2</v>
      </c>
      <c r="AP114" s="352">
        <v>2.1357368970212898E-2</v>
      </c>
      <c r="AQ114" s="959"/>
      <c r="AR114" s="352"/>
      <c r="AS114" s="352"/>
      <c r="AT114" s="352"/>
      <c r="AU114" s="113"/>
      <c r="AV114" s="63"/>
      <c r="AW114" s="107"/>
      <c r="AX114" s="944"/>
      <c r="AY114" s="117"/>
      <c r="AZ114" s="117">
        <v>0.21949600963973248</v>
      </c>
      <c r="BA114" s="117">
        <v>0.20801351815786462</v>
      </c>
      <c r="BB114" s="117">
        <v>0.10581094857630569</v>
      </c>
      <c r="BC114" s="117">
        <v>0.29107885596672523</v>
      </c>
      <c r="BD114" s="117">
        <v>3.3702267575578926E-2</v>
      </c>
      <c r="BE114" s="117">
        <v>7.7970376558282872E-2</v>
      </c>
      <c r="BF114" s="959"/>
      <c r="BG114" s="117">
        <v>5.294514305192255E-2</v>
      </c>
      <c r="BH114" s="117">
        <v>0.17214418421348943</v>
      </c>
      <c r="BI114" s="959"/>
      <c r="BJ114" s="113">
        <v>8.6329315705254928E-2</v>
      </c>
      <c r="BL114" s="352">
        <v>1.3145512074753007E-2</v>
      </c>
      <c r="BM114" s="352">
        <v>6.3238937056637745E-2</v>
      </c>
      <c r="BN114" s="352">
        <v>1.849216784644292E-2</v>
      </c>
      <c r="BP114" s="352">
        <v>1.6480055723929299E-2</v>
      </c>
      <c r="BQ114" s="352">
        <v>0.10904599707240181</v>
      </c>
      <c r="BR114" s="352">
        <v>4.0244480868411259E-2</v>
      </c>
    </row>
    <row r="115" spans="1:70">
      <c r="A115" s="31"/>
      <c r="B115" s="31"/>
      <c r="C115" s="31"/>
      <c r="D115" s="31"/>
      <c r="E115" s="31"/>
      <c r="F115" s="222"/>
      <c r="G115" s="222"/>
      <c r="H115" s="222"/>
      <c r="I115" s="175"/>
      <c r="J115" s="222"/>
      <c r="K115" s="222"/>
      <c r="L115" s="222"/>
      <c r="M115" s="175"/>
      <c r="N115" s="222"/>
      <c r="O115" s="222"/>
      <c r="P115" s="222"/>
      <c r="Q115" s="383"/>
      <c r="R115" s="383"/>
      <c r="S115" s="383"/>
      <c r="T115" s="383"/>
      <c r="U115" s="383"/>
      <c r="V115" s="383"/>
      <c r="W115" s="383"/>
      <c r="X115" s="383"/>
      <c r="Y115" s="383"/>
      <c r="Z115" s="383"/>
      <c r="AA115" s="577"/>
      <c r="AB115" s="560"/>
      <c r="AC115" s="560"/>
      <c r="AD115" s="560"/>
      <c r="AE115" s="560"/>
      <c r="AF115" s="560"/>
      <c r="AG115" s="560"/>
      <c r="AH115" s="560"/>
      <c r="AI115" s="560"/>
      <c r="AJ115" s="560"/>
      <c r="AK115" s="560"/>
      <c r="AL115" s="560"/>
      <c r="AM115" s="560"/>
      <c r="AN115" s="560"/>
      <c r="AO115" s="560"/>
      <c r="AP115" s="560"/>
      <c r="AQ115" s="1004"/>
      <c r="AR115" s="560"/>
      <c r="AS115" s="560"/>
      <c r="AT115" s="560"/>
      <c r="AU115" s="1188"/>
      <c r="AV115" s="63"/>
      <c r="AW115" s="107"/>
      <c r="AX115" s="944"/>
      <c r="AY115" s="175"/>
      <c r="AZ115" s="175"/>
      <c r="BA115" s="175"/>
      <c r="BB115" s="175"/>
      <c r="BC115" s="175"/>
      <c r="BD115" s="175"/>
      <c r="BE115" s="175"/>
      <c r="BF115" s="1004"/>
      <c r="BG115" s="175"/>
      <c r="BH115" s="175"/>
      <c r="BI115" s="1004"/>
      <c r="BJ115" s="1188"/>
      <c r="BL115" s="560"/>
      <c r="BM115" s="560"/>
      <c r="BN115" s="560"/>
      <c r="BP115" s="560"/>
      <c r="BQ115" s="560"/>
      <c r="BR115" s="560"/>
    </row>
    <row r="116" spans="1:70">
      <c r="A116" s="31"/>
      <c r="B116" s="89" t="s">
        <v>134</v>
      </c>
      <c r="C116" s="90"/>
      <c r="D116" s="90"/>
      <c r="E116" s="90"/>
      <c r="F116" s="210"/>
      <c r="G116" s="210"/>
      <c r="H116" s="210"/>
      <c r="I116" s="107"/>
      <c r="J116" s="210"/>
      <c r="K116" s="210"/>
      <c r="L116" s="210"/>
      <c r="M116" s="107"/>
      <c r="N116" s="210"/>
      <c r="O116" s="210"/>
      <c r="P116" s="210"/>
      <c r="Q116" s="351"/>
      <c r="R116" s="351"/>
      <c r="S116" s="351"/>
      <c r="T116" s="351"/>
      <c r="U116" s="351"/>
      <c r="V116" s="351"/>
      <c r="W116" s="351"/>
      <c r="X116" s="351"/>
      <c r="Y116" s="351"/>
      <c r="Z116" s="351"/>
      <c r="AA116" s="566"/>
      <c r="AB116" s="351"/>
      <c r="AC116" s="351"/>
      <c r="AD116" s="351"/>
      <c r="AE116" s="351"/>
      <c r="AF116" s="351"/>
      <c r="AG116" s="351"/>
      <c r="AH116" s="351"/>
      <c r="AI116" s="351"/>
      <c r="AJ116" s="351"/>
      <c r="AK116" s="351"/>
      <c r="AL116" s="351"/>
      <c r="AM116" s="351"/>
      <c r="AN116" s="351"/>
      <c r="AO116" s="351"/>
      <c r="AP116" s="351"/>
      <c r="AQ116" s="958"/>
      <c r="AR116" s="351"/>
      <c r="AS116" s="351"/>
      <c r="AT116" s="558"/>
      <c r="AU116" s="1443"/>
      <c r="AV116" s="63"/>
      <c r="AW116" s="107"/>
      <c r="AX116" s="945"/>
      <c r="AY116" s="107"/>
      <c r="AZ116" s="107"/>
      <c r="BA116" s="107"/>
      <c r="BB116" s="107"/>
      <c r="BC116" s="107"/>
      <c r="BD116" s="107"/>
      <c r="BE116" s="107"/>
      <c r="BF116" s="958"/>
      <c r="BG116" s="107"/>
      <c r="BH116" s="107"/>
      <c r="BI116" s="958"/>
      <c r="BJ116" s="1443"/>
      <c r="BL116" s="351"/>
      <c r="BM116" s="351"/>
      <c r="BN116" s="351"/>
      <c r="BP116" s="351"/>
      <c r="BQ116" s="351"/>
      <c r="BR116" s="351"/>
    </row>
    <row r="117" spans="1:70">
      <c r="A117" s="31"/>
      <c r="B117" s="31"/>
      <c r="C117" s="90" t="s">
        <v>128</v>
      </c>
      <c r="D117" s="90"/>
      <c r="E117" s="90"/>
      <c r="F117" s="216">
        <v>1807.1</v>
      </c>
      <c r="G117" s="216">
        <v>2015.1</v>
      </c>
      <c r="H117" s="216">
        <v>2058.1999999999998</v>
      </c>
      <c r="I117" s="166">
        <v>2039.7</v>
      </c>
      <c r="J117" s="216">
        <v>2471.6</v>
      </c>
      <c r="K117" s="216">
        <v>2351.8000000000002</v>
      </c>
      <c r="L117" s="216">
        <v>2492.8000000000002</v>
      </c>
      <c r="M117" s="166">
        <v>2858.3</v>
      </c>
      <c r="N117" s="216">
        <v>2774.5</v>
      </c>
      <c r="O117" s="216">
        <v>2388.5</v>
      </c>
      <c r="P117" s="216">
        <v>2660.9</v>
      </c>
      <c r="Q117" s="379">
        <v>2898.7</v>
      </c>
      <c r="R117" s="379">
        <v>2781.5</v>
      </c>
      <c r="S117" s="379">
        <v>2519.1999999999998</v>
      </c>
      <c r="T117" s="379">
        <v>2482.8000000000002</v>
      </c>
      <c r="U117" s="379">
        <v>2676.6</v>
      </c>
      <c r="V117" s="379">
        <v>2545.1999999999998</v>
      </c>
      <c r="W117" s="379">
        <v>2493.6999999999998</v>
      </c>
      <c r="X117" s="379">
        <v>2842.7</v>
      </c>
      <c r="Y117" s="379">
        <v>2901</v>
      </c>
      <c r="Z117" s="379">
        <v>2888.2</v>
      </c>
      <c r="AA117" s="571"/>
      <c r="AB117" s="379"/>
      <c r="AC117" s="379">
        <v>3168.8</v>
      </c>
      <c r="AD117" s="379">
        <v>3848.1</v>
      </c>
      <c r="AE117" s="379">
        <v>3762.3</v>
      </c>
      <c r="AF117" s="379">
        <v>4440.3</v>
      </c>
      <c r="AG117" s="379">
        <v>4773.6000000000004</v>
      </c>
      <c r="AH117" s="379">
        <v>5179.2</v>
      </c>
      <c r="AI117" s="379">
        <v>4140</v>
      </c>
      <c r="AJ117" s="379">
        <v>4246.5</v>
      </c>
      <c r="AK117" s="379">
        <v>4421.6000000000004</v>
      </c>
      <c r="AL117" s="379">
        <v>4940.5</v>
      </c>
      <c r="AM117" s="379">
        <v>5017.5</v>
      </c>
      <c r="AN117" s="379">
        <v>6448.7</v>
      </c>
      <c r="AO117" s="379">
        <v>7198.9</v>
      </c>
      <c r="AP117" s="379">
        <v>7439</v>
      </c>
      <c r="AQ117" s="1000">
        <v>5017.1000000000004</v>
      </c>
      <c r="AR117" s="379"/>
      <c r="AS117" s="379"/>
      <c r="AT117" s="1457"/>
      <c r="AU117" s="1448">
        <v>6613.7</v>
      </c>
      <c r="AV117" s="63"/>
      <c r="AW117" s="107"/>
      <c r="AX117" s="944"/>
      <c r="AY117" s="166">
        <v>1517.5</v>
      </c>
      <c r="AZ117" s="166">
        <v>1958.3</v>
      </c>
      <c r="BA117" s="166">
        <v>2039.7</v>
      </c>
      <c r="BB117" s="166">
        <v>2858.3</v>
      </c>
      <c r="BC117" s="166">
        <v>2898.7</v>
      </c>
      <c r="BD117" s="166">
        <v>2676.6</v>
      </c>
      <c r="BE117" s="166">
        <v>2901</v>
      </c>
      <c r="BF117" s="1000">
        <v>3762.3</v>
      </c>
      <c r="BG117" s="166">
        <v>4140</v>
      </c>
      <c r="BH117" s="166">
        <v>5017.5</v>
      </c>
      <c r="BI117" s="1000">
        <v>5017.1000000000004</v>
      </c>
      <c r="BJ117" s="1448">
        <v>6613.7</v>
      </c>
      <c r="BL117" s="379"/>
      <c r="BM117" s="379"/>
      <c r="BN117" s="379"/>
      <c r="BP117" s="379"/>
      <c r="BQ117" s="379"/>
      <c r="BR117" s="379"/>
    </row>
    <row r="118" spans="1:70">
      <c r="A118" s="31"/>
      <c r="B118" s="31"/>
      <c r="C118" s="90" t="s">
        <v>108</v>
      </c>
      <c r="D118" s="90"/>
      <c r="E118" s="90"/>
      <c r="F118" s="216">
        <v>898.1</v>
      </c>
      <c r="G118" s="216">
        <v>1130.5999999999999</v>
      </c>
      <c r="H118" s="216">
        <v>1078.9000000000001</v>
      </c>
      <c r="I118" s="166">
        <v>1046</v>
      </c>
      <c r="J118" s="216">
        <v>1226.0999999999999</v>
      </c>
      <c r="K118" s="216">
        <v>1230.2</v>
      </c>
      <c r="L118" s="216">
        <v>1428.7</v>
      </c>
      <c r="M118" s="166">
        <v>2314.1999999999998</v>
      </c>
      <c r="N118" s="216">
        <v>2447.8000000000002</v>
      </c>
      <c r="O118" s="216">
        <v>2426.8000000000002</v>
      </c>
      <c r="P118" s="216">
        <v>3478</v>
      </c>
      <c r="Q118" s="379">
        <v>3471.1</v>
      </c>
      <c r="R118" s="379">
        <v>3585.2</v>
      </c>
      <c r="S118" s="379">
        <v>3201.2</v>
      </c>
      <c r="T118" s="379">
        <v>2945.1</v>
      </c>
      <c r="U118" s="379">
        <v>2488.1</v>
      </c>
      <c r="V118" s="379">
        <v>2248.8000000000002</v>
      </c>
      <c r="W118" s="379">
        <v>2667.6</v>
      </c>
      <c r="X118" s="379">
        <v>2539.4</v>
      </c>
      <c r="Y118" s="379">
        <v>2459.5</v>
      </c>
      <c r="Z118" s="379">
        <v>2508.6999999999998</v>
      </c>
      <c r="AA118" s="571"/>
      <c r="AB118" s="379"/>
      <c r="AC118" s="379">
        <v>2657.7</v>
      </c>
      <c r="AD118" s="379">
        <v>2601</v>
      </c>
      <c r="AE118" s="379">
        <v>2719.1</v>
      </c>
      <c r="AF118" s="379">
        <v>2632</v>
      </c>
      <c r="AG118" s="379">
        <v>2452.9</v>
      </c>
      <c r="AH118" s="379">
        <v>2387.3000000000002</v>
      </c>
      <c r="AI118" s="379">
        <v>2225.6999999999998</v>
      </c>
      <c r="AJ118" s="379">
        <v>3197.2</v>
      </c>
      <c r="AK118" s="379">
        <v>2903.9</v>
      </c>
      <c r="AL118" s="379">
        <v>3473.7</v>
      </c>
      <c r="AM118" s="379">
        <v>3163.4</v>
      </c>
      <c r="AN118" s="379">
        <v>3047</v>
      </c>
      <c r="AO118" s="379">
        <v>2676.5</v>
      </c>
      <c r="AP118" s="379">
        <v>3052.6</v>
      </c>
      <c r="AQ118" s="1000">
        <v>3151.9</v>
      </c>
      <c r="AR118" s="379"/>
      <c r="AS118" s="379"/>
      <c r="AT118" s="1457"/>
      <c r="AU118" s="1448">
        <v>3020.1</v>
      </c>
      <c r="AV118" s="63"/>
      <c r="AW118" s="107"/>
      <c r="AX118" s="943"/>
      <c r="AY118" s="166">
        <v>524.6</v>
      </c>
      <c r="AZ118" s="166">
        <v>747.8</v>
      </c>
      <c r="BA118" s="166">
        <v>1046</v>
      </c>
      <c r="BB118" s="166">
        <v>2314.1999999999998</v>
      </c>
      <c r="BC118" s="166">
        <v>3471.1</v>
      </c>
      <c r="BD118" s="166">
        <v>2488.1</v>
      </c>
      <c r="BE118" s="166">
        <v>2459.5</v>
      </c>
      <c r="BF118" s="1000">
        <v>2719.1</v>
      </c>
      <c r="BG118" s="166">
        <v>2225.6999999999998</v>
      </c>
      <c r="BH118" s="166">
        <v>3163.4</v>
      </c>
      <c r="BI118" s="1000">
        <v>3151.9</v>
      </c>
      <c r="BJ118" s="1448">
        <v>3020.1</v>
      </c>
      <c r="BL118" s="379"/>
      <c r="BM118" s="379"/>
      <c r="BN118" s="379"/>
      <c r="BP118" s="379"/>
      <c r="BQ118" s="379"/>
      <c r="BR118" s="379"/>
    </row>
    <row r="119" spans="1:70">
      <c r="A119" s="31"/>
      <c r="B119" s="31"/>
      <c r="C119" s="90" t="s">
        <v>109</v>
      </c>
      <c r="D119" s="90"/>
      <c r="E119" s="90"/>
      <c r="F119" s="216">
        <v>179.8</v>
      </c>
      <c r="G119" s="216">
        <v>199.1</v>
      </c>
      <c r="H119" s="216">
        <v>210.7</v>
      </c>
      <c r="I119" s="166">
        <v>222.4</v>
      </c>
      <c r="J119" s="216">
        <v>276.2</v>
      </c>
      <c r="K119" s="216">
        <v>298.60000000000002</v>
      </c>
      <c r="L119" s="216">
        <v>338.5</v>
      </c>
      <c r="M119" s="166">
        <v>520.6</v>
      </c>
      <c r="N119" s="216">
        <v>557.70000000000005</v>
      </c>
      <c r="O119" s="216">
        <v>523.6</v>
      </c>
      <c r="P119" s="216">
        <v>639.79999999999995</v>
      </c>
      <c r="Q119" s="379">
        <v>688.8</v>
      </c>
      <c r="R119" s="379">
        <v>619</v>
      </c>
      <c r="S119" s="379">
        <v>543.29999999999995</v>
      </c>
      <c r="T119" s="379">
        <v>508.1</v>
      </c>
      <c r="U119" s="379">
        <v>535</v>
      </c>
      <c r="V119" s="379">
        <v>441.2</v>
      </c>
      <c r="W119" s="379">
        <v>474.8</v>
      </c>
      <c r="X119" s="379">
        <v>496.3</v>
      </c>
      <c r="Y119" s="379">
        <v>498.6</v>
      </c>
      <c r="Z119" s="379">
        <v>541.6</v>
      </c>
      <c r="AA119" s="571"/>
      <c r="AB119" s="379"/>
      <c r="AC119" s="379">
        <v>518.79999999999995</v>
      </c>
      <c r="AD119" s="379">
        <v>478.3</v>
      </c>
      <c r="AE119" s="379">
        <v>591.1</v>
      </c>
      <c r="AF119" s="379">
        <v>649.70000000000005</v>
      </c>
      <c r="AG119" s="379">
        <v>585</v>
      </c>
      <c r="AH119" s="379">
        <v>698.8</v>
      </c>
      <c r="AI119" s="379">
        <v>662.5</v>
      </c>
      <c r="AJ119" s="379">
        <v>552.79999999999995</v>
      </c>
      <c r="AK119" s="379">
        <v>463.1</v>
      </c>
      <c r="AL119" s="379">
        <v>493.5</v>
      </c>
      <c r="AM119" s="379">
        <v>467.4</v>
      </c>
      <c r="AN119" s="379">
        <v>458.2</v>
      </c>
      <c r="AO119" s="379">
        <v>437.4</v>
      </c>
      <c r="AP119" s="379">
        <v>454.1</v>
      </c>
      <c r="AQ119" s="1000">
        <v>328.7</v>
      </c>
      <c r="AR119" s="379"/>
      <c r="AS119" s="379"/>
      <c r="AT119" s="1457"/>
      <c r="AU119" s="1448">
        <v>328.1</v>
      </c>
      <c r="AV119" s="63"/>
      <c r="AW119" s="107"/>
      <c r="AX119" s="943"/>
      <c r="AY119" s="166">
        <v>88.2</v>
      </c>
      <c r="AZ119" s="166">
        <v>171.6</v>
      </c>
      <c r="BA119" s="166">
        <v>222.4</v>
      </c>
      <c r="BB119" s="166">
        <v>520.6</v>
      </c>
      <c r="BC119" s="166">
        <v>688.8</v>
      </c>
      <c r="BD119" s="166">
        <v>535</v>
      </c>
      <c r="BE119" s="166">
        <v>498.6</v>
      </c>
      <c r="BF119" s="1000">
        <v>591.1</v>
      </c>
      <c r="BG119" s="166">
        <v>662.5</v>
      </c>
      <c r="BH119" s="166">
        <v>467.4</v>
      </c>
      <c r="BI119" s="1000">
        <v>328.7</v>
      </c>
      <c r="BJ119" s="1448">
        <v>328.1</v>
      </c>
      <c r="BL119" s="379"/>
      <c r="BM119" s="379"/>
      <c r="BN119" s="379"/>
      <c r="BP119" s="379"/>
      <c r="BQ119" s="379"/>
      <c r="BR119" s="379"/>
    </row>
    <row r="120" spans="1:70">
      <c r="A120" s="31"/>
      <c r="B120" s="31"/>
      <c r="C120" s="90" t="s">
        <v>132</v>
      </c>
      <c r="D120" s="90"/>
      <c r="E120" s="90"/>
      <c r="F120" s="216">
        <v>141.4</v>
      </c>
      <c r="G120" s="216">
        <v>156.80000000000001</v>
      </c>
      <c r="H120" s="216">
        <v>126.5</v>
      </c>
      <c r="I120" s="166">
        <v>125.7</v>
      </c>
      <c r="J120" s="216">
        <v>104.3</v>
      </c>
      <c r="K120" s="216">
        <v>111.2</v>
      </c>
      <c r="L120" s="216">
        <v>131.80000000000001</v>
      </c>
      <c r="M120" s="166">
        <v>268.8</v>
      </c>
      <c r="N120" s="216">
        <v>289.8</v>
      </c>
      <c r="O120" s="216">
        <v>266.39999999999998</v>
      </c>
      <c r="P120" s="216">
        <v>263.89999999999998</v>
      </c>
      <c r="Q120" s="379">
        <v>344.1</v>
      </c>
      <c r="R120" s="379">
        <v>323.10000000000002</v>
      </c>
      <c r="S120" s="379">
        <v>328.6</v>
      </c>
      <c r="T120" s="379">
        <v>359.6</v>
      </c>
      <c r="U120" s="379">
        <v>312.39999999999998</v>
      </c>
      <c r="V120" s="379">
        <v>271.89999999999998</v>
      </c>
      <c r="W120" s="379">
        <v>239.4</v>
      </c>
      <c r="X120" s="379">
        <v>247</v>
      </c>
      <c r="Y120" s="379">
        <v>257.8</v>
      </c>
      <c r="Z120" s="379">
        <v>235</v>
      </c>
      <c r="AA120" s="571"/>
      <c r="AB120" s="379"/>
      <c r="AC120" s="379">
        <v>0</v>
      </c>
      <c r="AD120" s="379">
        <v>0</v>
      </c>
      <c r="AE120" s="379">
        <v>0</v>
      </c>
      <c r="AF120" s="379">
        <v>0</v>
      </c>
      <c r="AG120" s="379">
        <v>0</v>
      </c>
      <c r="AH120" s="379">
        <v>0</v>
      </c>
      <c r="AI120" s="379">
        <v>0</v>
      </c>
      <c r="AJ120" s="379">
        <v>0</v>
      </c>
      <c r="AK120" s="379">
        <v>0</v>
      </c>
      <c r="AL120" s="379">
        <v>0</v>
      </c>
      <c r="AM120" s="379">
        <v>0</v>
      </c>
      <c r="AN120" s="379">
        <v>0</v>
      </c>
      <c r="AO120" s="379">
        <v>0</v>
      </c>
      <c r="AP120" s="379">
        <v>0</v>
      </c>
      <c r="AQ120" s="1000">
        <v>0</v>
      </c>
      <c r="AR120" s="379"/>
      <c r="AS120" s="379"/>
      <c r="AT120" s="1457"/>
      <c r="AU120" s="1448">
        <v>0</v>
      </c>
      <c r="AV120" s="63"/>
      <c r="AW120" s="107"/>
      <c r="AX120" s="944"/>
      <c r="AY120" s="166">
        <v>0</v>
      </c>
      <c r="AZ120" s="166">
        <v>153.30000000000001</v>
      </c>
      <c r="BA120" s="166">
        <v>125.7</v>
      </c>
      <c r="BB120" s="166">
        <v>268.8</v>
      </c>
      <c r="BC120" s="166">
        <v>344.1</v>
      </c>
      <c r="BD120" s="166">
        <v>312.39999999999998</v>
      </c>
      <c r="BE120" s="166">
        <v>257.8</v>
      </c>
      <c r="BF120" s="1000">
        <v>0</v>
      </c>
      <c r="BG120" s="166">
        <v>0</v>
      </c>
      <c r="BH120" s="166">
        <v>0</v>
      </c>
      <c r="BI120" s="1000">
        <v>0</v>
      </c>
      <c r="BJ120" s="1448">
        <v>0</v>
      </c>
      <c r="BL120" s="379"/>
      <c r="BM120" s="379"/>
      <c r="BN120" s="379"/>
      <c r="BP120" s="379"/>
      <c r="BQ120" s="379"/>
      <c r="BR120" s="379"/>
    </row>
    <row r="121" spans="1:70">
      <c r="A121" s="31"/>
      <c r="B121" s="31"/>
      <c r="C121" s="90" t="s">
        <v>133</v>
      </c>
      <c r="D121" s="90"/>
      <c r="E121" s="90"/>
      <c r="F121" s="216">
        <v>173.1</v>
      </c>
      <c r="G121" s="216">
        <v>186.1</v>
      </c>
      <c r="H121" s="216">
        <v>191</v>
      </c>
      <c r="I121" s="166">
        <v>194.6</v>
      </c>
      <c r="J121" s="216">
        <v>184.5</v>
      </c>
      <c r="K121" s="216">
        <v>170.2</v>
      </c>
      <c r="L121" s="216">
        <v>210</v>
      </c>
      <c r="M121" s="166">
        <v>272.60000000000002</v>
      </c>
      <c r="N121" s="216">
        <v>231.2</v>
      </c>
      <c r="O121" s="216">
        <v>263.8</v>
      </c>
      <c r="P121" s="216">
        <v>350.8</v>
      </c>
      <c r="Q121" s="379">
        <v>351.9</v>
      </c>
      <c r="R121" s="379">
        <v>316.3</v>
      </c>
      <c r="S121" s="379">
        <v>237.9</v>
      </c>
      <c r="T121" s="379">
        <v>226.2</v>
      </c>
      <c r="U121" s="379">
        <v>223.1</v>
      </c>
      <c r="V121" s="379">
        <v>210.5</v>
      </c>
      <c r="W121" s="379">
        <v>222.1</v>
      </c>
      <c r="X121" s="379">
        <v>237.2</v>
      </c>
      <c r="Y121" s="379">
        <v>277</v>
      </c>
      <c r="Z121" s="379">
        <v>271.8</v>
      </c>
      <c r="AA121" s="571"/>
      <c r="AB121" s="379"/>
      <c r="AC121" s="379">
        <v>272.89999999999998</v>
      </c>
      <c r="AD121" s="379">
        <v>355.2</v>
      </c>
      <c r="AE121" s="379">
        <v>329.7</v>
      </c>
      <c r="AF121" s="379">
        <v>313.60000000000002</v>
      </c>
      <c r="AG121" s="379">
        <v>324</v>
      </c>
      <c r="AH121" s="379">
        <v>335.3</v>
      </c>
      <c r="AI121" s="379">
        <v>336.6</v>
      </c>
      <c r="AJ121" s="379">
        <v>395.4</v>
      </c>
      <c r="AK121" s="379">
        <v>415.6</v>
      </c>
      <c r="AL121" s="379">
        <v>485.3</v>
      </c>
      <c r="AM121" s="379">
        <v>531.70000000000005</v>
      </c>
      <c r="AN121" s="379">
        <v>535.6</v>
      </c>
      <c r="AO121" s="379">
        <v>579</v>
      </c>
      <c r="AP121" s="379">
        <v>608.1</v>
      </c>
      <c r="AQ121" s="1000">
        <v>386.2</v>
      </c>
      <c r="AR121" s="379"/>
      <c r="AS121" s="379"/>
      <c r="AT121" s="1457"/>
      <c r="AU121" s="1448">
        <v>495.7</v>
      </c>
      <c r="AV121" s="63"/>
      <c r="AW121" s="107"/>
      <c r="AX121" s="944"/>
      <c r="AY121" s="166">
        <v>75.5</v>
      </c>
      <c r="AZ121" s="166">
        <v>165.1</v>
      </c>
      <c r="BA121" s="166">
        <v>194.6</v>
      </c>
      <c r="BB121" s="166">
        <v>272.60000000000002</v>
      </c>
      <c r="BC121" s="166">
        <v>351.9</v>
      </c>
      <c r="BD121" s="166">
        <v>223.1</v>
      </c>
      <c r="BE121" s="166">
        <v>277</v>
      </c>
      <c r="BF121" s="1000">
        <v>329.7</v>
      </c>
      <c r="BG121" s="166">
        <v>336.6</v>
      </c>
      <c r="BH121" s="166">
        <v>531.70000000000005</v>
      </c>
      <c r="BI121" s="1000">
        <v>386.2</v>
      </c>
      <c r="BJ121" s="1448">
        <v>495.7</v>
      </c>
      <c r="BL121" s="379"/>
      <c r="BM121" s="379"/>
      <c r="BN121" s="379"/>
      <c r="BP121" s="379"/>
      <c r="BQ121" s="379"/>
      <c r="BR121" s="379"/>
    </row>
    <row r="122" spans="1:70">
      <c r="A122" s="31"/>
      <c r="B122" s="92" t="s">
        <v>136</v>
      </c>
      <c r="C122" s="92"/>
      <c r="D122" s="92"/>
      <c r="E122" s="92"/>
      <c r="F122" s="208">
        <v>3199.5</v>
      </c>
      <c r="G122" s="208">
        <v>3687.7</v>
      </c>
      <c r="H122" s="208">
        <v>3665.2999999999997</v>
      </c>
      <c r="I122" s="152">
        <v>3628.3999999999996</v>
      </c>
      <c r="J122" s="208">
        <v>4262.7</v>
      </c>
      <c r="K122" s="208">
        <v>4162</v>
      </c>
      <c r="L122" s="208">
        <v>4601.8</v>
      </c>
      <c r="M122" s="152">
        <v>6234.5000000000009</v>
      </c>
      <c r="N122" s="208">
        <v>6301</v>
      </c>
      <c r="O122" s="208">
        <v>5869.1</v>
      </c>
      <c r="P122" s="208">
        <v>7393.4</v>
      </c>
      <c r="Q122" s="373">
        <v>7754.5999999999995</v>
      </c>
      <c r="R122" s="373">
        <v>7625.1</v>
      </c>
      <c r="S122" s="373">
        <v>6830.2</v>
      </c>
      <c r="T122" s="373">
        <v>6521.8</v>
      </c>
      <c r="U122" s="373">
        <v>6235.2</v>
      </c>
      <c r="V122" s="373">
        <v>5717.5999999999995</v>
      </c>
      <c r="W122" s="373">
        <v>6097.5999999999995</v>
      </c>
      <c r="X122" s="373">
        <v>6362.6</v>
      </c>
      <c r="Y122" s="373">
        <v>6393.9000000000005</v>
      </c>
      <c r="Z122" s="373">
        <v>6445.3</v>
      </c>
      <c r="AA122" s="570"/>
      <c r="AB122" s="373"/>
      <c r="AC122" s="373">
        <v>6618.2</v>
      </c>
      <c r="AD122" s="373">
        <v>7282.6</v>
      </c>
      <c r="AE122" s="373">
        <v>7402.2</v>
      </c>
      <c r="AF122" s="373">
        <v>8035.6</v>
      </c>
      <c r="AG122" s="373">
        <v>8135.5</v>
      </c>
      <c r="AH122" s="373">
        <v>8600.5999999999985</v>
      </c>
      <c r="AI122" s="373">
        <v>7364.8</v>
      </c>
      <c r="AJ122" s="373">
        <v>8391.9</v>
      </c>
      <c r="AK122" s="373">
        <v>8204.2000000000007</v>
      </c>
      <c r="AL122" s="373">
        <v>9393</v>
      </c>
      <c r="AM122" s="373">
        <v>9180</v>
      </c>
      <c r="AN122" s="373">
        <v>10489.500000000002</v>
      </c>
      <c r="AO122" s="373">
        <v>10891.8</v>
      </c>
      <c r="AP122" s="373">
        <v>11553.800000000001</v>
      </c>
      <c r="AQ122" s="992">
        <v>8883.9000000000015</v>
      </c>
      <c r="AR122" s="373"/>
      <c r="AS122" s="373"/>
      <c r="AT122" s="373"/>
      <c r="AU122" s="152">
        <v>10457.6</v>
      </c>
      <c r="AV122" s="109"/>
      <c r="AW122" s="110"/>
      <c r="AX122" s="944"/>
      <c r="AY122" s="152">
        <v>2205.7999999999997</v>
      </c>
      <c r="AZ122" s="152">
        <v>3196.1</v>
      </c>
      <c r="BA122" s="152">
        <v>3628.3999999999996</v>
      </c>
      <c r="BB122" s="152">
        <v>6234.5000000000009</v>
      </c>
      <c r="BC122" s="152">
        <v>7754.5999999999995</v>
      </c>
      <c r="BD122" s="152">
        <v>6235.2</v>
      </c>
      <c r="BE122" s="152">
        <v>6393.9000000000005</v>
      </c>
      <c r="BF122" s="992">
        <v>7402.2</v>
      </c>
      <c r="BG122" s="152">
        <v>7364.8</v>
      </c>
      <c r="BH122" s="152">
        <v>9180</v>
      </c>
      <c r="BI122" s="992">
        <v>8883.9000000000015</v>
      </c>
      <c r="BJ122" s="152">
        <v>10457.6</v>
      </c>
      <c r="BL122" s="373"/>
      <c r="BM122" s="373"/>
      <c r="BN122" s="373"/>
      <c r="BP122" s="373"/>
      <c r="BQ122" s="373"/>
      <c r="BR122" s="373"/>
    </row>
    <row r="123" spans="1:70" s="143" customFormat="1">
      <c r="A123" s="176"/>
      <c r="B123" s="177" t="s">
        <v>505</v>
      </c>
      <c r="C123" s="173"/>
      <c r="D123" s="173"/>
      <c r="E123" s="173"/>
      <c r="F123" s="220">
        <v>1.0637965019868467E-3</v>
      </c>
      <c r="G123" s="220">
        <v>0.15258634161587747</v>
      </c>
      <c r="H123" s="220">
        <v>-6.0742468205114974E-3</v>
      </c>
      <c r="I123" s="117">
        <v>-1.0067388753990159E-2</v>
      </c>
      <c r="J123" s="220">
        <v>0.17481534560687906</v>
      </c>
      <c r="K123" s="220">
        <v>-2.3623524995894596E-2</v>
      </c>
      <c r="L123" s="220">
        <v>0.105670350792888</v>
      </c>
      <c r="M123" s="117">
        <v>0.35479594941110015</v>
      </c>
      <c r="N123" s="220">
        <v>1.0666452802951198E-2</v>
      </c>
      <c r="O123" s="220">
        <v>-6.854467544834153E-2</v>
      </c>
      <c r="P123" s="220">
        <v>0.25971614046446634</v>
      </c>
      <c r="Q123" s="356">
        <v>4.8854383639462151E-2</v>
      </c>
      <c r="R123" s="356">
        <v>-1.6699765300595693E-2</v>
      </c>
      <c r="S123" s="356">
        <v>-0.10424781314343423</v>
      </c>
      <c r="T123" s="356">
        <v>-4.5152411349594357E-2</v>
      </c>
      <c r="U123" s="356">
        <v>-4.3944923180717077E-2</v>
      </c>
      <c r="V123" s="356">
        <v>-8.3012573774698506E-2</v>
      </c>
      <c r="W123" s="356">
        <v>6.6461452357632567E-2</v>
      </c>
      <c r="X123" s="356">
        <v>4.3459721857780353E-2</v>
      </c>
      <c r="Y123" s="356">
        <v>4.919372583535031E-3</v>
      </c>
      <c r="Z123" s="356">
        <v>8.0389120880839382E-3</v>
      </c>
      <c r="AA123" s="575"/>
      <c r="AB123" s="352"/>
      <c r="AC123" s="352">
        <v>2.6825748995392029E-2</v>
      </c>
      <c r="AD123" s="352">
        <v>0.10038983409386248</v>
      </c>
      <c r="AE123" s="352">
        <v>1.6422706176365542E-2</v>
      </c>
      <c r="AF123" s="352">
        <v>8.556915511604668E-2</v>
      </c>
      <c r="AG123" s="352">
        <v>1.2432176813181206E-2</v>
      </c>
      <c r="AH123" s="352">
        <v>5.7169196730379124E-2</v>
      </c>
      <c r="AI123" s="352">
        <v>-0.14368764969885806</v>
      </c>
      <c r="AJ123" s="352">
        <v>0.13946067781881366</v>
      </c>
      <c r="AK123" s="352">
        <v>-2.2366806086821733E-2</v>
      </c>
      <c r="AL123" s="352">
        <v>0.14490139196996643</v>
      </c>
      <c r="AM123" s="352">
        <v>-2.2676461194506503E-2</v>
      </c>
      <c r="AN123" s="352">
        <v>0.14264705882352957</v>
      </c>
      <c r="AO123" s="352">
        <v>3.8352638352638024E-2</v>
      </c>
      <c r="AP123" s="352">
        <v>6.0779669108871115E-2</v>
      </c>
      <c r="AQ123" s="959"/>
      <c r="AR123" s="352"/>
      <c r="AS123" s="352"/>
      <c r="AT123" s="352"/>
      <c r="AU123" s="113"/>
      <c r="AV123" s="175"/>
      <c r="AW123" s="117"/>
      <c r="AX123" s="944"/>
      <c r="AY123" s="117"/>
      <c r="AZ123" s="117">
        <v>0.4489527609030739</v>
      </c>
      <c r="BA123" s="117">
        <v>0.13525859641437998</v>
      </c>
      <c r="BB123" s="117">
        <v>0.71825046852607244</v>
      </c>
      <c r="BC123" s="117">
        <v>0.24382067527468099</v>
      </c>
      <c r="BD123" s="117">
        <v>-0.19593531581254997</v>
      </c>
      <c r="BE123" s="117">
        <v>2.5452270977675218E-2</v>
      </c>
      <c r="BF123" s="959"/>
      <c r="BG123" s="117">
        <v>-5.0525519440165478E-3</v>
      </c>
      <c r="BH123" s="117">
        <v>0.24646969367803595</v>
      </c>
      <c r="BI123" s="959"/>
      <c r="BJ123" s="113">
        <v>0.17714067020115021</v>
      </c>
      <c r="BL123" s="352">
        <v>9.9065142795385253E-2</v>
      </c>
      <c r="BM123" s="352">
        <v>0.11397458179448194</v>
      </c>
      <c r="BN123" s="352">
        <v>0.18647058823529394</v>
      </c>
      <c r="BP123" s="352">
        <v>0.16189781416335669</v>
      </c>
      <c r="BQ123" s="352">
        <v>0.27539104931566372</v>
      </c>
      <c r="BR123" s="352">
        <v>0.25858387799564286</v>
      </c>
    </row>
    <row r="124" spans="1:70" s="143" customFormat="1">
      <c r="A124" s="176"/>
      <c r="B124" s="176"/>
      <c r="C124" s="176"/>
      <c r="D124" s="176"/>
      <c r="E124" s="176"/>
      <c r="F124" s="222"/>
      <c r="G124" s="222"/>
      <c r="H124" s="222"/>
      <c r="I124" s="175"/>
      <c r="J124" s="222"/>
      <c r="K124" s="222"/>
      <c r="L124" s="222"/>
      <c r="M124" s="175"/>
      <c r="N124" s="222"/>
      <c r="O124" s="222"/>
      <c r="P124" s="222"/>
      <c r="Q124" s="383"/>
      <c r="R124" s="383"/>
      <c r="S124" s="383"/>
      <c r="T124" s="383"/>
      <c r="U124" s="383"/>
      <c r="V124" s="383"/>
      <c r="W124" s="383"/>
      <c r="X124" s="383"/>
      <c r="Y124" s="383"/>
      <c r="Z124" s="383"/>
      <c r="AA124" s="577"/>
      <c r="AB124" s="560"/>
      <c r="AC124" s="560"/>
      <c r="AD124" s="560"/>
      <c r="AE124" s="560"/>
      <c r="AF124" s="560"/>
      <c r="AG124" s="560"/>
      <c r="AH124" s="560"/>
      <c r="AI124" s="560"/>
      <c r="AJ124" s="560"/>
      <c r="AK124" s="560"/>
      <c r="AL124" s="560"/>
      <c r="AM124" s="560"/>
      <c r="AN124" s="560"/>
      <c r="AO124" s="560"/>
      <c r="AP124" s="560"/>
      <c r="AQ124" s="1004"/>
      <c r="AR124" s="560"/>
      <c r="AS124" s="560"/>
      <c r="AT124" s="560"/>
      <c r="AU124" s="1188"/>
      <c r="AV124" s="175"/>
      <c r="AW124" s="117"/>
      <c r="AX124" s="944"/>
      <c r="AY124" s="175"/>
      <c r="AZ124" s="175"/>
      <c r="BA124" s="175"/>
      <c r="BB124" s="175"/>
      <c r="BC124" s="175"/>
      <c r="BD124" s="175"/>
      <c r="BE124" s="175"/>
      <c r="BF124" s="1004"/>
      <c r="BG124" s="175"/>
      <c r="BH124" s="175"/>
      <c r="BI124" s="1004"/>
      <c r="BJ124" s="1188"/>
      <c r="BL124" s="560"/>
      <c r="BM124" s="560"/>
      <c r="BN124" s="560"/>
      <c r="BP124" s="560"/>
      <c r="BQ124" s="560"/>
      <c r="BR124" s="560"/>
    </row>
    <row r="125" spans="1:70">
      <c r="A125" s="31"/>
      <c r="B125" s="89" t="s">
        <v>286</v>
      </c>
      <c r="C125" s="90"/>
      <c r="D125" s="90"/>
      <c r="E125" s="90"/>
      <c r="F125" s="210"/>
      <c r="G125" s="210"/>
      <c r="H125" s="210"/>
      <c r="I125" s="107"/>
      <c r="J125" s="210"/>
      <c r="K125" s="210"/>
      <c r="L125" s="210"/>
      <c r="M125" s="107"/>
      <c r="N125" s="210"/>
      <c r="O125" s="210"/>
      <c r="P125" s="210"/>
      <c r="Q125" s="351"/>
      <c r="R125" s="351"/>
      <c r="S125" s="351"/>
      <c r="T125" s="351"/>
      <c r="U125" s="351"/>
      <c r="V125" s="351"/>
      <c r="W125" s="351"/>
      <c r="X125" s="351"/>
      <c r="Y125" s="351"/>
      <c r="Z125" s="351"/>
      <c r="AA125" s="566"/>
      <c r="AB125" s="351"/>
      <c r="AC125" s="351"/>
      <c r="AD125" s="351"/>
      <c r="AE125" s="351"/>
      <c r="AF125" s="351"/>
      <c r="AG125" s="351"/>
      <c r="AH125" s="351"/>
      <c r="AI125" s="351"/>
      <c r="AJ125" s="351"/>
      <c r="AK125" s="351"/>
      <c r="AL125" s="351"/>
      <c r="AM125" s="351"/>
      <c r="AN125" s="351"/>
      <c r="AO125" s="351"/>
      <c r="AP125" s="351"/>
      <c r="AQ125" s="958"/>
      <c r="AR125" s="351"/>
      <c r="AS125" s="351"/>
      <c r="AT125" s="558"/>
      <c r="AU125" s="1443"/>
      <c r="AV125" s="63"/>
      <c r="AW125" s="107"/>
      <c r="AX125" s="945"/>
      <c r="AY125" s="107"/>
      <c r="AZ125" s="107"/>
      <c r="BA125" s="107"/>
      <c r="BB125" s="107"/>
      <c r="BC125" s="107"/>
      <c r="BD125" s="107"/>
      <c r="BE125" s="107"/>
      <c r="BF125" s="958"/>
      <c r="BG125" s="107"/>
      <c r="BH125" s="107"/>
      <c r="BI125" s="958"/>
      <c r="BJ125" s="1443"/>
      <c r="BL125" s="351"/>
      <c r="BM125" s="351"/>
      <c r="BN125" s="351"/>
      <c r="BP125" s="351"/>
      <c r="BQ125" s="351"/>
      <c r="BR125" s="351"/>
    </row>
    <row r="126" spans="1:70">
      <c r="A126" s="31"/>
      <c r="B126" s="31"/>
      <c r="C126" s="90" t="s">
        <v>128</v>
      </c>
      <c r="D126" s="90"/>
      <c r="E126" s="90"/>
      <c r="F126" s="216">
        <v>882.6</v>
      </c>
      <c r="G126" s="216">
        <v>791.6</v>
      </c>
      <c r="H126" s="216">
        <v>1162</v>
      </c>
      <c r="I126" s="166">
        <v>1834</v>
      </c>
      <c r="J126" s="216">
        <v>1821.6</v>
      </c>
      <c r="K126" s="216">
        <v>1836.2</v>
      </c>
      <c r="L126" s="216">
        <v>2157.5</v>
      </c>
      <c r="M126" s="166">
        <v>2819.2</v>
      </c>
      <c r="N126" s="216">
        <v>2010.2</v>
      </c>
      <c r="O126" s="216">
        <v>1663.2</v>
      </c>
      <c r="P126" s="216">
        <v>1206.5</v>
      </c>
      <c r="Q126" s="379">
        <v>590.9</v>
      </c>
      <c r="R126" s="379">
        <v>393.6</v>
      </c>
      <c r="S126" s="379">
        <v>220.9</v>
      </c>
      <c r="T126" s="379">
        <v>246.9</v>
      </c>
      <c r="U126" s="379">
        <v>230</v>
      </c>
      <c r="V126" s="379">
        <v>221.7</v>
      </c>
      <c r="W126" s="379">
        <v>267.5</v>
      </c>
      <c r="X126" s="379">
        <v>257.7</v>
      </c>
      <c r="Y126" s="379">
        <v>395.2</v>
      </c>
      <c r="Z126" s="379">
        <v>367.2</v>
      </c>
      <c r="AA126" s="571"/>
      <c r="AB126" s="379"/>
      <c r="AC126" s="379">
        <v>304.7</v>
      </c>
      <c r="AD126" s="379">
        <v>307.3</v>
      </c>
      <c r="AE126" s="379">
        <v>903</v>
      </c>
      <c r="AF126" s="379">
        <v>596.5</v>
      </c>
      <c r="AG126" s="379">
        <v>490.5</v>
      </c>
      <c r="AH126" s="379">
        <v>403</v>
      </c>
      <c r="AI126" s="379">
        <v>645.5</v>
      </c>
      <c r="AJ126" s="379">
        <v>630.4</v>
      </c>
      <c r="AK126" s="379">
        <v>579.9</v>
      </c>
      <c r="AL126" s="379">
        <v>741.2</v>
      </c>
      <c r="AM126" s="379">
        <v>1265.5999999999999</v>
      </c>
      <c r="AN126" s="379">
        <v>1232</v>
      </c>
      <c r="AO126" s="379">
        <v>794.5</v>
      </c>
      <c r="AP126" s="379">
        <v>935.2</v>
      </c>
      <c r="AQ126" s="1000">
        <v>1265.8</v>
      </c>
      <c r="AR126" s="379"/>
      <c r="AS126" s="379"/>
      <c r="AT126" s="1457"/>
      <c r="AU126" s="1448">
        <v>2062.6</v>
      </c>
      <c r="AV126" s="63"/>
      <c r="AW126" s="107"/>
      <c r="AX126" s="944"/>
      <c r="AY126" s="166">
        <v>404.6</v>
      </c>
      <c r="AZ126" s="166">
        <v>1289.4000000000001</v>
      </c>
      <c r="BA126" s="166">
        <v>1834</v>
      </c>
      <c r="BB126" s="166">
        <v>2819.2</v>
      </c>
      <c r="BC126" s="166">
        <v>590.9</v>
      </c>
      <c r="BD126" s="166">
        <v>230</v>
      </c>
      <c r="BE126" s="166">
        <v>395.2</v>
      </c>
      <c r="BF126" s="1000">
        <v>903</v>
      </c>
      <c r="BG126" s="166">
        <v>645.5</v>
      </c>
      <c r="BH126" s="166">
        <v>1265.5999999999999</v>
      </c>
      <c r="BI126" s="1000">
        <v>1265.8</v>
      </c>
      <c r="BJ126" s="1448">
        <v>2062.6</v>
      </c>
      <c r="BL126" s="379"/>
      <c r="BM126" s="379"/>
      <c r="BN126" s="379"/>
      <c r="BP126" s="379"/>
      <c r="BQ126" s="379"/>
      <c r="BR126" s="379"/>
    </row>
    <row r="127" spans="1:70">
      <c r="A127" s="31"/>
      <c r="B127" s="31"/>
      <c r="C127" s="90" t="s">
        <v>108</v>
      </c>
      <c r="D127" s="90"/>
      <c r="E127" s="90"/>
      <c r="F127" s="216">
        <v>56.2</v>
      </c>
      <c r="G127" s="216">
        <v>91.3</v>
      </c>
      <c r="H127" s="216">
        <v>71</v>
      </c>
      <c r="I127" s="166">
        <v>151.19999999999999</v>
      </c>
      <c r="J127" s="216">
        <v>107.2</v>
      </c>
      <c r="K127" s="216">
        <v>92.3</v>
      </c>
      <c r="L127" s="216">
        <v>75.5</v>
      </c>
      <c r="M127" s="166">
        <v>494.9</v>
      </c>
      <c r="N127" s="216">
        <v>75.7</v>
      </c>
      <c r="O127" s="216">
        <v>101.8</v>
      </c>
      <c r="P127" s="216">
        <v>121.3</v>
      </c>
      <c r="Q127" s="379">
        <v>120.9</v>
      </c>
      <c r="R127" s="379">
        <v>135</v>
      </c>
      <c r="S127" s="379">
        <v>119.8</v>
      </c>
      <c r="T127" s="379">
        <v>93.1</v>
      </c>
      <c r="U127" s="379">
        <v>108.8</v>
      </c>
      <c r="V127" s="379">
        <v>75.099999999999994</v>
      </c>
      <c r="W127" s="379">
        <v>70.900000000000006</v>
      </c>
      <c r="X127" s="379">
        <v>102</v>
      </c>
      <c r="Y127" s="379">
        <v>111.3</v>
      </c>
      <c r="Z127" s="379">
        <v>60.9</v>
      </c>
      <c r="AA127" s="571"/>
      <c r="AB127" s="379"/>
      <c r="AC127" s="379">
        <v>68.2</v>
      </c>
      <c r="AD127" s="379">
        <v>91.5</v>
      </c>
      <c r="AE127" s="379">
        <v>61.2</v>
      </c>
      <c r="AF127" s="379">
        <v>44.1</v>
      </c>
      <c r="AG127" s="379">
        <v>31.6</v>
      </c>
      <c r="AH127" s="379">
        <v>51.4</v>
      </c>
      <c r="AI127" s="379">
        <v>44.9</v>
      </c>
      <c r="AJ127" s="379">
        <v>78.2</v>
      </c>
      <c r="AK127" s="379">
        <v>47.7</v>
      </c>
      <c r="AL127" s="379">
        <v>93.9</v>
      </c>
      <c r="AM127" s="379">
        <v>174.1</v>
      </c>
      <c r="AN127" s="379">
        <v>98.9</v>
      </c>
      <c r="AO127" s="379">
        <v>125.9</v>
      </c>
      <c r="AP127" s="379">
        <v>117.9</v>
      </c>
      <c r="AQ127" s="1000">
        <v>173.7</v>
      </c>
      <c r="AR127" s="379"/>
      <c r="AS127" s="379"/>
      <c r="AT127" s="1457"/>
      <c r="AU127" s="1448">
        <v>269.2</v>
      </c>
      <c r="AV127" s="63"/>
      <c r="AW127" s="107"/>
      <c r="AX127" s="943"/>
      <c r="AY127" s="166">
        <v>98.9</v>
      </c>
      <c r="AZ127" s="166">
        <v>52.7</v>
      </c>
      <c r="BA127" s="166">
        <v>151.19999999999999</v>
      </c>
      <c r="BB127" s="166">
        <v>494.9</v>
      </c>
      <c r="BC127" s="166">
        <v>120.9</v>
      </c>
      <c r="BD127" s="166">
        <v>108.8</v>
      </c>
      <c r="BE127" s="166">
        <v>111.3</v>
      </c>
      <c r="BF127" s="1000">
        <v>61.2</v>
      </c>
      <c r="BG127" s="166">
        <v>44.9</v>
      </c>
      <c r="BH127" s="166">
        <v>174.1</v>
      </c>
      <c r="BI127" s="1000">
        <v>173.7</v>
      </c>
      <c r="BJ127" s="1448">
        <v>269.2</v>
      </c>
      <c r="BL127" s="379"/>
      <c r="BM127" s="379"/>
      <c r="BN127" s="379"/>
      <c r="BP127" s="379"/>
      <c r="BQ127" s="379"/>
      <c r="BR127" s="379"/>
    </row>
    <row r="128" spans="1:70">
      <c r="A128" s="31"/>
      <c r="B128" s="31"/>
      <c r="C128" s="90" t="s">
        <v>109</v>
      </c>
      <c r="D128" s="90"/>
      <c r="E128" s="90"/>
      <c r="F128" s="216">
        <v>59.7</v>
      </c>
      <c r="G128" s="216">
        <v>67.5</v>
      </c>
      <c r="H128" s="216">
        <v>65</v>
      </c>
      <c r="I128" s="166">
        <v>80.3</v>
      </c>
      <c r="J128" s="216">
        <v>110.3</v>
      </c>
      <c r="K128" s="216">
        <v>112.6</v>
      </c>
      <c r="L128" s="216">
        <v>151.6</v>
      </c>
      <c r="M128" s="166">
        <v>218.3</v>
      </c>
      <c r="N128" s="216">
        <v>197</v>
      </c>
      <c r="O128" s="216">
        <v>167.6</v>
      </c>
      <c r="P128" s="216">
        <v>198.6</v>
      </c>
      <c r="Q128" s="379">
        <v>206.5</v>
      </c>
      <c r="R128" s="379">
        <v>244.1</v>
      </c>
      <c r="S128" s="379">
        <v>208.2</v>
      </c>
      <c r="T128" s="379">
        <v>260.5</v>
      </c>
      <c r="U128" s="379">
        <v>165.6</v>
      </c>
      <c r="V128" s="379">
        <v>208.4</v>
      </c>
      <c r="W128" s="379">
        <v>198.4</v>
      </c>
      <c r="X128" s="379">
        <v>173</v>
      </c>
      <c r="Y128" s="379">
        <v>142.69999999999999</v>
      </c>
      <c r="Z128" s="379">
        <v>130.1</v>
      </c>
      <c r="AA128" s="571"/>
      <c r="AB128" s="379"/>
      <c r="AC128" s="379">
        <v>110.7</v>
      </c>
      <c r="AD128" s="379">
        <v>82.3</v>
      </c>
      <c r="AE128" s="379">
        <v>104.5</v>
      </c>
      <c r="AF128" s="379">
        <v>110.3</v>
      </c>
      <c r="AG128" s="379">
        <v>111.8</v>
      </c>
      <c r="AH128" s="379">
        <v>59.7</v>
      </c>
      <c r="AI128" s="379">
        <v>56.5</v>
      </c>
      <c r="AJ128" s="379">
        <v>67.2</v>
      </c>
      <c r="AK128" s="379">
        <v>53.3</v>
      </c>
      <c r="AL128" s="379">
        <v>69.099999999999994</v>
      </c>
      <c r="AM128" s="379">
        <v>78</v>
      </c>
      <c r="AN128" s="379">
        <v>84.5</v>
      </c>
      <c r="AO128" s="379">
        <v>72.900000000000006</v>
      </c>
      <c r="AP128" s="379">
        <v>82.4</v>
      </c>
      <c r="AQ128" s="1000">
        <v>54.2</v>
      </c>
      <c r="AR128" s="379"/>
      <c r="AS128" s="379"/>
      <c r="AT128" s="1457"/>
      <c r="AU128" s="1448">
        <v>54.1</v>
      </c>
      <c r="AV128" s="63"/>
      <c r="AW128" s="107"/>
      <c r="AX128" s="943"/>
      <c r="AY128" s="166">
        <v>21</v>
      </c>
      <c r="AZ128" s="166">
        <v>57.7</v>
      </c>
      <c r="BA128" s="166">
        <v>80.3</v>
      </c>
      <c r="BB128" s="166">
        <v>218.3</v>
      </c>
      <c r="BC128" s="166">
        <v>206.5</v>
      </c>
      <c r="BD128" s="166">
        <v>165.6</v>
      </c>
      <c r="BE128" s="166">
        <v>142.69999999999999</v>
      </c>
      <c r="BF128" s="1000">
        <v>104.5</v>
      </c>
      <c r="BG128" s="166">
        <v>56.5</v>
      </c>
      <c r="BH128" s="166">
        <v>78</v>
      </c>
      <c r="BI128" s="1000">
        <v>54.2</v>
      </c>
      <c r="BJ128" s="1448">
        <v>54.1</v>
      </c>
      <c r="BL128" s="379"/>
      <c r="BM128" s="379"/>
      <c r="BN128" s="379"/>
      <c r="BP128" s="379"/>
      <c r="BQ128" s="379"/>
      <c r="BR128" s="379"/>
    </row>
    <row r="129" spans="1:70">
      <c r="A129" s="31"/>
      <c r="B129" s="31"/>
      <c r="C129" s="90" t="s">
        <v>132</v>
      </c>
      <c r="D129" s="90"/>
      <c r="E129" s="90"/>
      <c r="F129" s="216">
        <v>20.5</v>
      </c>
      <c r="G129" s="216">
        <v>24.3</v>
      </c>
      <c r="H129" s="216">
        <v>14.6</v>
      </c>
      <c r="I129" s="166">
        <v>10.1</v>
      </c>
      <c r="J129" s="216">
        <v>29.7</v>
      </c>
      <c r="K129" s="216">
        <v>8.1999999999999993</v>
      </c>
      <c r="L129" s="216">
        <v>29.7</v>
      </c>
      <c r="M129" s="166">
        <v>44</v>
      </c>
      <c r="N129" s="216">
        <v>48.7</v>
      </c>
      <c r="O129" s="216">
        <v>46.9</v>
      </c>
      <c r="P129" s="216">
        <v>45.8</v>
      </c>
      <c r="Q129" s="379">
        <v>79.400000000000006</v>
      </c>
      <c r="R129" s="379">
        <v>54</v>
      </c>
      <c r="S129" s="379">
        <v>64.599999999999994</v>
      </c>
      <c r="T129" s="379">
        <v>69.7</v>
      </c>
      <c r="U129" s="379">
        <v>25.5</v>
      </c>
      <c r="V129" s="379">
        <v>18.399999999999999</v>
      </c>
      <c r="W129" s="379">
        <v>12.6</v>
      </c>
      <c r="X129" s="379">
        <v>12.9</v>
      </c>
      <c r="Y129" s="379">
        <v>4</v>
      </c>
      <c r="Z129" s="379">
        <v>20.2</v>
      </c>
      <c r="AA129" s="571"/>
      <c r="AB129" s="379"/>
      <c r="AC129" s="379">
        <v>0</v>
      </c>
      <c r="AD129" s="379">
        <v>0</v>
      </c>
      <c r="AE129" s="379">
        <v>0</v>
      </c>
      <c r="AF129" s="379">
        <v>0</v>
      </c>
      <c r="AG129" s="379">
        <v>0</v>
      </c>
      <c r="AH129" s="379">
        <v>0</v>
      </c>
      <c r="AI129" s="379">
        <v>0</v>
      </c>
      <c r="AJ129" s="379">
        <v>0</v>
      </c>
      <c r="AK129" s="379">
        <v>0</v>
      </c>
      <c r="AL129" s="379">
        <v>0</v>
      </c>
      <c r="AM129" s="379">
        <v>0</v>
      </c>
      <c r="AN129" s="379">
        <v>0</v>
      </c>
      <c r="AO129" s="379">
        <v>0</v>
      </c>
      <c r="AP129" s="379">
        <v>0</v>
      </c>
      <c r="AQ129" s="1000">
        <v>0</v>
      </c>
      <c r="AR129" s="379"/>
      <c r="AS129" s="379"/>
      <c r="AT129" s="1457"/>
      <c r="AU129" s="1448">
        <v>0</v>
      </c>
      <c r="AV129" s="63"/>
      <c r="AW129" s="107"/>
      <c r="AX129" s="944"/>
      <c r="AY129" s="166">
        <v>0</v>
      </c>
      <c r="AZ129" s="166">
        <v>22.3</v>
      </c>
      <c r="BA129" s="166">
        <v>10.1</v>
      </c>
      <c r="BB129" s="166">
        <v>44</v>
      </c>
      <c r="BC129" s="166">
        <v>79.400000000000006</v>
      </c>
      <c r="BD129" s="166">
        <v>25.5</v>
      </c>
      <c r="BE129" s="166">
        <v>4</v>
      </c>
      <c r="BF129" s="1000">
        <v>0</v>
      </c>
      <c r="BG129" s="166">
        <v>0</v>
      </c>
      <c r="BH129" s="166">
        <v>0</v>
      </c>
      <c r="BI129" s="1000">
        <v>0</v>
      </c>
      <c r="BJ129" s="1448">
        <v>0</v>
      </c>
      <c r="BL129" s="379"/>
      <c r="BM129" s="379"/>
      <c r="BN129" s="379"/>
      <c r="BP129" s="379"/>
      <c r="BQ129" s="379"/>
      <c r="BR129" s="379"/>
    </row>
    <row r="130" spans="1:70">
      <c r="A130" s="31"/>
      <c r="B130" s="31"/>
      <c r="C130" s="90" t="s">
        <v>133</v>
      </c>
      <c r="D130" s="90"/>
      <c r="E130" s="90"/>
      <c r="F130" s="216">
        <v>27</v>
      </c>
      <c r="G130" s="216">
        <v>24.7</v>
      </c>
      <c r="H130" s="216">
        <v>35.799999999999997</v>
      </c>
      <c r="I130" s="166">
        <v>35.700000000000003</v>
      </c>
      <c r="J130" s="216">
        <v>47.5</v>
      </c>
      <c r="K130" s="216">
        <v>50.1</v>
      </c>
      <c r="L130" s="216">
        <v>57.9</v>
      </c>
      <c r="M130" s="166">
        <v>63.6</v>
      </c>
      <c r="N130" s="216">
        <v>75.7</v>
      </c>
      <c r="O130" s="216">
        <v>44.1</v>
      </c>
      <c r="P130" s="216">
        <v>48.9</v>
      </c>
      <c r="Q130" s="379">
        <v>48.2</v>
      </c>
      <c r="R130" s="379">
        <v>41</v>
      </c>
      <c r="S130" s="379">
        <v>38.200000000000003</v>
      </c>
      <c r="T130" s="379">
        <v>41.4</v>
      </c>
      <c r="U130" s="379">
        <v>32</v>
      </c>
      <c r="V130" s="379">
        <v>32.9</v>
      </c>
      <c r="W130" s="379">
        <v>36.200000000000003</v>
      </c>
      <c r="X130" s="379">
        <v>34.4</v>
      </c>
      <c r="Y130" s="379">
        <v>40.1</v>
      </c>
      <c r="Z130" s="379">
        <v>40.799999999999997</v>
      </c>
      <c r="AA130" s="571"/>
      <c r="AB130" s="379"/>
      <c r="AC130" s="379">
        <v>34.9</v>
      </c>
      <c r="AD130" s="379">
        <v>56.5</v>
      </c>
      <c r="AE130" s="379">
        <v>28.1</v>
      </c>
      <c r="AF130" s="379">
        <v>22.8</v>
      </c>
      <c r="AG130" s="379">
        <v>26.7</v>
      </c>
      <c r="AH130" s="379">
        <v>30.5</v>
      </c>
      <c r="AI130" s="379">
        <v>23.4</v>
      </c>
      <c r="AJ130" s="379">
        <v>23</v>
      </c>
      <c r="AK130" s="379">
        <v>31.2</v>
      </c>
      <c r="AL130" s="379">
        <v>39.299999999999997</v>
      </c>
      <c r="AM130" s="379">
        <v>45.7</v>
      </c>
      <c r="AN130" s="379">
        <v>51.1</v>
      </c>
      <c r="AO130" s="379">
        <v>55.9</v>
      </c>
      <c r="AP130" s="379">
        <v>66.900000000000006</v>
      </c>
      <c r="AQ130" s="1000">
        <v>23.7</v>
      </c>
      <c r="AR130" s="379"/>
      <c r="AS130" s="379"/>
      <c r="AT130" s="1457"/>
      <c r="AU130" s="1448">
        <v>32.700000000000003</v>
      </c>
      <c r="AV130" s="63"/>
      <c r="AW130" s="107"/>
      <c r="AX130" s="944"/>
      <c r="AY130" s="166">
        <v>7.9</v>
      </c>
      <c r="AZ130" s="166">
        <v>30.3</v>
      </c>
      <c r="BA130" s="166">
        <v>35.700000000000003</v>
      </c>
      <c r="BB130" s="166">
        <v>63.6</v>
      </c>
      <c r="BC130" s="166">
        <v>48.2</v>
      </c>
      <c r="BD130" s="166">
        <v>32</v>
      </c>
      <c r="BE130" s="166">
        <v>40.1</v>
      </c>
      <c r="BF130" s="1000">
        <v>28.1</v>
      </c>
      <c r="BG130" s="166">
        <v>23.4</v>
      </c>
      <c r="BH130" s="166">
        <v>45.7</v>
      </c>
      <c r="BI130" s="1000">
        <v>23.7</v>
      </c>
      <c r="BJ130" s="1448">
        <v>32.700000000000003</v>
      </c>
      <c r="BL130" s="379"/>
      <c r="BM130" s="379"/>
      <c r="BN130" s="379"/>
      <c r="BP130" s="379"/>
      <c r="BQ130" s="379"/>
      <c r="BR130" s="379"/>
    </row>
    <row r="131" spans="1:70">
      <c r="A131" s="31"/>
      <c r="B131" s="92" t="s">
        <v>287</v>
      </c>
      <c r="C131" s="92"/>
      <c r="D131" s="92"/>
      <c r="E131" s="92"/>
      <c r="F131" s="208">
        <v>1046</v>
      </c>
      <c r="G131" s="208">
        <v>999.4</v>
      </c>
      <c r="H131" s="208">
        <v>1348.3999999999999</v>
      </c>
      <c r="I131" s="152">
        <v>2111.2999999999997</v>
      </c>
      <c r="J131" s="208">
        <v>2116.2999999999997</v>
      </c>
      <c r="K131" s="208">
        <v>2099.3999999999996</v>
      </c>
      <c r="L131" s="208">
        <v>2472.1999999999998</v>
      </c>
      <c r="M131" s="152">
        <v>3640</v>
      </c>
      <c r="N131" s="208">
        <v>2407.2999999999997</v>
      </c>
      <c r="O131" s="208">
        <v>2023.6</v>
      </c>
      <c r="P131" s="208">
        <v>1621.1</v>
      </c>
      <c r="Q131" s="373">
        <v>1045.8999999999999</v>
      </c>
      <c r="R131" s="373">
        <v>867.7</v>
      </c>
      <c r="S131" s="373">
        <v>651.70000000000005</v>
      </c>
      <c r="T131" s="373">
        <v>711.6</v>
      </c>
      <c r="U131" s="373">
        <v>561.9</v>
      </c>
      <c r="V131" s="373">
        <v>556.49999999999989</v>
      </c>
      <c r="W131" s="373">
        <v>585.6</v>
      </c>
      <c r="X131" s="373">
        <v>580</v>
      </c>
      <c r="Y131" s="373">
        <v>693.30000000000007</v>
      </c>
      <c r="Z131" s="373">
        <v>619.19999999999993</v>
      </c>
      <c r="AA131" s="570"/>
      <c r="AB131" s="373"/>
      <c r="AC131" s="373">
        <v>518.5</v>
      </c>
      <c r="AD131" s="373">
        <v>537.6</v>
      </c>
      <c r="AE131" s="373">
        <v>1096.8</v>
      </c>
      <c r="AF131" s="373">
        <v>773.69999999999993</v>
      </c>
      <c r="AG131" s="373">
        <v>660.6</v>
      </c>
      <c r="AH131" s="373">
        <v>544.6</v>
      </c>
      <c r="AI131" s="373">
        <v>770.3</v>
      </c>
      <c r="AJ131" s="373">
        <v>798.80000000000007</v>
      </c>
      <c r="AK131" s="373">
        <v>712.1</v>
      </c>
      <c r="AL131" s="373">
        <v>943.5</v>
      </c>
      <c r="AM131" s="373">
        <v>1563.3999999999999</v>
      </c>
      <c r="AN131" s="373">
        <v>1466.5</v>
      </c>
      <c r="AO131" s="373">
        <v>1049.2</v>
      </c>
      <c r="AP131" s="373">
        <v>1202.4000000000003</v>
      </c>
      <c r="AQ131" s="992">
        <v>1517.4</v>
      </c>
      <c r="AR131" s="373"/>
      <c r="AS131" s="373"/>
      <c r="AT131" s="373"/>
      <c r="AU131" s="152">
        <v>2418.5999999999995</v>
      </c>
      <c r="AV131" s="109"/>
      <c r="AW131" s="110"/>
      <c r="AX131" s="944"/>
      <c r="AY131" s="152">
        <v>532.4</v>
      </c>
      <c r="AZ131" s="152">
        <v>1452.4</v>
      </c>
      <c r="BA131" s="152">
        <v>2111.2999999999997</v>
      </c>
      <c r="BB131" s="152">
        <v>3640</v>
      </c>
      <c r="BC131" s="152">
        <v>1045.8999999999999</v>
      </c>
      <c r="BD131" s="152">
        <v>561.9</v>
      </c>
      <c r="BE131" s="152">
        <v>693.30000000000007</v>
      </c>
      <c r="BF131" s="992">
        <v>1096.8</v>
      </c>
      <c r="BG131" s="152">
        <v>770.3</v>
      </c>
      <c r="BH131" s="152">
        <v>1563.3999999999999</v>
      </c>
      <c r="BI131" s="992">
        <v>1517.4</v>
      </c>
      <c r="BJ131" s="152">
        <v>2418.5999999999995</v>
      </c>
      <c r="BL131" s="373"/>
      <c r="BM131" s="373"/>
      <c r="BN131" s="373"/>
      <c r="BP131" s="373"/>
      <c r="BQ131" s="373"/>
      <c r="BR131" s="373"/>
    </row>
    <row r="132" spans="1:70" s="143" customFormat="1">
      <c r="A132" s="176"/>
      <c r="B132" s="177" t="s">
        <v>505</v>
      </c>
      <c r="C132" s="173"/>
      <c r="D132" s="173"/>
      <c r="E132" s="173"/>
      <c r="F132" s="220">
        <v>-0.27981272376755717</v>
      </c>
      <c r="G132" s="220">
        <v>-4.4550669216061212E-2</v>
      </c>
      <c r="H132" s="220">
        <v>0.34920952571542907</v>
      </c>
      <c r="I132" s="117">
        <v>0.5657816671610798</v>
      </c>
      <c r="J132" s="220">
        <v>2.3682091602330591E-3</v>
      </c>
      <c r="K132" s="220">
        <v>-7.9856353069035491E-3</v>
      </c>
      <c r="L132" s="220">
        <v>0.17757454510812631</v>
      </c>
      <c r="M132" s="117">
        <v>0.4723727853733517</v>
      </c>
      <c r="N132" s="220">
        <v>-0.33865384615384619</v>
      </c>
      <c r="O132" s="220">
        <v>-0.15939018817762629</v>
      </c>
      <c r="P132" s="220">
        <v>-0.19890294524609609</v>
      </c>
      <c r="Q132" s="356">
        <v>-0.35482080069088895</v>
      </c>
      <c r="R132" s="356">
        <v>-0.17037957739745657</v>
      </c>
      <c r="S132" s="356">
        <v>-0.24893396335138873</v>
      </c>
      <c r="T132" s="356">
        <v>9.1913457112168029E-2</v>
      </c>
      <c r="U132" s="356">
        <v>-0.21037099494097811</v>
      </c>
      <c r="V132" s="356">
        <v>-9.6102509343301001E-3</v>
      </c>
      <c r="W132" s="356">
        <v>5.2291105121293979E-2</v>
      </c>
      <c r="X132" s="356">
        <v>-9.5628415300547109E-3</v>
      </c>
      <c r="Y132" s="356">
        <v>0.19534482758620708</v>
      </c>
      <c r="Z132" s="356">
        <v>-0.10688013846819577</v>
      </c>
      <c r="AA132" s="575"/>
      <c r="AB132" s="352"/>
      <c r="AC132" s="352">
        <v>-0.16262919896640815</v>
      </c>
      <c r="AD132" s="352">
        <v>3.68370298939249E-2</v>
      </c>
      <c r="AE132" s="352">
        <v>1.0401785714285712</v>
      </c>
      <c r="AF132" s="352">
        <v>-0.29458424507658643</v>
      </c>
      <c r="AG132" s="352">
        <v>-0.14618069018999602</v>
      </c>
      <c r="AH132" s="352">
        <v>-0.1755979412655162</v>
      </c>
      <c r="AI132" s="352">
        <v>0.41443261109070861</v>
      </c>
      <c r="AJ132" s="352">
        <v>3.6998571984941053E-2</v>
      </c>
      <c r="AK132" s="352">
        <v>-0.10853780671006519</v>
      </c>
      <c r="AL132" s="352">
        <v>0.32495436034264835</v>
      </c>
      <c r="AM132" s="352">
        <v>0.6570217276099628</v>
      </c>
      <c r="AN132" s="352">
        <v>-6.1980299347575762E-2</v>
      </c>
      <c r="AO132" s="352">
        <v>-0.28455506307534939</v>
      </c>
      <c r="AP132" s="352">
        <v>0.14601601219977156</v>
      </c>
      <c r="AQ132" s="959"/>
      <c r="AR132" s="352"/>
      <c r="AS132" s="352"/>
      <c r="AT132" s="352"/>
      <c r="AU132" s="113"/>
      <c r="AV132" s="175"/>
      <c r="AW132" s="117"/>
      <c r="AX132" s="944"/>
      <c r="AY132" s="117"/>
      <c r="AZ132" s="117">
        <v>1.728024042073629</v>
      </c>
      <c r="BA132" s="117">
        <v>0.45366290278160259</v>
      </c>
      <c r="BB132" s="117">
        <v>0.72405626864964745</v>
      </c>
      <c r="BC132" s="117">
        <v>-0.71266483516483525</v>
      </c>
      <c r="BD132" s="117">
        <v>-0.46275934601778368</v>
      </c>
      <c r="BE132" s="117">
        <v>0.23384943940202896</v>
      </c>
      <c r="BF132" s="959"/>
      <c r="BG132" s="117">
        <v>-0.29768417213712617</v>
      </c>
      <c r="BH132" s="117">
        <v>1.0295988575879527</v>
      </c>
      <c r="BI132" s="959"/>
      <c r="BJ132" s="113">
        <v>0.59391063661526244</v>
      </c>
      <c r="BL132" s="352">
        <v>-0.39770240700218817</v>
      </c>
      <c r="BM132" s="352">
        <v>-7.5554978579774001E-2</v>
      </c>
      <c r="BN132" s="352">
        <v>-0.32889855443264671</v>
      </c>
      <c r="BP132" s="352">
        <v>-0.50346462436177974</v>
      </c>
      <c r="BQ132" s="352">
        <v>0.22484746202778139</v>
      </c>
      <c r="BR132" s="352">
        <v>-0.23090699756939981</v>
      </c>
    </row>
    <row r="133" spans="1:70" s="143" customFormat="1">
      <c r="A133" s="176"/>
      <c r="B133" s="177"/>
      <c r="C133" s="173"/>
      <c r="D133" s="173"/>
      <c r="E133" s="173"/>
      <c r="F133" s="220"/>
      <c r="G133" s="220"/>
      <c r="H133" s="220"/>
      <c r="I133" s="117"/>
      <c r="J133" s="220"/>
      <c r="K133" s="220"/>
      <c r="L133" s="220"/>
      <c r="M133" s="117"/>
      <c r="N133" s="220"/>
      <c r="O133" s="220"/>
      <c r="P133" s="220"/>
      <c r="Q133" s="356"/>
      <c r="R133" s="356"/>
      <c r="S133" s="356"/>
      <c r="T133" s="356"/>
      <c r="U133" s="356"/>
      <c r="V133" s="356"/>
      <c r="W133" s="356"/>
      <c r="X133" s="356"/>
      <c r="Y133" s="356"/>
      <c r="Z133" s="356"/>
      <c r="AA133" s="575"/>
      <c r="AB133" s="352"/>
      <c r="AC133" s="352"/>
      <c r="AD133" s="352"/>
      <c r="AE133" s="352"/>
      <c r="AF133" s="352"/>
      <c r="AG133" s="352"/>
      <c r="AH133" s="352"/>
      <c r="AI133" s="352"/>
      <c r="AJ133" s="352"/>
      <c r="AK133" s="352"/>
      <c r="AL133" s="352"/>
      <c r="AM133" s="352"/>
      <c r="AN133" s="352"/>
      <c r="AO133" s="352"/>
      <c r="AP133" s="352"/>
      <c r="AQ133" s="959"/>
      <c r="AR133" s="352"/>
      <c r="AS133" s="352"/>
      <c r="AT133" s="352"/>
      <c r="AU133" s="113"/>
      <c r="AV133" s="175"/>
      <c r="AW133" s="117"/>
      <c r="AX133" s="944"/>
      <c r="AY133" s="117"/>
      <c r="AZ133" s="117"/>
      <c r="BA133" s="117"/>
      <c r="BB133" s="117"/>
      <c r="BC133" s="117"/>
      <c r="BD133" s="117"/>
      <c r="BE133" s="117"/>
      <c r="BF133" s="959"/>
      <c r="BG133" s="117"/>
      <c r="BH133" s="117"/>
      <c r="BI133" s="959"/>
      <c r="BJ133" s="113"/>
      <c r="BL133" s="352"/>
      <c r="BM133" s="352"/>
      <c r="BN133" s="352"/>
      <c r="BP133" s="352"/>
      <c r="BQ133" s="352"/>
      <c r="BR133" s="352"/>
    </row>
    <row r="134" spans="1:70" s="143" customFormat="1">
      <c r="A134" s="176"/>
      <c r="B134" s="177"/>
      <c r="C134" s="173"/>
      <c r="D134" s="173"/>
      <c r="E134" s="173"/>
      <c r="F134" s="220"/>
      <c r="G134" s="220"/>
      <c r="H134" s="220"/>
      <c r="I134" s="117"/>
      <c r="J134" s="220"/>
      <c r="K134" s="220"/>
      <c r="L134" s="220"/>
      <c r="M134" s="117"/>
      <c r="N134" s="220"/>
      <c r="O134" s="220"/>
      <c r="P134" s="220"/>
      <c r="Q134" s="356"/>
      <c r="R134" s="356"/>
      <c r="S134" s="356"/>
      <c r="T134" s="356"/>
      <c r="U134" s="356"/>
      <c r="V134" s="356"/>
      <c r="W134" s="356"/>
      <c r="X134" s="356"/>
      <c r="Y134" s="356"/>
      <c r="Z134" s="356"/>
      <c r="AA134" s="575"/>
      <c r="AB134" s="352"/>
      <c r="AC134" s="352"/>
      <c r="AD134" s="352"/>
      <c r="AE134" s="352"/>
      <c r="AF134" s="352"/>
      <c r="AG134" s="352"/>
      <c r="AH134" s="352"/>
      <c r="AI134" s="352"/>
      <c r="AJ134" s="352"/>
      <c r="AK134" s="352"/>
      <c r="AL134" s="352"/>
      <c r="AM134" s="352"/>
      <c r="AN134" s="352"/>
      <c r="AO134" s="352"/>
      <c r="AP134" s="352"/>
      <c r="AQ134" s="959"/>
      <c r="AR134" s="352"/>
      <c r="AS134" s="352"/>
      <c r="AT134" s="352"/>
      <c r="AU134" s="113"/>
      <c r="AV134" s="175"/>
      <c r="AW134" s="117"/>
      <c r="AX134" s="943"/>
      <c r="AY134" s="117"/>
      <c r="AZ134" s="117"/>
      <c r="BA134" s="117"/>
      <c r="BB134" s="117"/>
      <c r="BC134" s="117"/>
      <c r="BD134" s="117"/>
      <c r="BE134" s="117"/>
      <c r="BF134" s="959"/>
      <c r="BG134" s="117"/>
      <c r="BH134" s="117"/>
      <c r="BI134" s="959"/>
      <c r="BJ134" s="113"/>
      <c r="BL134" s="352"/>
      <c r="BM134" s="352"/>
      <c r="BN134" s="352"/>
      <c r="BP134" s="352"/>
      <c r="BQ134" s="352"/>
      <c r="BR134" s="352"/>
    </row>
    <row r="135" spans="1:70" s="143" customFormat="1" ht="21">
      <c r="A135" s="885" t="s">
        <v>449</v>
      </c>
      <c r="B135" s="23"/>
      <c r="C135" s="23"/>
      <c r="D135" s="23"/>
      <c r="E135" s="23"/>
      <c r="F135" s="220"/>
      <c r="G135" s="220"/>
      <c r="H135" s="220"/>
      <c r="I135" s="117"/>
      <c r="J135" s="220"/>
      <c r="K135" s="220"/>
      <c r="L135" s="220"/>
      <c r="M135" s="117"/>
      <c r="N135" s="220"/>
      <c r="O135" s="220"/>
      <c r="P135" s="220"/>
      <c r="Q135" s="356"/>
      <c r="R135" s="356"/>
      <c r="S135" s="356"/>
      <c r="T135" s="356"/>
      <c r="U135" s="356"/>
      <c r="V135" s="356"/>
      <c r="W135" s="356"/>
      <c r="X135" s="356"/>
      <c r="Y135" s="356"/>
      <c r="Z135" s="24"/>
      <c r="AA135" s="527" t="s">
        <v>398</v>
      </c>
      <c r="AB135" s="24"/>
      <c r="AC135" s="1262"/>
      <c r="AD135" s="1262"/>
      <c r="AE135" s="1262"/>
      <c r="AF135" s="1262"/>
      <c r="AG135" s="1262"/>
      <c r="AH135" s="1262"/>
      <c r="AI135" s="1262"/>
      <c r="AJ135" s="1262"/>
      <c r="AK135" s="1262"/>
      <c r="AL135" s="1262"/>
      <c r="AM135" s="1262"/>
      <c r="AN135" s="1262"/>
      <c r="AO135" s="1262"/>
      <c r="AP135" s="1262"/>
      <c r="AQ135" s="528"/>
      <c r="AR135" s="1262"/>
      <c r="AS135" s="1262"/>
      <c r="AT135" s="1421"/>
      <c r="AU135" s="1421"/>
      <c r="AV135" s="24"/>
      <c r="AW135" s="91"/>
      <c r="AX135" s="951" t="s">
        <v>461</v>
      </c>
      <c r="AY135" s="24"/>
      <c r="AZ135" s="24"/>
      <c r="BA135" s="24"/>
      <c r="BB135" s="24"/>
      <c r="BC135" s="24"/>
      <c r="BD135" s="24"/>
      <c r="BE135" s="24"/>
      <c r="BF135" s="528" t="s">
        <v>398</v>
      </c>
      <c r="BG135" s="24"/>
      <c r="BH135" s="24"/>
      <c r="BI135" s="528"/>
      <c r="BJ135" s="1421"/>
      <c r="BL135" s="1262"/>
      <c r="BM135" s="1262"/>
      <c r="BN135" s="1262"/>
      <c r="BP135" s="1262"/>
      <c r="BQ135" s="1262"/>
      <c r="BR135" s="1262"/>
    </row>
    <row r="136" spans="1:70" s="143" customFormat="1">
      <c r="A136" s="23"/>
      <c r="B136" s="23"/>
      <c r="C136" s="23"/>
      <c r="D136" s="23"/>
      <c r="E136" s="23"/>
      <c r="F136" s="220"/>
      <c r="G136" s="220"/>
      <c r="H136" s="220"/>
      <c r="I136" s="117"/>
      <c r="J136" s="220"/>
      <c r="K136" s="220"/>
      <c r="L136" s="220"/>
      <c r="M136" s="117"/>
      <c r="N136" s="220"/>
      <c r="O136" s="220"/>
      <c r="P136" s="220"/>
      <c r="Q136" s="356"/>
      <c r="R136" s="356"/>
      <c r="S136" s="356"/>
      <c r="T136" s="356"/>
      <c r="U136" s="356"/>
      <c r="V136" s="356"/>
      <c r="W136" s="356"/>
      <c r="X136" s="356"/>
      <c r="Y136" s="356"/>
      <c r="Z136" s="24"/>
      <c r="AA136" s="493"/>
      <c r="AB136" s="24"/>
      <c r="AC136" s="24"/>
      <c r="AD136" s="24"/>
      <c r="AE136" s="24"/>
      <c r="AF136" s="24"/>
      <c r="AG136" s="24"/>
      <c r="AH136" s="24"/>
      <c r="AI136" s="24"/>
      <c r="AJ136" s="24"/>
      <c r="AK136" s="24"/>
      <c r="AL136" s="24"/>
      <c r="AM136" s="24"/>
      <c r="AN136" s="24"/>
      <c r="AO136" s="24"/>
      <c r="AP136" s="24"/>
      <c r="AQ136" s="529"/>
      <c r="AR136" s="24"/>
      <c r="AS136" s="24"/>
      <c r="AT136" s="26"/>
      <c r="AU136" s="26"/>
      <c r="AV136" s="24"/>
      <c r="AW136" s="91"/>
      <c r="AX136" s="951" t="s">
        <v>462</v>
      </c>
      <c r="AY136" s="24"/>
      <c r="AZ136" s="24"/>
      <c r="BA136" s="24"/>
      <c r="BB136" s="24"/>
      <c r="BC136" s="24"/>
      <c r="BD136" s="24"/>
      <c r="BE136" s="24"/>
      <c r="BF136" s="529"/>
      <c r="BG136" s="24"/>
      <c r="BH136" s="24"/>
      <c r="BI136" s="529"/>
      <c r="BJ136" s="26"/>
      <c r="BL136" s="24"/>
      <c r="BM136" s="24"/>
      <c r="BN136" s="24"/>
      <c r="BP136" s="24"/>
      <c r="BQ136" s="24"/>
      <c r="BR136" s="24"/>
    </row>
    <row r="137" spans="1:70" s="852" customFormat="1">
      <c r="A137" s="28"/>
      <c r="B137" s="28"/>
      <c r="C137" s="28"/>
      <c r="D137" s="28"/>
      <c r="E137" s="28"/>
      <c r="F137" s="28" t="s">
        <v>231</v>
      </c>
      <c r="G137" s="28" t="s">
        <v>232</v>
      </c>
      <c r="H137" s="28" t="s">
        <v>233</v>
      </c>
      <c r="I137" s="28" t="s">
        <v>234</v>
      </c>
      <c r="J137" s="28" t="s">
        <v>235</v>
      </c>
      <c r="K137" s="28" t="s">
        <v>236</v>
      </c>
      <c r="L137" s="28" t="s">
        <v>237</v>
      </c>
      <c r="M137" s="28" t="s">
        <v>238</v>
      </c>
      <c r="N137" s="28" t="s">
        <v>239</v>
      </c>
      <c r="O137" s="28" t="s">
        <v>240</v>
      </c>
      <c r="P137" s="28" t="s">
        <v>241</v>
      </c>
      <c r="Q137" s="28" t="s">
        <v>242</v>
      </c>
      <c r="R137" s="28" t="s">
        <v>243</v>
      </c>
      <c r="S137" s="28" t="s">
        <v>244</v>
      </c>
      <c r="T137" s="28" t="s">
        <v>245</v>
      </c>
      <c r="U137" s="28" t="s">
        <v>246</v>
      </c>
      <c r="V137" s="28" t="s">
        <v>307</v>
      </c>
      <c r="W137" s="28" t="s">
        <v>315</v>
      </c>
      <c r="X137" s="28" t="s">
        <v>321</v>
      </c>
      <c r="Y137" s="28" t="s">
        <v>340</v>
      </c>
      <c r="Z137" s="28" t="s">
        <v>343</v>
      </c>
      <c r="AA137" s="494" t="s">
        <v>365</v>
      </c>
      <c r="AB137" s="28" t="s">
        <v>343</v>
      </c>
      <c r="AC137" s="28" t="s">
        <v>344</v>
      </c>
      <c r="AD137" s="28" t="s">
        <v>345</v>
      </c>
      <c r="AE137" s="28" t="s">
        <v>459</v>
      </c>
      <c r="AF137" s="28" t="s">
        <v>483</v>
      </c>
      <c r="AG137" s="28" t="s">
        <v>484</v>
      </c>
      <c r="AH137" s="28" t="s">
        <v>485</v>
      </c>
      <c r="AI137" s="28" t="s">
        <v>486</v>
      </c>
      <c r="AJ137" s="28" t="s">
        <v>530</v>
      </c>
      <c r="AK137" s="28" t="s">
        <v>538</v>
      </c>
      <c r="AL137" s="28" t="s">
        <v>539</v>
      </c>
      <c r="AM137" s="28" t="s">
        <v>540</v>
      </c>
      <c r="AN137" s="28" t="s">
        <v>649</v>
      </c>
      <c r="AO137" s="28" t="s">
        <v>653</v>
      </c>
      <c r="AP137" s="28" t="s">
        <v>654</v>
      </c>
      <c r="AQ137" s="525" t="s">
        <v>540</v>
      </c>
      <c r="AR137" s="28" t="s">
        <v>649</v>
      </c>
      <c r="AS137" s="28" t="s">
        <v>653</v>
      </c>
      <c r="AT137" s="516" t="s">
        <v>654</v>
      </c>
      <c r="AU137" s="516" t="s">
        <v>648</v>
      </c>
      <c r="AV137" s="28"/>
      <c r="AW137" s="851"/>
      <c r="AX137" s="950"/>
      <c r="AY137" s="28" t="s">
        <v>266</v>
      </c>
      <c r="AZ137" s="28" t="s">
        <v>267</v>
      </c>
      <c r="BA137" s="28" t="s">
        <v>251</v>
      </c>
      <c r="BB137" s="28" t="s">
        <v>253</v>
      </c>
      <c r="BC137" s="28" t="s">
        <v>259</v>
      </c>
      <c r="BD137" s="28" t="s">
        <v>291</v>
      </c>
      <c r="BE137" s="28" t="s">
        <v>341</v>
      </c>
      <c r="BF137" s="525" t="s">
        <v>456</v>
      </c>
      <c r="BG137" s="28" t="s">
        <v>522</v>
      </c>
      <c r="BH137" s="28" t="s">
        <v>576</v>
      </c>
      <c r="BI137" s="525" t="s">
        <v>576</v>
      </c>
      <c r="BJ137" s="516" t="s">
        <v>699</v>
      </c>
      <c r="BL137" s="28" t="s">
        <v>501</v>
      </c>
      <c r="BM137" s="28" t="s">
        <v>548</v>
      </c>
      <c r="BN137" s="28" t="s">
        <v>670</v>
      </c>
      <c r="BP137" s="28" t="s">
        <v>515</v>
      </c>
      <c r="BQ137" s="28" t="s">
        <v>562</v>
      </c>
      <c r="BR137" s="28" t="s">
        <v>684</v>
      </c>
    </row>
    <row r="138" spans="1:70">
      <c r="A138" s="95" t="s">
        <v>506</v>
      </c>
      <c r="B138" s="31"/>
      <c r="C138" s="31"/>
      <c r="D138" s="31"/>
      <c r="E138" s="31"/>
      <c r="F138" s="32"/>
      <c r="G138" s="32"/>
      <c r="H138" s="32"/>
      <c r="I138" s="32"/>
      <c r="J138" s="32"/>
      <c r="K138" s="32"/>
      <c r="L138" s="32"/>
      <c r="M138" s="32"/>
      <c r="N138" s="32"/>
      <c r="O138" s="32"/>
      <c r="P138" s="32"/>
      <c r="Q138" s="357"/>
      <c r="R138" s="357"/>
      <c r="S138" s="357"/>
      <c r="T138" s="357"/>
      <c r="U138" s="357"/>
      <c r="V138" s="357"/>
      <c r="W138" s="357"/>
      <c r="X138" s="357"/>
      <c r="Y138" s="357"/>
      <c r="Z138" s="357"/>
      <c r="AA138" s="574"/>
      <c r="AB138" s="357"/>
      <c r="AC138" s="357"/>
      <c r="AD138" s="357"/>
      <c r="AE138" s="357"/>
      <c r="AF138" s="357"/>
      <c r="AG138" s="357"/>
      <c r="AH138" s="357"/>
      <c r="AI138" s="357"/>
      <c r="AJ138" s="357"/>
      <c r="AK138" s="357"/>
      <c r="AL138" s="357"/>
      <c r="AM138" s="357"/>
      <c r="AN138" s="357"/>
      <c r="AO138" s="357"/>
      <c r="AP138" s="357"/>
      <c r="AQ138" s="526"/>
      <c r="AR138" s="357"/>
      <c r="AS138" s="357"/>
      <c r="AT138" s="1419"/>
      <c r="AU138" s="42"/>
      <c r="AV138" s="32"/>
      <c r="AX138" s="943"/>
      <c r="AY138" s="32"/>
      <c r="AZ138" s="32"/>
      <c r="BA138" s="32"/>
      <c r="BB138" s="32"/>
      <c r="BC138" s="32"/>
      <c r="BD138" s="32"/>
      <c r="BE138" s="32"/>
      <c r="BF138" s="526"/>
      <c r="BG138" s="32"/>
      <c r="BH138" s="32"/>
      <c r="BI138" s="526"/>
      <c r="BJ138" s="42"/>
      <c r="BL138" s="357"/>
      <c r="BM138" s="357"/>
      <c r="BN138" s="357"/>
      <c r="BP138" s="357"/>
      <c r="BQ138" s="357"/>
      <c r="BR138" s="357"/>
    </row>
    <row r="139" spans="1:70">
      <c r="A139" s="89" t="s">
        <v>306</v>
      </c>
      <c r="B139" s="90"/>
      <c r="C139" s="90"/>
      <c r="D139" s="90"/>
      <c r="E139" s="90"/>
      <c r="F139" s="210"/>
      <c r="G139" s="210"/>
      <c r="H139" s="210"/>
      <c r="I139" s="107"/>
      <c r="J139" s="210"/>
      <c r="K139" s="210"/>
      <c r="L139" s="210"/>
      <c r="M139" s="107"/>
      <c r="N139" s="210"/>
      <c r="O139" s="210"/>
      <c r="P139" s="210"/>
      <c r="Q139" s="351"/>
      <c r="R139" s="351"/>
      <c r="S139" s="351"/>
      <c r="T139" s="351"/>
      <c r="U139" s="351"/>
      <c r="V139" s="351"/>
      <c r="W139" s="351"/>
      <c r="X139" s="351"/>
      <c r="Y139" s="351"/>
      <c r="Z139" s="351"/>
      <c r="AA139" s="566"/>
      <c r="AB139" s="351"/>
      <c r="AC139" s="351"/>
      <c r="AD139" s="351"/>
      <c r="AE139" s="351"/>
      <c r="AF139" s="351"/>
      <c r="AG139" s="351"/>
      <c r="AH139" s="351"/>
      <c r="AI139" s="351"/>
      <c r="AJ139" s="351"/>
      <c r="AK139" s="351"/>
      <c r="AL139" s="351"/>
      <c r="AM139" s="351"/>
      <c r="AN139" s="351"/>
      <c r="AO139" s="351"/>
      <c r="AP139" s="351"/>
      <c r="AQ139" s="958"/>
      <c r="AR139" s="351"/>
      <c r="AS139" s="351"/>
      <c r="AT139" s="558"/>
      <c r="AU139" s="1443"/>
      <c r="AV139" s="63"/>
      <c r="AW139" s="107"/>
      <c r="AX139" s="950"/>
      <c r="AY139" s="107"/>
      <c r="AZ139" s="107"/>
      <c r="BA139" s="107"/>
      <c r="BB139" s="107"/>
      <c r="BC139" s="107"/>
      <c r="BD139" s="107"/>
      <c r="BE139" s="107"/>
      <c r="BF139" s="958"/>
      <c r="BG139" s="107"/>
      <c r="BH139" s="107"/>
      <c r="BI139" s="958"/>
      <c r="BJ139" s="1443"/>
      <c r="BL139" s="351"/>
      <c r="BM139" s="351"/>
      <c r="BN139" s="351"/>
      <c r="BP139" s="351"/>
      <c r="BQ139" s="351"/>
      <c r="BR139" s="351"/>
    </row>
    <row r="140" spans="1:70">
      <c r="A140" s="31"/>
      <c r="B140" s="31"/>
      <c r="C140" s="90" t="s">
        <v>107</v>
      </c>
      <c r="D140" s="90"/>
      <c r="E140" s="90"/>
      <c r="F140" s="216"/>
      <c r="G140" s="384">
        <v>4.7356924421144697E-2</v>
      </c>
      <c r="H140" s="384">
        <v>5.5393342788019329E-3</v>
      </c>
      <c r="I140" s="117">
        <v>0.12590638326115466</v>
      </c>
      <c r="J140" s="220">
        <v>-4.3548743644536092E-2</v>
      </c>
      <c r="K140" s="220">
        <v>2.2711864406779636E-2</v>
      </c>
      <c r="L140" s="220">
        <v>-4.5349082472051494E-3</v>
      </c>
      <c r="M140" s="117">
        <v>-2.0310868282051642E-2</v>
      </c>
      <c r="N140" s="220">
        <v>-1.6020144907386014E-2</v>
      </c>
      <c r="O140" s="220">
        <v>5.3678525449806891E-2</v>
      </c>
      <c r="P140" s="220">
        <v>3.0992505177834362E-2</v>
      </c>
      <c r="Q140" s="356">
        <v>0.10329079531166441</v>
      </c>
      <c r="R140" s="356">
        <v>-1.3505370709981701E-2</v>
      </c>
      <c r="S140" s="356">
        <v>5.9156276142293684E-2</v>
      </c>
      <c r="T140" s="356">
        <v>1.352740584724943E-2</v>
      </c>
      <c r="U140" s="356">
        <v>7.2696461041772409E-2</v>
      </c>
      <c r="V140" s="356">
        <v>8.5447416974169244E-3</v>
      </c>
      <c r="W140" s="356">
        <v>2.2707263809012002E-2</v>
      </c>
      <c r="X140" s="356">
        <v>1.7887687680961939E-4</v>
      </c>
      <c r="Y140" s="356">
        <v>6.9917172462358845E-2</v>
      </c>
      <c r="Z140" s="356">
        <v>-1.1993564428843029E-2</v>
      </c>
      <c r="AA140" s="575"/>
      <c r="AB140" s="352"/>
      <c r="AC140" s="352"/>
      <c r="AD140" s="352">
        <v>3.2066290693650856E-3</v>
      </c>
      <c r="AE140" s="352">
        <v>7.4298064922018625E-2</v>
      </c>
      <c r="AF140" s="352">
        <v>-1.454600409932838E-3</v>
      </c>
      <c r="AG140" s="352">
        <v>3.4412629945987705E-2</v>
      </c>
      <c r="AH140" s="352">
        <v>-2.459878377760516E-3</v>
      </c>
      <c r="AI140" s="352">
        <v>5.4406614964340072E-2</v>
      </c>
      <c r="AJ140" s="352">
        <v>-6.364055259474366E-3</v>
      </c>
      <c r="AK140" s="352">
        <v>5.9542038166402689E-2</v>
      </c>
      <c r="AL140" s="352">
        <v>1.7730027912200574E-2</v>
      </c>
      <c r="AM140" s="352">
        <v>7.3335983966374751E-2</v>
      </c>
      <c r="AN140" s="352">
        <v>-1.5331231714784566E-2</v>
      </c>
      <c r="AO140" s="352">
        <v>4.2886426975608627E-2</v>
      </c>
      <c r="AP140" s="352">
        <v>2.3145387486472657E-2</v>
      </c>
      <c r="AQ140" s="532"/>
      <c r="AR140" s="352"/>
      <c r="AS140" s="352"/>
      <c r="AT140" s="352"/>
      <c r="AU140" s="352"/>
      <c r="AV140" s="63"/>
      <c r="AW140" s="107"/>
      <c r="AX140" s="943"/>
      <c r="AY140" s="166"/>
      <c r="AZ140" s="356">
        <v>0.1412412291313816</v>
      </c>
      <c r="BA140" s="356">
        <v>0.19883040935672502</v>
      </c>
      <c r="BB140" s="356">
        <v>-4.6039348611008668E-2</v>
      </c>
      <c r="BC140" s="356">
        <v>0.17934220080023477</v>
      </c>
      <c r="BD140" s="356">
        <v>0.13597065758449034</v>
      </c>
      <c r="BE140" s="356">
        <v>0.10375922509225077</v>
      </c>
      <c r="BF140" s="532"/>
      <c r="BG140" s="356">
        <v>8.6425933447308534E-2</v>
      </c>
      <c r="BH140" s="356">
        <v>0.15004216621312616</v>
      </c>
      <c r="BI140" s="532"/>
      <c r="BJ140" s="352">
        <v>0.10587710544618822</v>
      </c>
      <c r="BL140" s="352">
        <v>3.2907972910428684E-2</v>
      </c>
      <c r="BM140" s="352">
        <v>5.2799054085775676E-2</v>
      </c>
      <c r="BN140" s="352">
        <v>2.6897693511441778E-2</v>
      </c>
      <c r="BP140" s="352">
        <v>3.0367144921649825E-2</v>
      </c>
      <c r="BQ140" s="352">
        <v>7.1465210700654591E-2</v>
      </c>
      <c r="BR140" s="352">
        <v>5.0665638536729229E-2</v>
      </c>
    </row>
    <row r="141" spans="1:70">
      <c r="A141" s="31"/>
      <c r="B141" s="31"/>
      <c r="C141" s="90" t="s">
        <v>108</v>
      </c>
      <c r="D141" s="90"/>
      <c r="E141" s="90"/>
      <c r="F141" s="216"/>
      <c r="G141" s="384">
        <v>1.3140873424098087E-2</v>
      </c>
      <c r="H141" s="384">
        <v>7.1580347566849278E-2</v>
      </c>
      <c r="I141" s="117">
        <v>6.5812314444406939E-2</v>
      </c>
      <c r="J141" s="220">
        <v>7.9733533745597107E-2</v>
      </c>
      <c r="K141" s="220">
        <v>-4.3352447936504723E-2</v>
      </c>
      <c r="L141" s="220">
        <v>-4.9417190489926544E-2</v>
      </c>
      <c r="M141" s="117">
        <v>5.4796489119924852E-2</v>
      </c>
      <c r="N141" s="220">
        <v>0.14317026255936649</v>
      </c>
      <c r="O141" s="220">
        <v>0.12304366853941318</v>
      </c>
      <c r="P141" s="220">
        <v>4.6770326447390875E-2</v>
      </c>
      <c r="Q141" s="356">
        <v>5.7728836349359103E-2</v>
      </c>
      <c r="R141" s="356">
        <v>-2.6533705233316995E-3</v>
      </c>
      <c r="S141" s="356">
        <v>3.3975726731010347E-3</v>
      </c>
      <c r="T141" s="356">
        <v>1.5700049416528694E-2</v>
      </c>
      <c r="U141" s="356">
        <v>2.6247406022359199E-2</v>
      </c>
      <c r="V141" s="356">
        <v>3.8274101656597059E-2</v>
      </c>
      <c r="W141" s="356">
        <v>1.85949108345842E-2</v>
      </c>
      <c r="X141" s="356">
        <v>8.1006287006450961E-3</v>
      </c>
      <c r="Y141" s="356">
        <v>1.0258660416453402E-3</v>
      </c>
      <c r="Z141" s="356">
        <v>-9.6162777648702846E-3</v>
      </c>
      <c r="AA141" s="575"/>
      <c r="AB141" s="352"/>
      <c r="AC141" s="352"/>
      <c r="AD141" s="352">
        <v>-5.8046110392862449E-2</v>
      </c>
      <c r="AE141" s="352">
        <v>-8.5013946155176878E-3</v>
      </c>
      <c r="AF141" s="352">
        <v>3.4940213759958594E-2</v>
      </c>
      <c r="AG141" s="352">
        <v>1.4299755973567141E-2</v>
      </c>
      <c r="AH141" s="352">
        <v>2.2217441215128364E-2</v>
      </c>
      <c r="AI141" s="352">
        <v>-1.9272329576332292E-2</v>
      </c>
      <c r="AJ141" s="352">
        <v>-3.355062207534576E-2</v>
      </c>
      <c r="AK141" s="352">
        <v>2.0041501109301363E-2</v>
      </c>
      <c r="AL141" s="352">
        <v>-1.2691892815486217E-2</v>
      </c>
      <c r="AM141" s="352">
        <v>5.0443570809580285E-2</v>
      </c>
      <c r="AN141" s="352">
        <v>-6.0296344320653894E-4</v>
      </c>
      <c r="AO141" s="352">
        <v>-4.0363945083338182E-3</v>
      </c>
      <c r="AP141" s="352">
        <v>-1.3813046463196477E-2</v>
      </c>
      <c r="AQ141" s="532"/>
      <c r="AR141" s="352"/>
      <c r="AS141" s="352"/>
      <c r="AT141" s="352"/>
      <c r="AU141" s="352"/>
      <c r="AV141" s="63"/>
      <c r="AW141" s="107"/>
      <c r="AX141" s="950"/>
      <c r="AY141" s="166"/>
      <c r="AZ141" s="356"/>
      <c r="BA141" s="356">
        <v>0.20259419238229226</v>
      </c>
      <c r="BB141" s="356">
        <v>3.5683806713941557E-2</v>
      </c>
      <c r="BC141" s="356">
        <v>0.4214556355833412</v>
      </c>
      <c r="BD141" s="356">
        <v>4.3125870330490867E-2</v>
      </c>
      <c r="BE141" s="356">
        <v>6.7241509507727226E-2</v>
      </c>
      <c r="BF141" s="532"/>
      <c r="BG141" s="356">
        <v>5.2381727150029311E-2</v>
      </c>
      <c r="BH141" s="356">
        <v>2.2403630768021099E-2</v>
      </c>
      <c r="BI141" s="532"/>
      <c r="BJ141" s="352">
        <v>-4.6741788792105665E-2</v>
      </c>
      <c r="BL141" s="352">
        <v>4.9739606263957459E-2</v>
      </c>
      <c r="BM141" s="352">
        <v>-1.4181525795585181E-2</v>
      </c>
      <c r="BN141" s="352">
        <v>-4.6369241532094874E-3</v>
      </c>
      <c r="BP141" s="352">
        <v>7.3062134257319E-2</v>
      </c>
      <c r="BQ141" s="352">
        <v>-2.6693428205713743E-2</v>
      </c>
      <c r="BR141" s="352">
        <v>-1.8385920567631331E-2</v>
      </c>
    </row>
    <row r="142" spans="1:70">
      <c r="A142" s="31"/>
      <c r="B142" s="31"/>
      <c r="C142" s="90" t="s">
        <v>109</v>
      </c>
      <c r="D142" s="90"/>
      <c r="E142" s="90"/>
      <c r="F142" s="216"/>
      <c r="G142" s="384">
        <v>1.4678449684102368E-3</v>
      </c>
      <c r="H142" s="384">
        <v>4.2143764063163003E-2</v>
      </c>
      <c r="I142" s="117">
        <v>5.0688147763437108E-2</v>
      </c>
      <c r="J142" s="220">
        <v>0.10728013787556323</v>
      </c>
      <c r="K142" s="220">
        <v>1.4910276459589422E-2</v>
      </c>
      <c r="L142" s="220">
        <v>3.0605333412582869E-2</v>
      </c>
      <c r="M142" s="117">
        <v>2.143584682743116E-2</v>
      </c>
      <c r="N142" s="220">
        <v>0.16348872754061694</v>
      </c>
      <c r="O142" s="220">
        <v>7.4158326572369315E-2</v>
      </c>
      <c r="P142" s="220">
        <v>1.1769698089412639E-2</v>
      </c>
      <c r="Q142" s="356">
        <v>-3.1094508989348846E-2</v>
      </c>
      <c r="R142" s="356">
        <v>-2.4609944050510535E-2</v>
      </c>
      <c r="S142" s="356">
        <v>2.8922839194216898E-2</v>
      </c>
      <c r="T142" s="356">
        <v>1.1848537475986909E-3</v>
      </c>
      <c r="U142" s="356">
        <v>2.2132679581948533E-2</v>
      </c>
      <c r="V142" s="356">
        <v>-2.3147975642841545E-2</v>
      </c>
      <c r="W142" s="356">
        <v>-3.2078838463842074E-2</v>
      </c>
      <c r="X142" s="356">
        <v>-3.5490317146887662E-2</v>
      </c>
      <c r="Y142" s="356">
        <v>-2.5642734007964352E-2</v>
      </c>
      <c r="Z142" s="356">
        <v>-4.0141434068288184E-3</v>
      </c>
      <c r="AA142" s="575"/>
      <c r="AB142" s="352"/>
      <c r="AC142" s="352"/>
      <c r="AD142" s="352">
        <v>-5.8336508349800975E-2</v>
      </c>
      <c r="AE142" s="352">
        <v>4.8555326850234115E-2</v>
      </c>
      <c r="AF142" s="352">
        <v>3.2145735645944917E-2</v>
      </c>
      <c r="AG142" s="352">
        <v>-4.9817167949048891E-3</v>
      </c>
      <c r="AH142" s="352">
        <v>2.2323760812934523E-3</v>
      </c>
      <c r="AI142" s="352">
        <v>-6.6978828458315043E-3</v>
      </c>
      <c r="AJ142" s="352">
        <v>-6.6842300308753599E-2</v>
      </c>
      <c r="AK142" s="352">
        <v>-1.2543867609614456E-2</v>
      </c>
      <c r="AL142" s="352">
        <v>2.1637279561816936E-3</v>
      </c>
      <c r="AM142" s="352">
        <v>8.4638486299506877E-2</v>
      </c>
      <c r="AN142" s="352">
        <v>2.6126338610819921E-2</v>
      </c>
      <c r="AO142" s="352">
        <v>3.2061657583869474E-2</v>
      </c>
      <c r="AP142" s="352">
        <v>0.10010942166918668</v>
      </c>
      <c r="AQ142" s="532"/>
      <c r="AR142" s="352"/>
      <c r="AS142" s="352"/>
      <c r="AT142" s="352"/>
      <c r="AU142" s="352"/>
      <c r="AV142" s="63"/>
      <c r="AW142" s="107"/>
      <c r="AX142" s="943"/>
      <c r="AY142" s="166"/>
      <c r="AZ142" s="356"/>
      <c r="BA142" s="356">
        <v>0.15318247335966939</v>
      </c>
      <c r="BB142" s="356">
        <v>0.18301061213124648</v>
      </c>
      <c r="BC142" s="356">
        <v>0.22516213183774436</v>
      </c>
      <c r="BD142" s="356">
        <v>2.7028926344537574E-2</v>
      </c>
      <c r="BE142" s="356">
        <v>-0.11142603206226143</v>
      </c>
      <c r="BF142" s="532"/>
      <c r="BG142" s="356">
        <v>2.2402429175252703E-2</v>
      </c>
      <c r="BH142" s="356">
        <v>1.6051422663745374E-3</v>
      </c>
      <c r="BI142" s="532"/>
      <c r="BJ142" s="352">
        <v>0.22430227022044291</v>
      </c>
      <c r="BL142" s="352">
        <v>2.7003877899888229E-2</v>
      </c>
      <c r="BM142" s="352">
        <v>-7.854770695257296E-2</v>
      </c>
      <c r="BN142" s="352">
        <v>5.9025649917149758E-2</v>
      </c>
      <c r="BP142" s="352">
        <v>2.9296536792307482E-2</v>
      </c>
      <c r="BQ142" s="352">
        <v>-7.6553934865818407E-2</v>
      </c>
      <c r="BR142" s="352">
        <v>0.16504409526319019</v>
      </c>
    </row>
    <row r="143" spans="1:70">
      <c r="A143" s="31"/>
      <c r="B143" s="31"/>
      <c r="C143" s="90" t="s">
        <v>176</v>
      </c>
      <c r="D143" s="90"/>
      <c r="E143" s="90"/>
      <c r="F143" s="216"/>
      <c r="G143" s="384">
        <v>7.5431728457095115E-2</v>
      </c>
      <c r="H143" s="384">
        <v>0.13010679468763708</v>
      </c>
      <c r="I143" s="117">
        <v>1.3863787127623262E-2</v>
      </c>
      <c r="J143" s="220">
        <v>-1.923388486929245E-2</v>
      </c>
      <c r="K143" s="220">
        <v>8.7977280986470063E-2</v>
      </c>
      <c r="L143" s="220">
        <v>2.3990774992117547E-3</v>
      </c>
      <c r="M143" s="117">
        <v>2.5755771862847832E-2</v>
      </c>
      <c r="N143" s="220">
        <v>3.2351952952225815E-2</v>
      </c>
      <c r="O143" s="220">
        <v>1.9246185066413402E-2</v>
      </c>
      <c r="P143" s="220">
        <v>3.9109616374622291E-2</v>
      </c>
      <c r="Q143" s="356">
        <v>-3.7190933649919877E-3</v>
      </c>
      <c r="R143" s="356">
        <v>-2.6220876360681933E-3</v>
      </c>
      <c r="S143" s="356">
        <v>8.8183922285304694E-2</v>
      </c>
      <c r="T143" s="356">
        <v>0.13106325914152039</v>
      </c>
      <c r="U143" s="356">
        <v>3.382682430167594E-2</v>
      </c>
      <c r="V143" s="356">
        <v>-4.8001839591456097E-3</v>
      </c>
      <c r="W143" s="356">
        <v>6.7873303167420573E-2</v>
      </c>
      <c r="X143" s="356">
        <v>0.12931391994230101</v>
      </c>
      <c r="Y143" s="356">
        <v>0.13128543862793984</v>
      </c>
      <c r="Z143" s="356">
        <v>5.4909638496185798E-2</v>
      </c>
      <c r="AA143" s="575"/>
      <c r="AB143" s="352"/>
      <c r="AC143" s="352"/>
      <c r="AD143" s="867"/>
      <c r="AE143" s="867"/>
      <c r="AF143" s="867"/>
      <c r="AG143" s="867"/>
      <c r="AH143" s="867"/>
      <c r="AI143" s="867"/>
      <c r="AJ143" s="867"/>
      <c r="AK143" s="867"/>
      <c r="AL143" s="867"/>
      <c r="AM143" s="867"/>
      <c r="AN143" s="867"/>
      <c r="AO143" s="867"/>
      <c r="AP143" s="867"/>
      <c r="AQ143" s="532"/>
      <c r="AR143" s="867"/>
      <c r="AS143" s="867"/>
      <c r="AT143" s="867"/>
      <c r="AU143" s="352"/>
      <c r="AV143" s="63"/>
      <c r="AW143" s="107"/>
      <c r="AX143" s="943"/>
      <c r="AY143" s="166"/>
      <c r="AZ143" s="356"/>
      <c r="BA143" s="356">
        <v>0.36938378554726259</v>
      </c>
      <c r="BB143" s="356">
        <v>9.7159851659150531E-2</v>
      </c>
      <c r="BC143" s="356">
        <v>8.9306385811732669E-2</v>
      </c>
      <c r="BD143" s="356">
        <v>0.26910262645914407</v>
      </c>
      <c r="BE143" s="356">
        <v>0.35774088148595817</v>
      </c>
      <c r="BF143" s="532"/>
      <c r="BG143" s="356"/>
      <c r="BH143" s="356"/>
      <c r="BI143" s="532"/>
      <c r="BJ143" s="352"/>
      <c r="BL143" s="867"/>
      <c r="BM143" s="867"/>
      <c r="BN143" s="867"/>
      <c r="BP143" s="867"/>
      <c r="BQ143" s="867"/>
      <c r="BR143" s="867"/>
    </row>
    <row r="144" spans="1:70">
      <c r="A144" s="31"/>
      <c r="B144" s="92" t="s">
        <v>302</v>
      </c>
      <c r="C144" s="92"/>
      <c r="D144" s="92"/>
      <c r="E144" s="92"/>
      <c r="F144" s="208"/>
      <c r="G144" s="1012">
        <v>4.2285422988175059E-2</v>
      </c>
      <c r="H144" s="1012">
        <v>1.6919778785586814E-2</v>
      </c>
      <c r="I144" s="369">
        <v>0.11208403691663005</v>
      </c>
      <c r="J144" s="370">
        <v>-2.2181678753839584E-2</v>
      </c>
      <c r="K144" s="370">
        <v>1.7384085624312373E-2</v>
      </c>
      <c r="L144" s="370">
        <v>-5.4009076406449363E-3</v>
      </c>
      <c r="M144" s="369">
        <v>-8.0568702814497462E-3</v>
      </c>
      <c r="N144" s="370">
        <v>2.7698086230972141E-2</v>
      </c>
      <c r="O144" s="370">
        <v>6.5582204245510312E-2</v>
      </c>
      <c r="P144" s="370">
        <v>3.1412437623943967E-2</v>
      </c>
      <c r="Q144" s="371">
        <v>7.3231388438791845E-2</v>
      </c>
      <c r="R144" s="371">
        <v>-1.2492667782608047E-2</v>
      </c>
      <c r="S144" s="371">
        <v>4.6372319203315637E-2</v>
      </c>
      <c r="T144" s="371">
        <v>1.6466839387392129E-2</v>
      </c>
      <c r="U144" s="371">
        <v>5.7868047022185953E-2</v>
      </c>
      <c r="V144" s="371">
        <v>9.6440392876977477E-3</v>
      </c>
      <c r="W144" s="371">
        <v>1.8085335061702956E-2</v>
      </c>
      <c r="X144" s="371">
        <v>1.8019595427782864E-3</v>
      </c>
      <c r="Y144" s="371">
        <v>5.1945767741069515E-2</v>
      </c>
      <c r="Z144" s="371">
        <v>-8.7234336468456908E-3</v>
      </c>
      <c r="AA144" s="578"/>
      <c r="AB144" s="371"/>
      <c r="AC144" s="371"/>
      <c r="AD144" s="371">
        <v>-9.0606099450412092E-3</v>
      </c>
      <c r="AE144" s="371">
        <v>6.102286429690329E-2</v>
      </c>
      <c r="AF144" s="371">
        <v>5.495131171406209E-3</v>
      </c>
      <c r="AG144" s="371">
        <v>2.9617795475960662E-2</v>
      </c>
      <c r="AH144" s="371">
        <v>1.0341833313409765E-3</v>
      </c>
      <c r="AI144" s="371">
        <v>4.1307556745106222E-2</v>
      </c>
      <c r="AJ144" s="371">
        <v>-1.2542595055002326E-2</v>
      </c>
      <c r="AK144" s="371">
        <v>4.9996255927872157E-2</v>
      </c>
      <c r="AL144" s="371">
        <v>1.3022460473026021E-2</v>
      </c>
      <c r="AM144" s="371">
        <v>7.0658855532592213E-2</v>
      </c>
      <c r="AN144" s="371">
        <v>-1.1265649140026368E-2</v>
      </c>
      <c r="AO144" s="371">
        <v>3.5966040726128412E-2</v>
      </c>
      <c r="AP144" s="371">
        <v>2.2428184215001146E-2</v>
      </c>
      <c r="AQ144" s="1005"/>
      <c r="AR144" s="371"/>
      <c r="AS144" s="371"/>
      <c r="AT144" s="371"/>
      <c r="AU144" s="371"/>
      <c r="AV144" s="109"/>
      <c r="AW144" s="110"/>
      <c r="AX144" s="943"/>
      <c r="AY144" s="152"/>
      <c r="AZ144" s="371"/>
      <c r="BA144" s="371">
        <v>0.20035967098637575</v>
      </c>
      <c r="BB144" s="371">
        <v>-1.9521285071110617E-2</v>
      </c>
      <c r="BC144" s="371">
        <v>0.2130526186042343</v>
      </c>
      <c r="BD144" s="371">
        <v>0.10925408045636575</v>
      </c>
      <c r="BE144" s="371">
        <v>8.3757961733082809E-2</v>
      </c>
      <c r="BF144" s="1005"/>
      <c r="BG144" s="371">
        <v>7.8157574313126643E-2</v>
      </c>
      <c r="BH144" s="371">
        <v>0.12724891055677734</v>
      </c>
      <c r="BI144" s="1005"/>
      <c r="BJ144" s="371">
        <v>9.0858489106010909E-2</v>
      </c>
      <c r="BL144" s="371">
        <v>3.4959197819179222E-2</v>
      </c>
      <c r="BM144" s="371">
        <v>3.8386481048055421E-2</v>
      </c>
      <c r="BN144" s="371">
        <v>2.4420596332721756E-2</v>
      </c>
      <c r="BP144" s="371">
        <v>3.6324349752129947E-2</v>
      </c>
      <c r="BQ144" s="371">
        <v>5.2383223816889535E-2</v>
      </c>
      <c r="BR144" s="371">
        <v>4.7509578716948608E-2</v>
      </c>
    </row>
    <row r="145" spans="1:70">
      <c r="A145" s="31"/>
      <c r="B145" s="31"/>
      <c r="C145" s="31"/>
      <c r="D145" s="31"/>
      <c r="E145" s="31"/>
      <c r="F145" s="32"/>
      <c r="G145" s="32"/>
      <c r="H145" s="32"/>
      <c r="I145" s="32"/>
      <c r="J145" s="32"/>
      <c r="K145" s="32"/>
      <c r="L145" s="32"/>
      <c r="M145" s="32"/>
      <c r="N145" s="32"/>
      <c r="O145" s="32"/>
      <c r="P145" s="32"/>
      <c r="Q145" s="357"/>
      <c r="R145" s="357"/>
      <c r="S145" s="357"/>
      <c r="T145" s="357"/>
      <c r="U145" s="357"/>
      <c r="V145" s="357"/>
      <c r="W145" s="357"/>
      <c r="X145" s="357"/>
      <c r="Y145" s="357"/>
      <c r="Z145" s="357"/>
      <c r="AA145" s="574"/>
      <c r="AB145" s="357"/>
      <c r="AC145" s="357"/>
      <c r="AD145" s="357"/>
      <c r="AE145" s="637"/>
      <c r="AF145" s="637"/>
      <c r="AG145" s="637"/>
      <c r="AH145" s="637"/>
      <c r="AI145" s="637"/>
      <c r="AJ145" s="637"/>
      <c r="AK145" s="637"/>
      <c r="AL145" s="637"/>
      <c r="AM145" s="637"/>
      <c r="AN145" s="637"/>
      <c r="AO145" s="637"/>
      <c r="AP145" s="637"/>
      <c r="AQ145" s="526"/>
      <c r="AR145" s="637"/>
      <c r="AS145" s="637"/>
      <c r="AT145" s="637"/>
      <c r="AU145" s="42"/>
      <c r="AV145" s="32"/>
      <c r="AX145" s="944"/>
      <c r="AY145" s="32"/>
      <c r="AZ145" s="32"/>
      <c r="BA145" s="32"/>
      <c r="BB145" s="32"/>
      <c r="BC145" s="32"/>
      <c r="BD145" s="32"/>
      <c r="BE145" s="32"/>
      <c r="BF145" s="526"/>
      <c r="BG145" s="32"/>
      <c r="BH145" s="32"/>
      <c r="BI145" s="526"/>
      <c r="BJ145" s="42"/>
      <c r="BL145" s="637"/>
      <c r="BM145" s="637"/>
      <c r="BN145" s="637"/>
      <c r="BP145" s="637"/>
      <c r="BQ145" s="637"/>
      <c r="BR145" s="637"/>
    </row>
    <row r="146" spans="1:70">
      <c r="A146" s="95" t="s">
        <v>506</v>
      </c>
      <c r="B146" s="31"/>
      <c r="C146" s="31"/>
      <c r="D146" s="31"/>
      <c r="E146" s="31"/>
      <c r="F146" s="32"/>
      <c r="G146" s="32"/>
      <c r="H146" s="32"/>
      <c r="I146" s="32"/>
      <c r="J146" s="32"/>
      <c r="K146" s="32"/>
      <c r="L146" s="32"/>
      <c r="M146" s="32"/>
      <c r="N146" s="32"/>
      <c r="O146" s="32"/>
      <c r="P146" s="32"/>
      <c r="Q146" s="357"/>
      <c r="R146" s="357"/>
      <c r="S146" s="357"/>
      <c r="T146" s="357"/>
      <c r="U146" s="357"/>
      <c r="V146" s="357"/>
      <c r="W146" s="357"/>
      <c r="X146" s="357"/>
      <c r="Y146" s="357"/>
      <c r="Z146" s="357"/>
      <c r="AA146" s="574"/>
      <c r="AB146" s="357"/>
      <c r="AC146" s="357"/>
      <c r="AD146" s="357"/>
      <c r="AE146" s="357"/>
      <c r="AF146" s="357"/>
      <c r="AG146" s="357"/>
      <c r="AH146" s="357"/>
      <c r="AI146" s="357"/>
      <c r="AJ146" s="357"/>
      <c r="AK146" s="357"/>
      <c r="AL146" s="357"/>
      <c r="AM146" s="357"/>
      <c r="AN146" s="357"/>
      <c r="AO146" s="357"/>
      <c r="AP146" s="357"/>
      <c r="AQ146" s="526"/>
      <c r="AR146" s="357"/>
      <c r="AS146" s="357"/>
      <c r="AT146" s="1419"/>
      <c r="AU146" s="42"/>
      <c r="AV146" s="32"/>
      <c r="AX146" s="944"/>
      <c r="AY146" s="32"/>
      <c r="AZ146" s="32"/>
      <c r="BA146" s="32"/>
      <c r="BB146" s="32"/>
      <c r="BC146" s="32"/>
      <c r="BD146" s="32"/>
      <c r="BE146" s="32"/>
      <c r="BF146" s="526"/>
      <c r="BG146" s="32"/>
      <c r="BH146" s="32"/>
      <c r="BI146" s="526"/>
      <c r="BJ146" s="42"/>
      <c r="BL146" s="357"/>
      <c r="BM146" s="357"/>
      <c r="BN146" s="357"/>
      <c r="BP146" s="357"/>
      <c r="BQ146" s="357"/>
      <c r="BR146" s="357"/>
    </row>
    <row r="147" spans="1:70">
      <c r="A147" s="89" t="s">
        <v>305</v>
      </c>
      <c r="B147" s="90"/>
      <c r="C147" s="90"/>
      <c r="D147" s="90"/>
      <c r="E147" s="90"/>
      <c r="F147" s="210"/>
      <c r="G147" s="210"/>
      <c r="H147" s="210"/>
      <c r="I147" s="107"/>
      <c r="J147" s="210"/>
      <c r="K147" s="210"/>
      <c r="L147" s="210"/>
      <c r="M147" s="107"/>
      <c r="N147" s="210"/>
      <c r="O147" s="210"/>
      <c r="P147" s="210"/>
      <c r="Q147" s="351"/>
      <c r="R147" s="351"/>
      <c r="S147" s="351"/>
      <c r="T147" s="351"/>
      <c r="U147" s="351"/>
      <c r="V147" s="351"/>
      <c r="W147" s="351"/>
      <c r="X147" s="351"/>
      <c r="Y147" s="351"/>
      <c r="Z147" s="351"/>
      <c r="AA147" s="566"/>
      <c r="AB147" s="351"/>
      <c r="AC147" s="351"/>
      <c r="AD147" s="351"/>
      <c r="AE147" s="351"/>
      <c r="AF147" s="351"/>
      <c r="AG147" s="351"/>
      <c r="AH147" s="351"/>
      <c r="AI147" s="351"/>
      <c r="AJ147" s="351"/>
      <c r="AK147" s="351"/>
      <c r="AL147" s="351"/>
      <c r="AM147" s="351"/>
      <c r="AN147" s="351"/>
      <c r="AO147" s="351"/>
      <c r="AP147" s="351"/>
      <c r="AQ147" s="1006"/>
      <c r="AR147" s="351"/>
      <c r="AS147" s="351"/>
      <c r="AT147" s="558"/>
      <c r="AU147" s="1430"/>
      <c r="AV147" s="63"/>
      <c r="AW147" s="107"/>
      <c r="AX147" s="944"/>
      <c r="AY147" s="107"/>
      <c r="AZ147" s="210"/>
      <c r="BA147" s="210"/>
      <c r="BB147" s="210"/>
      <c r="BC147" s="210"/>
      <c r="BD147" s="210"/>
      <c r="BE147" s="210"/>
      <c r="BF147" s="1006"/>
      <c r="BG147" s="210"/>
      <c r="BH147" s="210"/>
      <c r="BI147" s="1006"/>
      <c r="BJ147" s="1430"/>
      <c r="BL147" s="351"/>
      <c r="BM147" s="351"/>
      <c r="BN147" s="351"/>
      <c r="BP147" s="351"/>
      <c r="BQ147" s="351"/>
      <c r="BR147" s="351"/>
    </row>
    <row r="148" spans="1:70">
      <c r="A148" s="31"/>
      <c r="B148" s="31"/>
      <c r="C148" s="90" t="s">
        <v>107</v>
      </c>
      <c r="D148" s="90"/>
      <c r="E148" s="90"/>
      <c r="F148" s="216"/>
      <c r="G148" s="384">
        <v>0.11510154391013216</v>
      </c>
      <c r="H148" s="384">
        <v>2.1388516698923166E-2</v>
      </c>
      <c r="I148" s="117">
        <v>-8.9884364979107012E-3</v>
      </c>
      <c r="J148" s="220">
        <v>0.21174682551355595</v>
      </c>
      <c r="K148" s="220">
        <v>-4.8470626314937593E-2</v>
      </c>
      <c r="L148" s="220">
        <v>5.9954077727697896E-2</v>
      </c>
      <c r="M148" s="117">
        <v>0.14662227214377399</v>
      </c>
      <c r="N148" s="220">
        <v>-2.9318126158905722E-2</v>
      </c>
      <c r="O148" s="220">
        <v>-0.13912416651648951</v>
      </c>
      <c r="P148" s="220">
        <v>0.11404647268159929</v>
      </c>
      <c r="Q148" s="356">
        <v>8.9368258859784167E-2</v>
      </c>
      <c r="R148" s="356">
        <v>-4.0431917756235447E-2</v>
      </c>
      <c r="S148" s="356">
        <v>-9.4301635808017314E-2</v>
      </c>
      <c r="T148" s="356">
        <v>-1.4449031438551807E-2</v>
      </c>
      <c r="U148" s="356">
        <v>7.8057032382793601E-2</v>
      </c>
      <c r="V148" s="356">
        <v>-4.9092131809011508E-2</v>
      </c>
      <c r="W148" s="356">
        <v>-2.0234166273770282E-2</v>
      </c>
      <c r="X148" s="356">
        <v>0.13995268075550382</v>
      </c>
      <c r="Y148" s="356">
        <v>2.0508671333591355E-2</v>
      </c>
      <c r="Z148" s="356">
        <v>-4.4122716304723086E-3</v>
      </c>
      <c r="AA148" s="575"/>
      <c r="AB148" s="352"/>
      <c r="AC148" s="352"/>
      <c r="AD148" s="352">
        <v>0.21437137086594293</v>
      </c>
      <c r="AE148" s="352">
        <v>-2.2296717860762372E-2</v>
      </c>
      <c r="AF148" s="352">
        <v>0.18020891475958845</v>
      </c>
      <c r="AG148" s="352">
        <v>7.5062495777312277E-2</v>
      </c>
      <c r="AH148" s="352">
        <v>8.4967320261437829E-2</v>
      </c>
      <c r="AI148" s="352">
        <v>-0.20064874884151995</v>
      </c>
      <c r="AJ148" s="352">
        <v>2.5724637681159512E-2</v>
      </c>
      <c r="AK148" s="352">
        <v>4.1233957376663133E-2</v>
      </c>
      <c r="AL148" s="352">
        <v>0.11735570834087206</v>
      </c>
      <c r="AM148" s="352">
        <v>1.5585467057990021E-2</v>
      </c>
      <c r="AN148" s="352">
        <v>0.28524165421026404</v>
      </c>
      <c r="AO148" s="352">
        <v>0.11633352458635082</v>
      </c>
      <c r="AP148" s="352">
        <v>3.3352317715206636E-2</v>
      </c>
      <c r="AQ148" s="532"/>
      <c r="AR148" s="352"/>
      <c r="AS148" s="352"/>
      <c r="AT148" s="352"/>
      <c r="AU148" s="352"/>
      <c r="AV148" s="63"/>
      <c r="AW148" s="107"/>
      <c r="AX148" s="944"/>
      <c r="AY148" s="166"/>
      <c r="AZ148" s="356"/>
      <c r="BA148" s="356">
        <v>4.1566664964510114E-2</v>
      </c>
      <c r="BB148" s="356">
        <v>0.40133352944060396</v>
      </c>
      <c r="BC148" s="356">
        <v>1.4134275618374437E-2</v>
      </c>
      <c r="BD148" s="356">
        <v>-7.6620554041466837E-2</v>
      </c>
      <c r="BE148" s="356">
        <v>8.3837704550549175E-2</v>
      </c>
      <c r="BF148" s="532"/>
      <c r="BG148" s="356">
        <v>0.10039071844350533</v>
      </c>
      <c r="BH148" s="356">
        <v>0.21195652173913038</v>
      </c>
      <c r="BI148" s="532"/>
      <c r="BJ148" s="352">
        <v>0.31823164776464474</v>
      </c>
      <c r="BL148" s="352">
        <v>0.26879834144007653</v>
      </c>
      <c r="BM148" s="352">
        <v>6.8019323671497656E-2</v>
      </c>
      <c r="BN148" s="352">
        <v>0.43475834578973593</v>
      </c>
      <c r="BP148" s="352">
        <v>0.37660473646439674</v>
      </c>
      <c r="BQ148" s="352">
        <v>0.19335748792270535</v>
      </c>
      <c r="BR148" s="352">
        <v>0.48261086198305936</v>
      </c>
    </row>
    <row r="149" spans="1:70">
      <c r="A149" s="31"/>
      <c r="B149" s="31"/>
      <c r="C149" s="90" t="s">
        <v>108</v>
      </c>
      <c r="D149" s="90"/>
      <c r="E149" s="90"/>
      <c r="F149" s="216"/>
      <c r="G149" s="384">
        <v>0.1963149641351718</v>
      </c>
      <c r="H149" s="384">
        <v>-3.4991851319847278E-2</v>
      </c>
      <c r="I149" s="117">
        <v>-4.1871850852603032E-2</v>
      </c>
      <c r="J149" s="220">
        <v>7.5024445663488093E-2</v>
      </c>
      <c r="K149" s="220">
        <v>6.4698083902002379E-2</v>
      </c>
      <c r="L149" s="220">
        <v>-8.3659173381536167E-3</v>
      </c>
      <c r="M149" s="117">
        <v>0.13402064344476483</v>
      </c>
      <c r="N149" s="220">
        <v>1.782682386845913E-2</v>
      </c>
      <c r="O149" s="220">
        <v>4.3916677657630299E-2</v>
      </c>
      <c r="P149" s="220">
        <v>0.20136695706316088</v>
      </c>
      <c r="Q149" s="356">
        <v>-9.2990237837531797E-2</v>
      </c>
      <c r="R149" s="356">
        <v>0.11345947223135044</v>
      </c>
      <c r="S149" s="356">
        <v>-6.0557280754716558E-2</v>
      </c>
      <c r="T149" s="356">
        <v>-6.3977964666239506E-2</v>
      </c>
      <c r="U149" s="356">
        <v>-0.12033922357973925</v>
      </c>
      <c r="V149" s="356">
        <v>-2.757914789941629E-2</v>
      </c>
      <c r="W149" s="356">
        <v>0.13186583555955611</v>
      </c>
      <c r="X149" s="356">
        <v>-3.0518048193448277E-2</v>
      </c>
      <c r="Y149" s="356">
        <v>-2.4455716514882986E-2</v>
      </c>
      <c r="Z149" s="356">
        <v>2.5976439228131643E-2</v>
      </c>
      <c r="AA149" s="575"/>
      <c r="AB149" s="352"/>
      <c r="AC149" s="352"/>
      <c r="AD149" s="352">
        <v>-6.3619592198001618E-2</v>
      </c>
      <c r="AE149" s="352">
        <v>-1.2980962170031751E-2</v>
      </c>
      <c r="AF149" s="352">
        <v>3.8783644481023005E-2</v>
      </c>
      <c r="AG149" s="352">
        <v>-4.3535256281754697E-2</v>
      </c>
      <c r="AH149" s="352">
        <v>-4.6989806078662988E-2</v>
      </c>
      <c r="AI149" s="352">
        <v>-2.9890767905169535E-2</v>
      </c>
      <c r="AJ149" s="352">
        <v>0.14401177047350067</v>
      </c>
      <c r="AK149" s="352">
        <v>9.3071597724352362E-3</v>
      </c>
      <c r="AL149" s="352">
        <v>5.0093577702362557E-2</v>
      </c>
      <c r="AM149" s="352">
        <v>-1.7720668511766569E-2</v>
      </c>
      <c r="AN149" s="352">
        <v>-6.0029198752948321E-2</v>
      </c>
      <c r="AO149" s="352">
        <v>-8.1177604039777584E-2</v>
      </c>
      <c r="AP149" s="352">
        <v>0.13442180988678598</v>
      </c>
      <c r="AQ149" s="532"/>
      <c r="AR149" s="352"/>
      <c r="AS149" s="352"/>
      <c r="AT149" s="352"/>
      <c r="AU149" s="352"/>
      <c r="AV149" s="63"/>
      <c r="AW149" s="107"/>
      <c r="AX149" s="944"/>
      <c r="AY149" s="166"/>
      <c r="AZ149" s="356"/>
      <c r="BA149" s="356">
        <v>0.29805840692986063</v>
      </c>
      <c r="BB149" s="356">
        <v>0.28711460439753411</v>
      </c>
      <c r="BC149" s="356">
        <v>0.1577835432527237</v>
      </c>
      <c r="BD149" s="356">
        <v>-0.13871671406695307</v>
      </c>
      <c r="BE149" s="356">
        <v>4.0964529320893339E-2</v>
      </c>
      <c r="BF149" s="532"/>
      <c r="BG149" s="356">
        <v>-8.143000966812497E-2</v>
      </c>
      <c r="BH149" s="356">
        <v>0.19101396908888746</v>
      </c>
      <c r="BI149" s="532"/>
      <c r="BJ149" s="352">
        <v>-4.7194248750335954E-2</v>
      </c>
      <c r="BL149" s="352">
        <v>-6.4400677027535158E-3</v>
      </c>
      <c r="BM149" s="352">
        <v>0.15465927080284403</v>
      </c>
      <c r="BN149" s="352">
        <v>-0.13633377626553389</v>
      </c>
      <c r="BP149" s="352">
        <v>-5.3127256248930665E-2</v>
      </c>
      <c r="BQ149" s="352">
        <v>0.21250028470455962</v>
      </c>
      <c r="BR149" s="352">
        <v>-2.0238199333061258E-2</v>
      </c>
    </row>
    <row r="150" spans="1:70">
      <c r="A150" s="31"/>
      <c r="B150" s="31"/>
      <c r="C150" s="90" t="s">
        <v>109</v>
      </c>
      <c r="D150" s="90"/>
      <c r="E150" s="90"/>
      <c r="F150" s="216"/>
      <c r="G150" s="384">
        <v>3.1760340117075625E-2</v>
      </c>
      <c r="H150" s="384">
        <v>3.567364259289052E-2</v>
      </c>
      <c r="I150" s="117">
        <v>2.4541580385035511E-2</v>
      </c>
      <c r="J150" s="220">
        <v>0.13855752747629313</v>
      </c>
      <c r="K150" s="220">
        <v>0.15722695765431904</v>
      </c>
      <c r="L150" s="220">
        <v>3.9925006290448817E-2</v>
      </c>
      <c r="M150" s="117">
        <v>0.12414835132765689</v>
      </c>
      <c r="N150" s="220">
        <v>0.15532695489618153</v>
      </c>
      <c r="O150" s="220">
        <v>-3.2926875052078142E-2</v>
      </c>
      <c r="P150" s="220">
        <v>7.9248106100937576E-3</v>
      </c>
      <c r="Q150" s="356">
        <v>7.5039957822748971E-3</v>
      </c>
      <c r="R150" s="356">
        <v>-6.4256755291598355E-2</v>
      </c>
      <c r="S150" s="356">
        <v>-5.6610900113636897E-2</v>
      </c>
      <c r="T150" s="356">
        <v>-6.0461648299398374E-2</v>
      </c>
      <c r="U150" s="356">
        <v>0.16962057532063568</v>
      </c>
      <c r="V150" s="356">
        <v>-0.13155867244837605</v>
      </c>
      <c r="W150" s="356">
        <v>-3.3916516032600375E-2</v>
      </c>
      <c r="X150" s="356">
        <v>3.0789867405109028E-2</v>
      </c>
      <c r="Y150" s="356">
        <v>-1.4751935586123643E-3</v>
      </c>
      <c r="Z150" s="356">
        <v>6.0148330804599359E-2</v>
      </c>
      <c r="AA150" s="575"/>
      <c r="AB150" s="352"/>
      <c r="AC150" s="352"/>
      <c r="AD150" s="352">
        <v>-0.11721396470297507</v>
      </c>
      <c r="AE150" s="352">
        <v>0.18556883578481131</v>
      </c>
      <c r="AF150" s="352">
        <v>0.20097549873332166</v>
      </c>
      <c r="AG150" s="352">
        <v>-8.8238018825595455E-2</v>
      </c>
      <c r="AH150" s="352">
        <v>0.22004592698261249</v>
      </c>
      <c r="AI150" s="352">
        <v>-3.8615660869541601E-2</v>
      </c>
      <c r="AJ150" s="352">
        <v>-0.32517084341310531</v>
      </c>
      <c r="AK150" s="352">
        <v>-8.711664271992714E-2</v>
      </c>
      <c r="AL150" s="352">
        <v>-9.8662921936097714E-2</v>
      </c>
      <c r="AM150" s="352">
        <v>-2.8426924134299147E-2</v>
      </c>
      <c r="AN150" s="352">
        <v>1.6959594214505103E-4</v>
      </c>
      <c r="AO150" s="352">
        <v>-1.5727996981412917E-2</v>
      </c>
      <c r="AP150" s="352">
        <v>5.4411658672326002E-2</v>
      </c>
      <c r="AQ150" s="532"/>
      <c r="AR150" s="352"/>
      <c r="AS150" s="352"/>
      <c r="AT150" s="352"/>
      <c r="AU150" s="352"/>
      <c r="AV150" s="63"/>
      <c r="AW150" s="107"/>
      <c r="AX150" s="944"/>
      <c r="AY150" s="166"/>
      <c r="AZ150" s="356"/>
      <c r="BA150" s="356">
        <v>0.15939252627570832</v>
      </c>
      <c r="BB150" s="356">
        <v>0.54027820546963534</v>
      </c>
      <c r="BC150" s="356">
        <v>0.13459047502384514</v>
      </c>
      <c r="BD150" s="356">
        <v>-2.9921081549059814E-2</v>
      </c>
      <c r="BE150" s="356">
        <v>-0.13645665920216887</v>
      </c>
      <c r="BF150" s="532"/>
      <c r="BG150" s="356">
        <v>0.28436614393116</v>
      </c>
      <c r="BH150" s="356">
        <v>-0.46052436359611226</v>
      </c>
      <c r="BI150" s="532"/>
      <c r="BJ150" s="352">
        <v>7.6679809142489397E-2</v>
      </c>
      <c r="BL150" s="352">
        <v>9.5003800067011923E-2</v>
      </c>
      <c r="BM150" s="352">
        <v>-0.3839596939444756</v>
      </c>
      <c r="BN150" s="352">
        <v>-1.556106844373395E-2</v>
      </c>
      <c r="BP150" s="352">
        <v>0.33595492630224078</v>
      </c>
      <c r="BQ150" s="352">
        <v>-0.44474003057032152</v>
      </c>
      <c r="BR150" s="352">
        <v>3.8003886683855015E-2</v>
      </c>
    </row>
    <row r="151" spans="1:70">
      <c r="A151" s="31"/>
      <c r="B151" s="31"/>
      <c r="C151" s="90" t="s">
        <v>176</v>
      </c>
      <c r="D151" s="90"/>
      <c r="E151" s="90"/>
      <c r="F151" s="216"/>
      <c r="G151" s="384">
        <v>0.11955612254852155</v>
      </c>
      <c r="H151" s="384">
        <v>-0.13887935497606041</v>
      </c>
      <c r="I151" s="117">
        <v>3.4240847443889555E-2</v>
      </c>
      <c r="J151" s="220">
        <v>-0.22026835116639765</v>
      </c>
      <c r="K151" s="220">
        <v>9.7536023619896106E-2</v>
      </c>
      <c r="L151" s="220">
        <v>8.1059696015134408E-2</v>
      </c>
      <c r="M151" s="117">
        <v>0.45725199767331248</v>
      </c>
      <c r="N151" s="220">
        <v>0.17758698227448244</v>
      </c>
      <c r="O151" s="220">
        <v>-1.946110939864476E-2</v>
      </c>
      <c r="P151" s="220">
        <v>-5.0661553978978979E-2</v>
      </c>
      <c r="Q151" s="356">
        <v>0.1338286900505794</v>
      </c>
      <c r="R151" s="356">
        <v>-1.4099927242954613E-2</v>
      </c>
      <c r="S151" s="356">
        <v>8.9689947628666111E-2</v>
      </c>
      <c r="T151" s="356">
        <v>0.14297556763130181</v>
      </c>
      <c r="U151" s="356">
        <v>7.2066103225806311E-2</v>
      </c>
      <c r="V151" s="356">
        <v>-2.4598216256788263E-2</v>
      </c>
      <c r="W151" s="356">
        <v>-0.20080346281155415</v>
      </c>
      <c r="X151" s="356">
        <v>6.6720473500134769E-2</v>
      </c>
      <c r="Y151" s="356">
        <v>0.12279289480106081</v>
      </c>
      <c r="Z151" s="356">
        <v>-3.9943265057366006E-2</v>
      </c>
      <c r="AA151" s="575"/>
      <c r="AB151" s="352"/>
      <c r="AC151" s="352"/>
      <c r="AD151" s="352"/>
      <c r="AE151" s="352"/>
      <c r="AF151" s="352"/>
      <c r="AG151" s="352"/>
      <c r="AH151" s="352"/>
      <c r="AI151" s="352"/>
      <c r="AJ151" s="352"/>
      <c r="AK151" s="352"/>
      <c r="AL151" s="352"/>
      <c r="AM151" s="352"/>
      <c r="AN151" s="352"/>
      <c r="AO151" s="352"/>
      <c r="AP151" s="352"/>
      <c r="AQ151" s="532"/>
      <c r="AR151" s="352"/>
      <c r="AS151" s="352"/>
      <c r="AT151" s="352"/>
      <c r="AU151" s="352"/>
      <c r="AV151" s="63"/>
      <c r="AW151" s="107"/>
      <c r="AX151" s="944"/>
      <c r="AY151" s="166"/>
      <c r="AZ151" s="356"/>
      <c r="BA151" s="356">
        <v>-9.0957222699809548E-2</v>
      </c>
      <c r="BB151" s="356">
        <v>0.3481812463537084</v>
      </c>
      <c r="BC151" s="356">
        <v>0.24287179017857152</v>
      </c>
      <c r="BD151" s="356">
        <v>0.31641964545190326</v>
      </c>
      <c r="BE151" s="356">
        <v>-6.6342854763588588E-2</v>
      </c>
      <c r="BF151" s="532"/>
      <c r="BG151" s="356"/>
      <c r="BH151" s="356"/>
      <c r="BI151" s="532"/>
      <c r="BJ151" s="352"/>
      <c r="BL151" s="352"/>
      <c r="BM151" s="352"/>
      <c r="BN151" s="352"/>
      <c r="BP151" s="352"/>
      <c r="BQ151" s="352"/>
      <c r="BR151" s="352"/>
    </row>
    <row r="152" spans="1:70">
      <c r="A152" s="31"/>
      <c r="B152" s="92" t="s">
        <v>302</v>
      </c>
      <c r="C152" s="92"/>
      <c r="D152" s="92"/>
      <c r="E152" s="92"/>
      <c r="F152" s="208"/>
      <c r="G152" s="208"/>
      <c r="H152" s="208"/>
      <c r="I152" s="369">
        <v>-1.5592539992543508E-2</v>
      </c>
      <c r="J152" s="370">
        <v>0.14954366373496408</v>
      </c>
      <c r="K152" s="370">
        <v>3.2184330439712916E-3</v>
      </c>
      <c r="L152" s="370">
        <v>3.7988800432339875E-2</v>
      </c>
      <c r="M152" s="369">
        <v>0.15011278371221115</v>
      </c>
      <c r="N152" s="370">
        <v>1.443389344851842E-2</v>
      </c>
      <c r="O152" s="370">
        <v>-4.9837540635593314E-2</v>
      </c>
      <c r="P152" s="370">
        <v>0.13411066744979294</v>
      </c>
      <c r="Q152" s="371">
        <v>-6.4609092370840893E-3</v>
      </c>
      <c r="R152" s="371">
        <v>3.0734372060611248E-2</v>
      </c>
      <c r="S152" s="371">
        <v>-6.6423118439871032E-2</v>
      </c>
      <c r="T152" s="371">
        <v>-3.4445231935285592E-2</v>
      </c>
      <c r="U152" s="371">
        <v>-7.7056773499388775E-3</v>
      </c>
      <c r="V152" s="371">
        <v>-4.6254728032973369E-2</v>
      </c>
      <c r="W152" s="371">
        <v>3.1863859852605758E-2</v>
      </c>
      <c r="X152" s="371">
        <v>5.0750057874059173E-2</v>
      </c>
      <c r="Y152" s="371">
        <v>4.2111306910288526E-3</v>
      </c>
      <c r="Z152" s="371">
        <v>1.1571488219355386E-2</v>
      </c>
      <c r="AA152" s="578"/>
      <c r="AB152" s="371"/>
      <c r="AC152" s="371"/>
      <c r="AD152" s="371">
        <v>7.0825273025304947E-2</v>
      </c>
      <c r="AE152" s="371">
        <v>-4.4469654485634891E-3</v>
      </c>
      <c r="AF152" s="371">
        <v>0.12757203605650291</v>
      </c>
      <c r="AG152" s="371">
        <v>2.0899632819921354E-2</v>
      </c>
      <c r="AH152" s="371">
        <v>5.3647260059460411E-2</v>
      </c>
      <c r="AI152" s="371">
        <v>-0.13762874354659194</v>
      </c>
      <c r="AJ152" s="371">
        <v>3.0107469022180533E-2</v>
      </c>
      <c r="AK152" s="371">
        <v>1.959591960593432E-2</v>
      </c>
      <c r="AL152" s="371">
        <v>7.943352350117916E-2</v>
      </c>
      <c r="AM152" s="371">
        <v>1.5885433169038343E-4</v>
      </c>
      <c r="AN152" s="371">
        <v>0.14354068450542701</v>
      </c>
      <c r="AO152" s="371">
        <v>4.9794077926632818E-2</v>
      </c>
      <c r="AP152" s="371">
        <v>6.0476265773141913E-2</v>
      </c>
      <c r="AQ152" s="1005"/>
      <c r="AR152" s="371"/>
      <c r="AS152" s="371"/>
      <c r="AT152" s="371"/>
      <c r="AU152" s="371"/>
      <c r="AV152" s="109"/>
      <c r="AW152" s="110"/>
      <c r="AX152" s="944"/>
      <c r="AY152" s="152"/>
      <c r="AZ152" s="371"/>
      <c r="BA152" s="371">
        <v>0.12247894319037132</v>
      </c>
      <c r="BB152" s="371">
        <v>0.3667341279599155</v>
      </c>
      <c r="BC152" s="371">
        <v>0.10333143095308227</v>
      </c>
      <c r="BD152" s="371">
        <v>-7.7740209345644379E-2</v>
      </c>
      <c r="BE152" s="371">
        <v>4.2313093647047648E-2</v>
      </c>
      <c r="BF152" s="1005"/>
      <c r="BG152" s="371">
        <v>4.5863907866965148E-2</v>
      </c>
      <c r="BH152" s="371">
        <v>0.14193426483576355</v>
      </c>
      <c r="BI152" s="1005"/>
      <c r="BJ152" s="371">
        <v>0.17334727051189747</v>
      </c>
      <c r="BL152" s="371">
        <v>0.14845465650463807</v>
      </c>
      <c r="BM152" s="371">
        <v>5.2851632251170511E-2</v>
      </c>
      <c r="BN152" s="371">
        <v>0.20152498048992395</v>
      </c>
      <c r="BP152" s="371">
        <v>0.20799217171732587</v>
      </c>
      <c r="BQ152" s="371">
        <v>0.13927059750919168</v>
      </c>
      <c r="BR152" s="371">
        <v>0.27464836983752061</v>
      </c>
    </row>
    <row r="153" spans="1:70">
      <c r="A153" s="31"/>
      <c r="B153" s="31"/>
      <c r="C153" s="31"/>
      <c r="D153" s="31"/>
      <c r="E153" s="31"/>
      <c r="F153" s="32"/>
      <c r="G153" s="32"/>
      <c r="H153" s="32"/>
      <c r="I153" s="32"/>
      <c r="J153" s="32"/>
      <c r="K153" s="32"/>
      <c r="L153" s="32"/>
      <c r="M153" s="32"/>
      <c r="N153" s="32"/>
      <c r="O153" s="32"/>
      <c r="P153" s="32"/>
      <c r="Q153" s="357"/>
      <c r="R153" s="357"/>
      <c r="S153" s="357"/>
      <c r="T153" s="357"/>
      <c r="U153" s="357"/>
      <c r="V153" s="357"/>
      <c r="W153" s="357"/>
      <c r="X153" s="357"/>
      <c r="Y153" s="357"/>
      <c r="Z153" s="357"/>
      <c r="AA153" s="574"/>
      <c r="AB153" s="357"/>
      <c r="AC153" s="357"/>
      <c r="AD153" s="357"/>
      <c r="AE153" s="357"/>
      <c r="AF153" s="357"/>
      <c r="AG153" s="357"/>
      <c r="AH153" s="357"/>
      <c r="AI153" s="357"/>
      <c r="AJ153" s="357"/>
      <c r="AK153" s="357"/>
      <c r="AL153" s="357"/>
      <c r="AM153" s="357"/>
      <c r="AN153" s="357"/>
      <c r="AO153" s="357"/>
      <c r="AP153" s="357"/>
      <c r="AQ153" s="526"/>
      <c r="AR153" s="357"/>
      <c r="AS153" s="357"/>
      <c r="AT153" s="1419"/>
      <c r="AU153" s="42"/>
      <c r="AV153" s="32"/>
      <c r="AX153" s="944"/>
      <c r="AY153" s="32"/>
      <c r="AZ153" s="32"/>
      <c r="BA153" s="32"/>
      <c r="BB153" s="32"/>
      <c r="BC153" s="32"/>
      <c r="BD153" s="32"/>
      <c r="BE153" s="32"/>
      <c r="BF153" s="526"/>
      <c r="BG153" s="32"/>
      <c r="BH153" s="32"/>
      <c r="BI153" s="526"/>
      <c r="BJ153" s="42"/>
      <c r="BL153" s="357"/>
      <c r="BM153" s="357"/>
      <c r="BN153" s="357"/>
      <c r="BP153" s="357"/>
      <c r="BQ153" s="357"/>
      <c r="BR153" s="357"/>
    </row>
    <row r="154" spans="1:70">
      <c r="A154" s="95" t="s">
        <v>506</v>
      </c>
      <c r="B154" s="31"/>
      <c r="C154" s="31"/>
      <c r="D154" s="31"/>
      <c r="E154" s="31"/>
      <c r="F154" s="32"/>
      <c r="G154" s="32"/>
      <c r="H154" s="32"/>
      <c r="I154" s="32"/>
      <c r="J154" s="32"/>
      <c r="K154" s="32"/>
      <c r="L154" s="32"/>
      <c r="M154" s="32"/>
      <c r="N154" s="32"/>
      <c r="O154" s="32"/>
      <c r="P154" s="32"/>
      <c r="Q154" s="357"/>
      <c r="R154" s="357"/>
      <c r="S154" s="357"/>
      <c r="T154" s="357"/>
      <c r="U154" s="357"/>
      <c r="V154" s="357"/>
      <c r="W154" s="357"/>
      <c r="X154" s="357"/>
      <c r="Y154" s="357"/>
      <c r="Z154" s="357"/>
      <c r="AA154" s="574"/>
      <c r="AB154" s="357"/>
      <c r="AC154" s="357"/>
      <c r="AD154" s="357"/>
      <c r="AE154" s="357"/>
      <c r="AF154" s="357"/>
      <c r="AG154" s="357"/>
      <c r="AH154" s="357"/>
      <c r="AI154" s="357"/>
      <c r="AJ154" s="357"/>
      <c r="AK154" s="357"/>
      <c r="AL154" s="357"/>
      <c r="AM154" s="357"/>
      <c r="AN154" s="357"/>
      <c r="AO154" s="357"/>
      <c r="AP154" s="357"/>
      <c r="AQ154" s="526"/>
      <c r="AR154" s="357"/>
      <c r="AS154" s="357"/>
      <c r="AT154" s="1419"/>
      <c r="AU154" s="42"/>
      <c r="AV154" s="32"/>
      <c r="AX154" s="944"/>
      <c r="AY154" s="32"/>
      <c r="AZ154" s="32"/>
      <c r="BA154" s="32"/>
      <c r="BB154" s="32"/>
      <c r="BC154" s="32"/>
      <c r="BD154" s="32"/>
      <c r="BE154" s="32"/>
      <c r="BF154" s="526"/>
      <c r="BG154" s="32"/>
      <c r="BH154" s="32"/>
      <c r="BI154" s="526"/>
      <c r="BJ154" s="42"/>
      <c r="BL154" s="357"/>
      <c r="BM154" s="357"/>
      <c r="BN154" s="357"/>
      <c r="BP154" s="357"/>
      <c r="BQ154" s="357"/>
      <c r="BR154" s="357"/>
    </row>
    <row r="155" spans="1:70">
      <c r="A155" s="89" t="s">
        <v>304</v>
      </c>
      <c r="B155" s="90"/>
      <c r="C155" s="90"/>
      <c r="D155" s="90"/>
      <c r="E155" s="90"/>
      <c r="F155" s="210"/>
      <c r="G155" s="210"/>
      <c r="H155" s="210"/>
      <c r="I155" s="107"/>
      <c r="J155" s="210"/>
      <c r="K155" s="210"/>
      <c r="L155" s="210"/>
      <c r="M155" s="107"/>
      <c r="N155" s="210"/>
      <c r="O155" s="210"/>
      <c r="P155" s="210"/>
      <c r="Q155" s="351"/>
      <c r="R155" s="351"/>
      <c r="S155" s="351"/>
      <c r="T155" s="351"/>
      <c r="U155" s="351"/>
      <c r="V155" s="351"/>
      <c r="W155" s="351"/>
      <c r="X155" s="351"/>
      <c r="Y155" s="351"/>
      <c r="Z155" s="351"/>
      <c r="AA155" s="566"/>
      <c r="AB155" s="351"/>
      <c r="AC155" s="351"/>
      <c r="AD155" s="351"/>
      <c r="AE155" s="351"/>
      <c r="AF155" s="351"/>
      <c r="AG155" s="351"/>
      <c r="AH155" s="351"/>
      <c r="AI155" s="351"/>
      <c r="AJ155" s="351"/>
      <c r="AK155" s="351"/>
      <c r="AL155" s="351"/>
      <c r="AM155" s="351"/>
      <c r="AN155" s="351"/>
      <c r="AO155" s="351"/>
      <c r="AP155" s="351"/>
      <c r="AQ155" s="1006"/>
      <c r="AR155" s="351"/>
      <c r="AS155" s="351"/>
      <c r="AT155" s="558"/>
      <c r="AU155" s="1430"/>
      <c r="AV155" s="63"/>
      <c r="AW155" s="107"/>
      <c r="AX155" s="944"/>
      <c r="AY155" s="107"/>
      <c r="AZ155" s="210"/>
      <c r="BA155" s="210"/>
      <c r="BB155" s="210"/>
      <c r="BC155" s="210"/>
      <c r="BD155" s="210"/>
      <c r="BE155" s="210"/>
      <c r="BF155" s="1006"/>
      <c r="BG155" s="210"/>
      <c r="BH155" s="210"/>
      <c r="BI155" s="1006"/>
      <c r="BJ155" s="1430"/>
      <c r="BL155" s="351"/>
      <c r="BM155" s="351"/>
      <c r="BN155" s="351"/>
      <c r="BP155" s="351"/>
      <c r="BQ155" s="351"/>
      <c r="BR155" s="351"/>
    </row>
    <row r="156" spans="1:70">
      <c r="A156" s="31"/>
      <c r="B156" s="31"/>
      <c r="C156" s="90" t="s">
        <v>107</v>
      </c>
      <c r="D156" s="90"/>
      <c r="E156" s="90"/>
      <c r="F156" s="216"/>
      <c r="G156" s="384"/>
      <c r="H156" s="384"/>
      <c r="I156" s="117">
        <v>9.1565758389095864E-2</v>
      </c>
      <c r="J156" s="220">
        <v>1.5455740379821448E-2</v>
      </c>
      <c r="K156" s="220">
        <v>3.0798071772897284E-3</v>
      </c>
      <c r="L156" s="220">
        <v>1.2337026654207328E-2</v>
      </c>
      <c r="M156" s="117">
        <v>2.541730310655943E-2</v>
      </c>
      <c r="N156" s="220">
        <v>-2.0093447928499653E-2</v>
      </c>
      <c r="O156" s="220">
        <v>-4.8228873894071711E-3</v>
      </c>
      <c r="P156" s="220">
        <v>5.279236906305651E-2</v>
      </c>
      <c r="Q156" s="356">
        <v>9.9423811611448532E-2</v>
      </c>
      <c r="R156" s="356">
        <v>-2.0915814558470358E-2</v>
      </c>
      <c r="S156" s="356">
        <v>1.7765020751716376E-2</v>
      </c>
      <c r="T156" s="356">
        <v>6.8123785205229659E-3</v>
      </c>
      <c r="U156" s="356">
        <v>7.39559576421156E-2</v>
      </c>
      <c r="V156" s="356">
        <v>-5.0490809439051043E-3</v>
      </c>
      <c r="W156" s="356">
        <v>1.3027729313719538E-2</v>
      </c>
      <c r="X156" s="356">
        <v>3.0651140019583023E-2</v>
      </c>
      <c r="Y156" s="356">
        <v>5.8003223343795041E-2</v>
      </c>
      <c r="Z156" s="356">
        <v>-1.0230261048040368E-2</v>
      </c>
      <c r="AA156" s="575"/>
      <c r="AB156" s="352"/>
      <c r="AC156" s="352"/>
      <c r="AD156" s="352">
        <v>5.4709748926278889E-2</v>
      </c>
      <c r="AE156" s="352">
        <v>4.7172152083485575E-2</v>
      </c>
      <c r="AF156" s="352">
        <v>4.6176146737842538E-2</v>
      </c>
      <c r="AG156" s="352">
        <v>4.6436184385824752E-2</v>
      </c>
      <c r="AH156" s="352">
        <v>2.4107046234348228E-2</v>
      </c>
      <c r="AI156" s="352">
        <v>-2.7704223075871059E-2</v>
      </c>
      <c r="AJ156" s="352">
        <v>2.128870164491925E-3</v>
      </c>
      <c r="AK156" s="352">
        <v>5.4582339206655117E-2</v>
      </c>
      <c r="AL156" s="352">
        <v>4.437723065755228E-2</v>
      </c>
      <c r="AM156" s="352">
        <v>5.6809888442246104E-2</v>
      </c>
      <c r="AN156" s="352">
        <v>6.7326559023096033E-2</v>
      </c>
      <c r="AO156" s="352">
        <v>6.7208249032032708E-2</v>
      </c>
      <c r="AP156" s="352">
        <v>2.6680973506683525E-2</v>
      </c>
      <c r="AQ156" s="532"/>
      <c r="AR156" s="352"/>
      <c r="AS156" s="352"/>
      <c r="AT156" s="352"/>
      <c r="AU156" s="352"/>
      <c r="AV156" s="63"/>
      <c r="AW156" s="107"/>
      <c r="AX156" s="944"/>
      <c r="AY156" s="166"/>
      <c r="AZ156" s="356"/>
      <c r="BA156" s="356">
        <v>0.15840596450698308</v>
      </c>
      <c r="BB156" s="356">
        <v>5.7358473462357784E-2</v>
      </c>
      <c r="BC156" s="356">
        <v>0.12873738131470081</v>
      </c>
      <c r="BD156" s="356">
        <v>7.7463518376104767E-2</v>
      </c>
      <c r="BE156" s="356">
        <v>9.9060677087922544E-2</v>
      </c>
      <c r="BF156" s="532"/>
      <c r="BG156" s="356">
        <v>9.0087390413536417E-2</v>
      </c>
      <c r="BH156" s="356">
        <v>0.166429060036696</v>
      </c>
      <c r="BI156" s="532"/>
      <c r="BJ156" s="352">
        <v>0.16427236402900558</v>
      </c>
      <c r="BL156" s="352">
        <v>9.4756575187812553E-2</v>
      </c>
      <c r="BM156" s="352">
        <v>5.6827408084592301E-2</v>
      </c>
      <c r="BN156" s="352">
        <v>0.13905970820042302</v>
      </c>
      <c r="BP156" s="352">
        <v>0.12114792256122198</v>
      </c>
      <c r="BQ156" s="352">
        <v>0.10372648173838539</v>
      </c>
      <c r="BR156" s="352">
        <v>0.16945093009744894</v>
      </c>
    </row>
    <row r="157" spans="1:70">
      <c r="A157" s="31"/>
      <c r="B157" s="31"/>
      <c r="C157" s="90" t="s">
        <v>108</v>
      </c>
      <c r="D157" s="90"/>
      <c r="E157" s="90"/>
      <c r="F157" s="216"/>
      <c r="G157" s="384"/>
      <c r="H157" s="384"/>
      <c r="I157" s="117">
        <v>-2.2927596742073897E-3</v>
      </c>
      <c r="J157" s="220">
        <v>7.6873409408187987E-2</v>
      </c>
      <c r="K157" s="220">
        <v>2.2160734284439432E-2</v>
      </c>
      <c r="L157" s="220">
        <v>-2.3491179795686157E-2</v>
      </c>
      <c r="M157" s="117">
        <v>0.10560564173647968</v>
      </c>
      <c r="N157" s="220">
        <v>6.0717225089639948E-2</v>
      </c>
      <c r="O157" s="220">
        <v>7.3097293367173855E-2</v>
      </c>
      <c r="P157" s="220">
        <v>0.14170089581009671</v>
      </c>
      <c r="Q157" s="356">
        <v>-3.9657408476101441E-2</v>
      </c>
      <c r="R157" s="356">
        <v>6.8205696704604746E-2</v>
      </c>
      <c r="S157" s="356">
        <v>-3.728498095607724E-2</v>
      </c>
      <c r="T157" s="356">
        <v>-3.3758999018009717E-2</v>
      </c>
      <c r="U157" s="356">
        <v>-6.1898516112753099E-2</v>
      </c>
      <c r="V157" s="356">
        <v>1.1419187666190656E-3</v>
      </c>
      <c r="W157" s="356">
        <v>8.0631845934807433E-2</v>
      </c>
      <c r="X157" s="356">
        <v>-1.4053081351112606E-2</v>
      </c>
      <c r="Y157" s="356">
        <v>-1.3347605324677381E-2</v>
      </c>
      <c r="Z157" s="356">
        <v>1.0234577684071544E-2</v>
      </c>
      <c r="AA157" s="575"/>
      <c r="AB157" s="352"/>
      <c r="AC157" s="352"/>
      <c r="AD157" s="352">
        <v>-6.1374644524703315E-2</v>
      </c>
      <c r="AE157" s="352">
        <v>-1.1170234712017835E-2</v>
      </c>
      <c r="AF157" s="352">
        <v>3.7225862661746767E-2</v>
      </c>
      <c r="AG157" s="352">
        <v>-2.014578897936703E-2</v>
      </c>
      <c r="AH157" s="352">
        <v>-1.8017308710672753E-2</v>
      </c>
      <c r="AI157" s="352">
        <v>-2.526339542583933E-2</v>
      </c>
      <c r="AJ157" s="352">
        <v>6.6156870379989741E-2</v>
      </c>
      <c r="AK157" s="352">
        <v>1.3573626524433058E-2</v>
      </c>
      <c r="AL157" s="352">
        <v>2.4979648950037348E-2</v>
      </c>
      <c r="AM157" s="352">
        <v>8.5426474100824823E-3</v>
      </c>
      <c r="AN157" s="352">
        <v>-3.6181326132717406E-2</v>
      </c>
      <c r="AO157" s="352">
        <v>-4.9077932391309531E-2</v>
      </c>
      <c r="AP157" s="352">
        <v>6.9817271831259076E-2</v>
      </c>
      <c r="AQ157" s="532"/>
      <c r="AR157" s="352"/>
      <c r="AS157" s="352"/>
      <c r="AT157" s="352"/>
      <c r="AU157" s="352"/>
      <c r="AV157" s="63"/>
      <c r="AW157" s="107"/>
      <c r="AX157" s="944"/>
      <c r="AY157" s="166"/>
      <c r="AZ157" s="356"/>
      <c r="BA157" s="356">
        <v>0.25882303582800081</v>
      </c>
      <c r="BB157" s="356">
        <v>0.18839348873521544</v>
      </c>
      <c r="BC157" s="356">
        <v>0.24800766626227366</v>
      </c>
      <c r="BD157" s="356">
        <v>-6.7845453831672065E-2</v>
      </c>
      <c r="BE157" s="356">
        <v>5.2424903787094967E-2</v>
      </c>
      <c r="BF157" s="532"/>
      <c r="BG157" s="356">
        <v>-2.7194742806501027E-2</v>
      </c>
      <c r="BH157" s="356">
        <v>0.11708423173702731</v>
      </c>
      <c r="BI157" s="532"/>
      <c r="BJ157" s="352">
        <v>-4.7012654612114346E-2</v>
      </c>
      <c r="BL157" s="352">
        <v>1.63301293086211E-2</v>
      </c>
      <c r="BM157" s="352">
        <v>8.062848555498614E-2</v>
      </c>
      <c r="BN157" s="352">
        <v>-8.3483553846257497E-2</v>
      </c>
      <c r="BP157" s="352">
        <v>-1.9814043830902461E-3</v>
      </c>
      <c r="BQ157" s="352">
        <v>0.10762220576956016</v>
      </c>
      <c r="BR157" s="352">
        <v>-1.9494875987322025E-2</v>
      </c>
    </row>
    <row r="158" spans="1:70">
      <c r="A158" s="31"/>
      <c r="B158" s="31"/>
      <c r="C158" s="90" t="s">
        <v>109</v>
      </c>
      <c r="D158" s="90"/>
      <c r="E158" s="90"/>
      <c r="F158" s="216"/>
      <c r="G158" s="384"/>
      <c r="H158" s="384"/>
      <c r="I158" s="117">
        <v>4.3333880313658257E-2</v>
      </c>
      <c r="J158" s="220">
        <v>0.11591909893766239</v>
      </c>
      <c r="K158" s="220">
        <v>5.5016252733423032E-2</v>
      </c>
      <c r="L158" s="220">
        <v>3.3486134987459559E-2</v>
      </c>
      <c r="M158" s="117">
        <v>5.3383088188569072E-2</v>
      </c>
      <c r="N158" s="220">
        <v>0.16077958520531155</v>
      </c>
      <c r="O158" s="220">
        <v>3.8780436076572666E-2</v>
      </c>
      <c r="P158" s="220">
        <v>1.0587142236398117E-2</v>
      </c>
      <c r="Q158" s="356">
        <v>-1.9254204366016214E-2</v>
      </c>
      <c r="R158" s="356">
        <v>-3.7103641361729167E-2</v>
      </c>
      <c r="S158" s="356">
        <v>2.7291100933604096E-3</v>
      </c>
      <c r="T158" s="356">
        <v>-1.6576478681808671E-2</v>
      </c>
      <c r="U158" s="356">
        <v>6.2730003285738967E-2</v>
      </c>
      <c r="V158" s="356">
        <v>-5.5990400779286076E-2</v>
      </c>
      <c r="W158" s="356">
        <v>-3.2590987628984047E-2</v>
      </c>
      <c r="X158" s="356">
        <v>-1.7043756991384718E-2</v>
      </c>
      <c r="Y158" s="356">
        <v>-1.8589308353737177E-2</v>
      </c>
      <c r="Z158" s="356">
        <v>1.5038569142643121E-2</v>
      </c>
      <c r="AA158" s="575"/>
      <c r="AB158" s="352"/>
      <c r="AC158" s="352"/>
      <c r="AD158" s="352">
        <v>-8.417008781193458E-2</v>
      </c>
      <c r="AE158" s="352">
        <v>0.10650347551360695</v>
      </c>
      <c r="AF158" s="352">
        <v>0.10865238465004534</v>
      </c>
      <c r="AG158" s="352">
        <v>-4.5851848588890354E-2</v>
      </c>
      <c r="AH158" s="352">
        <v>0.10440616108431788</v>
      </c>
      <c r="AI158" s="352">
        <v>-2.3237848202129929E-2</v>
      </c>
      <c r="AJ158" s="352">
        <v>-0.19860198912747185</v>
      </c>
      <c r="AK158" s="352">
        <v>-4.4572326999701262E-2</v>
      </c>
      <c r="AL158" s="352">
        <v>-3.9212276975244542E-2</v>
      </c>
      <c r="AM158" s="352">
        <v>4.1111081627470458E-2</v>
      </c>
      <c r="AN158" s="352">
        <v>1.6801064572896207E-2</v>
      </c>
      <c r="AO158" s="352">
        <v>1.5173473315928332E-2</v>
      </c>
      <c r="AP158" s="352">
        <v>8.4452049324813538E-2</v>
      </c>
      <c r="AQ158" s="532"/>
      <c r="AR158" s="352"/>
      <c r="AS158" s="352"/>
      <c r="AT158" s="352"/>
      <c r="AU158" s="352"/>
      <c r="AV158" s="63"/>
      <c r="AW158" s="107"/>
      <c r="AX158" s="944"/>
      <c r="AY158" s="166"/>
      <c r="AZ158" s="356"/>
      <c r="BA158" s="356">
        <v>0.15489105934715086</v>
      </c>
      <c r="BB158" s="356">
        <v>0.28168958972495961</v>
      </c>
      <c r="BC158" s="356">
        <v>0.19509862473667594</v>
      </c>
      <c r="BD158" s="356">
        <v>9.0825609693385712E-3</v>
      </c>
      <c r="BE158" s="356">
        <v>-0.11900892307010436</v>
      </c>
      <c r="BF158" s="532"/>
      <c r="BG158" s="356">
        <v>0.14111352377216857</v>
      </c>
      <c r="BH158" s="356">
        <v>-0.23410260862584009</v>
      </c>
      <c r="BI158" s="532"/>
      <c r="BJ158" s="352">
        <v>0.17667884990802407</v>
      </c>
      <c r="BL158" s="352">
        <v>5.7818623371359124E-2</v>
      </c>
      <c r="BM158" s="352">
        <v>-0.23432216332499234</v>
      </c>
      <c r="BN158" s="352">
        <v>3.2229468393800476E-2</v>
      </c>
      <c r="BP158" s="352">
        <v>0.16826140496106068</v>
      </c>
      <c r="BQ158" s="352">
        <v>-0.26434613473049884</v>
      </c>
      <c r="BR158" s="352">
        <v>0.11940336237311988</v>
      </c>
    </row>
    <row r="159" spans="1:70">
      <c r="A159" s="31"/>
      <c r="B159" s="31"/>
      <c r="C159" s="90" t="s">
        <v>176</v>
      </c>
      <c r="D159" s="90"/>
      <c r="E159" s="90"/>
      <c r="F159" s="216"/>
      <c r="G159" s="384"/>
      <c r="H159" s="384"/>
      <c r="I159" s="117">
        <v>2.1385520801412872E-2</v>
      </c>
      <c r="J159" s="220">
        <v>-9.4375224189976681E-2</v>
      </c>
      <c r="K159" s="220">
        <v>9.1053420624441106E-2</v>
      </c>
      <c r="L159" s="220">
        <v>2.7863592139591997E-2</v>
      </c>
      <c r="M159" s="117">
        <v>0.17267182084713917</v>
      </c>
      <c r="N159" s="220">
        <v>9.3801938599672008E-2</v>
      </c>
      <c r="O159" s="220">
        <v>1.6143492663915904E-3</v>
      </c>
      <c r="P159" s="220">
        <v>-9.2225470371609664E-4</v>
      </c>
      <c r="Q159" s="356">
        <v>5.456424003797733E-2</v>
      </c>
      <c r="R159" s="356">
        <v>-7.851168277839049E-3</v>
      </c>
      <c r="S159" s="356">
        <v>8.8865716860672572E-2</v>
      </c>
      <c r="T159" s="356">
        <v>0.13646017706478264</v>
      </c>
      <c r="U159" s="356">
        <v>5.1250601165737431E-2</v>
      </c>
      <c r="V159" s="356">
        <v>-1.3999805095221141E-2</v>
      </c>
      <c r="W159" s="356">
        <v>-5.5631705572534162E-2</v>
      </c>
      <c r="X159" s="356">
        <v>0.1049641131853063</v>
      </c>
      <c r="Y159" s="356">
        <v>0.12809605391570145</v>
      </c>
      <c r="Z159" s="356">
        <v>1.9454979171688702E-2</v>
      </c>
      <c r="AA159" s="575"/>
      <c r="AB159" s="352"/>
      <c r="AC159" s="352"/>
      <c r="AD159" s="352"/>
      <c r="AE159" s="352"/>
      <c r="AF159" s="352"/>
      <c r="AG159" s="352"/>
      <c r="AH159" s="352"/>
      <c r="AI159" s="352"/>
      <c r="AJ159" s="352"/>
      <c r="AK159" s="352"/>
      <c r="AL159" s="352"/>
      <c r="AM159" s="352"/>
      <c r="AN159" s="352"/>
      <c r="AO159" s="352"/>
      <c r="AP159" s="352"/>
      <c r="AQ159" s="532"/>
      <c r="AR159" s="352"/>
      <c r="AS159" s="352"/>
      <c r="AT159" s="352"/>
      <c r="AU159" s="352"/>
      <c r="AV159" s="63"/>
      <c r="AW159" s="107"/>
      <c r="AX159" s="944"/>
      <c r="AY159" s="166"/>
      <c r="AZ159" s="356"/>
      <c r="BA159" s="356">
        <v>0.15143975662732378</v>
      </c>
      <c r="BB159" s="356">
        <v>0.19098497599190667</v>
      </c>
      <c r="BC159" s="356">
        <v>0.15428101306469411</v>
      </c>
      <c r="BD159" s="356">
        <v>0.29065934065934074</v>
      </c>
      <c r="BE159" s="356">
        <v>0.16068040371657188</v>
      </c>
      <c r="BF159" s="532"/>
      <c r="BG159" s="356"/>
      <c r="BH159" s="356"/>
      <c r="BI159" s="532"/>
      <c r="BJ159" s="352"/>
      <c r="BL159" s="352"/>
      <c r="BM159" s="352"/>
      <c r="BN159" s="352"/>
      <c r="BP159" s="352"/>
      <c r="BQ159" s="352"/>
      <c r="BR159" s="352"/>
    </row>
    <row r="160" spans="1:70">
      <c r="A160" s="31"/>
      <c r="B160" s="92" t="s">
        <v>302</v>
      </c>
      <c r="C160" s="92"/>
      <c r="D160" s="92"/>
      <c r="E160" s="92"/>
      <c r="F160" s="208"/>
      <c r="G160" s="208"/>
      <c r="H160" s="208"/>
      <c r="I160" s="369">
        <v>7.1322938359709598E-2</v>
      </c>
      <c r="J160" s="370">
        <v>2.8265367678079079E-2</v>
      </c>
      <c r="K160" s="370">
        <v>1.2682721337760716E-2</v>
      </c>
      <c r="L160" s="370">
        <v>8.7420411521414998E-3</v>
      </c>
      <c r="M160" s="369">
        <v>4.6199056862495702E-2</v>
      </c>
      <c r="N160" s="370">
        <v>2.2444697164951899E-2</v>
      </c>
      <c r="O160" s="370">
        <v>1.9930555456611376E-2</v>
      </c>
      <c r="P160" s="370">
        <v>6.8910199281794648E-2</v>
      </c>
      <c r="Q160" s="371">
        <v>4.1471540570930499E-2</v>
      </c>
      <c r="R160" s="371">
        <v>4.2071452740313209E-3</v>
      </c>
      <c r="S160" s="371">
        <v>2.2478620809067706E-3</v>
      </c>
      <c r="T160" s="371">
        <v>-1.9099214978878232E-3</v>
      </c>
      <c r="U160" s="371">
        <v>3.505985807323353E-2</v>
      </c>
      <c r="V160" s="371">
        <v>-8.821796532440862E-3</v>
      </c>
      <c r="W160" s="371">
        <v>2.2403576906693257E-2</v>
      </c>
      <c r="X160" s="371">
        <v>1.7423608198152696E-2</v>
      </c>
      <c r="Y160" s="371">
        <v>3.6267062292210328E-2</v>
      </c>
      <c r="Z160" s="371">
        <v>-2.2750006643056375E-3</v>
      </c>
      <c r="AA160" s="578"/>
      <c r="AB160" s="371"/>
      <c r="AC160" s="371"/>
      <c r="AD160" s="371">
        <v>1.8155783960490224E-2</v>
      </c>
      <c r="AE160" s="371">
        <v>3.7400721201279019E-2</v>
      </c>
      <c r="AF160" s="371">
        <v>4.8182001591301482E-2</v>
      </c>
      <c r="AG160" s="371">
        <v>2.6374113224232776E-2</v>
      </c>
      <c r="AH160" s="371">
        <v>2.0442886300904739E-2</v>
      </c>
      <c r="AI160" s="371">
        <v>-2.6949611954604102E-2</v>
      </c>
      <c r="AJ160" s="371">
        <v>1.7965064033971245E-3</v>
      </c>
      <c r="AK160" s="371">
        <v>3.9079754767123109E-2</v>
      </c>
      <c r="AL160" s="371">
        <v>3.6012029281881075E-2</v>
      </c>
      <c r="AM160" s="371">
        <v>4.4706056247654891E-2</v>
      </c>
      <c r="AN160" s="371">
        <v>4.2653031147122489E-2</v>
      </c>
      <c r="AO160" s="371">
        <v>4.126225947682971E-2</v>
      </c>
      <c r="AP160" s="371">
        <v>3.7067510547683646E-2</v>
      </c>
      <c r="AQ160" s="1005"/>
      <c r="AR160" s="371"/>
      <c r="AS160" s="371"/>
      <c r="AT160" s="371"/>
      <c r="AU160" s="371"/>
      <c r="AV160" s="109"/>
      <c r="AW160" s="110"/>
      <c r="AX160" s="944"/>
      <c r="AY160" s="152"/>
      <c r="AZ160" s="371"/>
      <c r="BA160" s="371">
        <v>0.17091591410685547</v>
      </c>
      <c r="BB160" s="371">
        <v>9.596249188310324E-2</v>
      </c>
      <c r="BC160" s="371">
        <v>0.1646038610351146</v>
      </c>
      <c r="BD160" s="371">
        <v>3.4933722212413976E-2</v>
      </c>
      <c r="BE160" s="371">
        <v>6.8869244085154824E-2</v>
      </c>
      <c r="BF160" s="1005"/>
      <c r="BG160" s="371">
        <v>6.6865384719459353E-2</v>
      </c>
      <c r="BH160" s="371">
        <v>0.1321861782846252</v>
      </c>
      <c r="BI160" s="1005"/>
      <c r="BJ160" s="371">
        <v>0.11943594227304066</v>
      </c>
      <c r="BL160" s="371">
        <v>7.4645377139607394E-2</v>
      </c>
      <c r="BM160" s="371">
        <v>4.3249715727778026E-2</v>
      </c>
      <c r="BN160" s="371">
        <v>8.6105634935178532E-2</v>
      </c>
      <c r="BP160" s="371">
        <v>9.6351773271683872E-2</v>
      </c>
      <c r="BQ160" s="371">
        <v>8.1595064262735439E-2</v>
      </c>
      <c r="BR160" s="371">
        <v>0.12662148306117582</v>
      </c>
    </row>
    <row r="161" spans="1:70">
      <c r="A161" s="31"/>
      <c r="B161" s="31"/>
      <c r="C161" s="31"/>
      <c r="D161" s="31"/>
      <c r="E161" s="31"/>
      <c r="F161" s="32"/>
      <c r="G161" s="32"/>
      <c r="H161" s="32"/>
      <c r="I161" s="32"/>
      <c r="J161" s="32"/>
      <c r="K161" s="32"/>
      <c r="L161" s="32"/>
      <c r="M161" s="32"/>
      <c r="N161" s="32"/>
      <c r="O161" s="32"/>
      <c r="P161" s="32"/>
      <c r="Q161" s="357"/>
      <c r="R161" s="357"/>
      <c r="S161" s="357"/>
      <c r="T161" s="357"/>
      <c r="U161" s="357"/>
      <c r="V161" s="357"/>
      <c r="W161" s="357"/>
      <c r="X161" s="357"/>
      <c r="Y161" s="357"/>
      <c r="Z161" s="357"/>
      <c r="AA161" s="574"/>
      <c r="AB161" s="357"/>
      <c r="AC161" s="357"/>
      <c r="AD161" s="357"/>
      <c r="AE161" s="357"/>
      <c r="AF161" s="357"/>
      <c r="AG161" s="357"/>
      <c r="AH161" s="357"/>
      <c r="AI161" s="357"/>
      <c r="AJ161" s="357"/>
      <c r="AK161" s="357"/>
      <c r="AL161" s="357"/>
      <c r="AM161" s="357"/>
      <c r="AN161" s="357"/>
      <c r="AO161" s="357"/>
      <c r="AP161" s="357"/>
      <c r="AQ161" s="526"/>
      <c r="AR161" s="357"/>
      <c r="AS161" s="357"/>
      <c r="AT161" s="1419"/>
      <c r="AU161" s="42"/>
      <c r="AV161" s="32"/>
      <c r="AX161" s="944"/>
      <c r="AY161" s="32"/>
      <c r="AZ161" s="32"/>
      <c r="BA161" s="32"/>
      <c r="BB161" s="32"/>
      <c r="BC161" s="32"/>
      <c r="BD161" s="32"/>
      <c r="BE161" s="32"/>
      <c r="BF161" s="526"/>
      <c r="BG161" s="32"/>
      <c r="BH161" s="32"/>
      <c r="BI161" s="526"/>
      <c r="BJ161" s="42"/>
      <c r="BL161" s="357"/>
      <c r="BM161" s="357"/>
      <c r="BN161" s="357"/>
      <c r="BP161" s="357"/>
      <c r="BQ161" s="357"/>
      <c r="BR161" s="357"/>
    </row>
    <row r="162" spans="1:70">
      <c r="A162" s="95" t="s">
        <v>300</v>
      </c>
      <c r="B162" s="31"/>
      <c r="C162" s="31"/>
      <c r="D162" s="31"/>
      <c r="E162" s="31"/>
      <c r="F162" s="121"/>
      <c r="G162" s="121"/>
      <c r="H162" s="121"/>
      <c r="I162" s="121"/>
      <c r="J162" s="121"/>
      <c r="K162" s="121"/>
      <c r="L162" s="121"/>
      <c r="M162" s="121"/>
      <c r="N162" s="121"/>
      <c r="O162" s="121"/>
      <c r="P162" s="121"/>
      <c r="Q162" s="121"/>
      <c r="R162" s="32"/>
      <c r="S162" s="32"/>
      <c r="T162" s="32"/>
      <c r="U162" s="32"/>
      <c r="V162" s="32"/>
      <c r="W162" s="32"/>
      <c r="X162" s="32"/>
      <c r="Y162" s="32"/>
      <c r="Z162" s="32"/>
      <c r="AA162" s="495"/>
      <c r="AB162" s="32"/>
      <c r="AC162" s="32"/>
      <c r="AD162" s="32"/>
      <c r="AE162" s="32"/>
      <c r="AF162" s="32"/>
      <c r="AG162" s="32"/>
      <c r="AH162" s="32"/>
      <c r="AI162" s="32"/>
      <c r="AJ162" s="32"/>
      <c r="AK162" s="32"/>
      <c r="AL162" s="32"/>
      <c r="AM162" s="32"/>
      <c r="AN162" s="32"/>
      <c r="AO162" s="32"/>
      <c r="AP162" s="32"/>
      <c r="AQ162" s="526"/>
      <c r="AR162" s="32"/>
      <c r="AS162" s="32"/>
      <c r="AT162" s="42"/>
      <c r="AU162" s="42"/>
      <c r="AV162" s="31"/>
      <c r="AX162" s="944"/>
      <c r="AY162" s="32"/>
      <c r="AZ162" s="32"/>
      <c r="BA162" s="32"/>
      <c r="BB162" s="32"/>
      <c r="BC162" s="32"/>
      <c r="BD162" s="32"/>
      <c r="BE162" s="32"/>
      <c r="BF162" s="526"/>
      <c r="BG162" s="32"/>
      <c r="BH162" s="32"/>
      <c r="BI162" s="526"/>
      <c r="BJ162" s="42"/>
      <c r="BL162" s="32"/>
      <c r="BM162" s="32"/>
      <c r="BN162" s="32"/>
      <c r="BP162" s="32"/>
      <c r="BQ162" s="32"/>
      <c r="BR162" s="32"/>
    </row>
    <row r="163" spans="1:70">
      <c r="A163" s="89" t="s">
        <v>297</v>
      </c>
      <c r="B163" s="89"/>
      <c r="C163" s="89"/>
      <c r="D163" s="89"/>
      <c r="E163" s="89"/>
      <c r="F163" s="144">
        <v>31.083400000000001</v>
      </c>
      <c r="G163" s="144">
        <v>32.709000000000003</v>
      </c>
      <c r="H163" s="144">
        <v>32.345100000000002</v>
      </c>
      <c r="I163" s="106">
        <v>32.729199999999999</v>
      </c>
      <c r="J163" s="144">
        <v>35.687100000000001</v>
      </c>
      <c r="K163" s="144">
        <v>33.630600000000001</v>
      </c>
      <c r="L163" s="144">
        <v>39.386600000000001</v>
      </c>
      <c r="M163" s="106">
        <v>56.258400000000002</v>
      </c>
      <c r="N163" s="144">
        <v>58.463999999999999</v>
      </c>
      <c r="O163" s="144">
        <v>55.524000000000001</v>
      </c>
      <c r="P163" s="144">
        <v>66.236999999999995</v>
      </c>
      <c r="Q163" s="348">
        <v>72.882999999999996</v>
      </c>
      <c r="R163" s="348">
        <v>67.608000000000004</v>
      </c>
      <c r="S163" s="348">
        <v>64.257999999999996</v>
      </c>
      <c r="T163" s="348">
        <v>63.158000000000001</v>
      </c>
      <c r="U163" s="348">
        <v>60.656999999999996</v>
      </c>
      <c r="V163" s="348">
        <v>56.378</v>
      </c>
      <c r="W163" s="348">
        <v>59.085999999999999</v>
      </c>
      <c r="X163" s="348">
        <v>58.017000000000003</v>
      </c>
      <c r="Y163" s="348">
        <v>57.600200000000001</v>
      </c>
      <c r="Z163" s="348">
        <v>57.264899999999997</v>
      </c>
      <c r="AA163" s="579"/>
      <c r="AB163" s="348"/>
      <c r="AC163" s="348">
        <v>62.756999999999998</v>
      </c>
      <c r="AD163" s="348">
        <v>65.590999999999994</v>
      </c>
      <c r="AE163" s="348">
        <v>69.471000000000004</v>
      </c>
      <c r="AF163" s="348">
        <v>64.734999999999999</v>
      </c>
      <c r="AG163" s="348">
        <v>63.076000000000001</v>
      </c>
      <c r="AH163" s="348">
        <v>64.415999999999997</v>
      </c>
      <c r="AI163" s="348">
        <v>61.905999999999999</v>
      </c>
      <c r="AJ163" s="348">
        <v>77.733000000000004</v>
      </c>
      <c r="AK163" s="348">
        <v>69.950999999999993</v>
      </c>
      <c r="AL163" s="348">
        <v>79.685000000000002</v>
      </c>
      <c r="AM163" s="348">
        <v>73.876000000000005</v>
      </c>
      <c r="AN163" s="348">
        <v>75.701999999999998</v>
      </c>
      <c r="AO163" s="348">
        <v>72.372</v>
      </c>
      <c r="AP163" s="348">
        <v>72.760999999999996</v>
      </c>
      <c r="AQ163" s="1007">
        <v>73.876000000000005</v>
      </c>
      <c r="AR163" s="348">
        <v>75.701999999999998</v>
      </c>
      <c r="AS163" s="348">
        <v>72.372</v>
      </c>
      <c r="AT163" s="561">
        <v>72.760999999999996</v>
      </c>
      <c r="AU163" s="1452">
        <v>74.293000000000006</v>
      </c>
      <c r="AV163" s="31"/>
      <c r="AX163" s="944"/>
      <c r="AY163" s="1215"/>
      <c r="AZ163" s="1215">
        <v>30.372699999999998</v>
      </c>
      <c r="BA163" s="1215">
        <v>32.729199999999999</v>
      </c>
      <c r="BB163" s="1215">
        <v>56.258400000000002</v>
      </c>
      <c r="BC163" s="1215">
        <v>72.882999999999996</v>
      </c>
      <c r="BD163" s="1215">
        <v>60.656999999999996</v>
      </c>
      <c r="BE163" s="1215">
        <v>57.600200000000001</v>
      </c>
      <c r="BF163" s="1007">
        <v>69.471000000000004</v>
      </c>
      <c r="BG163" s="1215">
        <v>61.905999999999999</v>
      </c>
      <c r="BH163" s="1215">
        <v>73.876000000000005</v>
      </c>
      <c r="BI163" s="1007">
        <v>73.876000000000005</v>
      </c>
      <c r="BJ163" s="1452">
        <v>74.293000000000006</v>
      </c>
      <c r="BL163" s="348"/>
      <c r="BM163" s="348"/>
      <c r="BN163" s="348"/>
      <c r="BP163" s="348"/>
      <c r="BQ163" s="348"/>
      <c r="BR163" s="348"/>
    </row>
    <row r="164" spans="1:70">
      <c r="A164" s="31"/>
      <c r="B164" s="365" t="s">
        <v>301</v>
      </c>
      <c r="C164" s="104"/>
      <c r="D164" s="104"/>
      <c r="E164" s="104"/>
      <c r="F164" s="364"/>
      <c r="G164" s="364">
        <v>-5.229801115708077E-2</v>
      </c>
      <c r="H164" s="364">
        <v>1.1125378336237723E-2</v>
      </c>
      <c r="I164" s="364">
        <v>-1.1875059900881224E-2</v>
      </c>
      <c r="J164" s="364">
        <v>-9.037495569705345E-2</v>
      </c>
      <c r="K164" s="364">
        <v>5.7625864808292016E-2</v>
      </c>
      <c r="L164" s="364">
        <v>-0.17115365173383768</v>
      </c>
      <c r="M164" s="364">
        <v>-0.42836396134726029</v>
      </c>
      <c r="N164" s="364">
        <v>-3.9204812081395701E-2</v>
      </c>
      <c r="O164" s="364">
        <v>5.0287356321839005E-2</v>
      </c>
      <c r="P164" s="364">
        <v>-0.19294359196023336</v>
      </c>
      <c r="Q164" s="364">
        <v>-0.10033666983710021</v>
      </c>
      <c r="R164" s="364">
        <v>7.2376274302649368E-2</v>
      </c>
      <c r="S164" s="364">
        <v>4.9550349071115996E-2</v>
      </c>
      <c r="T164" s="364">
        <v>1.7118491082822263E-2</v>
      </c>
      <c r="U164" s="364">
        <v>3.9599100668165632E-2</v>
      </c>
      <c r="V164" s="364">
        <v>7.0544207593517538E-2</v>
      </c>
      <c r="W164" s="364">
        <v>-4.8032920642803845E-2</v>
      </c>
      <c r="X164" s="364">
        <v>1.8092272281081789E-2</v>
      </c>
      <c r="Y164" s="364">
        <v>7.184101211713867E-3</v>
      </c>
      <c r="Z164" s="364">
        <v>5.8211603431933545E-3</v>
      </c>
      <c r="AA164" s="555"/>
      <c r="AB164" s="550"/>
      <c r="AC164" s="550">
        <v>-9.5906916802439124E-2</v>
      </c>
      <c r="AD164" s="550">
        <v>-4.5158309033255239E-2</v>
      </c>
      <c r="AE164" s="550">
        <v>-5.9154457166379792E-2</v>
      </c>
      <c r="AF164" s="550">
        <v>6.8172330900663658E-2</v>
      </c>
      <c r="AG164" s="550">
        <v>2.5627558507762438E-2</v>
      </c>
      <c r="AH164" s="550">
        <v>-2.1244213329951078E-2</v>
      </c>
      <c r="AI164" s="550">
        <v>3.8965474416294055E-2</v>
      </c>
      <c r="AJ164" s="550">
        <v>-0.2556618098407264</v>
      </c>
      <c r="AK164" s="550">
        <v>0.10011192157770843</v>
      </c>
      <c r="AL164" s="550">
        <v>-0.13915455104287311</v>
      </c>
      <c r="AM164" s="550">
        <v>7.2899541946414015E-2</v>
      </c>
      <c r="AN164" s="550">
        <v>-2.47170935080403E-2</v>
      </c>
      <c r="AO164" s="550">
        <v>4.3988269794721369E-2</v>
      </c>
      <c r="AP164" s="550">
        <v>-5.375006908749258E-3</v>
      </c>
      <c r="AQ164" s="1008">
        <v>7.2899541946414015E-2</v>
      </c>
      <c r="AR164" s="550">
        <v>-2.47170935080403E-2</v>
      </c>
      <c r="AS164" s="550">
        <v>4.3988269794721369E-2</v>
      </c>
      <c r="AT164" s="550">
        <v>-5.375006908749258E-3</v>
      </c>
      <c r="AU164" s="550">
        <v>-2.1055235634474645E-2</v>
      </c>
      <c r="AV164" s="1227"/>
      <c r="AW164" s="1263"/>
      <c r="AX164" s="944"/>
      <c r="AY164" s="364"/>
      <c r="AZ164" s="364"/>
      <c r="BA164" s="364">
        <v>-7.7586121747490466E-2</v>
      </c>
      <c r="BB164" s="364">
        <v>-0.71890544223506847</v>
      </c>
      <c r="BC164" s="364">
        <v>-0.29550431579995151</v>
      </c>
      <c r="BD164" s="364">
        <v>0.16774830893349613</v>
      </c>
      <c r="BE164" s="364">
        <v>5.0394843134345502E-2</v>
      </c>
      <c r="BF164" s="1008">
        <v>-0.20608956218902019</v>
      </c>
      <c r="BG164" s="364">
        <v>0.108894358797196</v>
      </c>
      <c r="BH164" s="364">
        <v>-0.19335767130811243</v>
      </c>
      <c r="BI164" s="1008"/>
      <c r="BJ164" s="550">
        <v>-5.644593643402418E-3</v>
      </c>
      <c r="BL164" s="550"/>
      <c r="BM164" s="550"/>
      <c r="BN164" s="550"/>
      <c r="BP164" s="550"/>
      <c r="BQ164" s="550"/>
      <c r="BR164" s="550"/>
    </row>
    <row r="165" spans="1:70">
      <c r="A165" s="89" t="s">
        <v>298</v>
      </c>
      <c r="B165" s="89"/>
      <c r="C165" s="89"/>
      <c r="D165" s="89"/>
      <c r="E165" s="89"/>
      <c r="F165" s="144">
        <v>39.802300000000002</v>
      </c>
      <c r="G165" s="144">
        <v>42.718000000000004</v>
      </c>
      <c r="H165" s="144">
        <v>43.649700000000003</v>
      </c>
      <c r="I165" s="106">
        <v>44.969900000000003</v>
      </c>
      <c r="J165" s="144">
        <v>49.051900000000003</v>
      </c>
      <c r="K165" s="144">
        <v>45.825099999999999</v>
      </c>
      <c r="L165" s="144">
        <v>49.954000000000001</v>
      </c>
      <c r="M165" s="106">
        <v>68.342699999999994</v>
      </c>
      <c r="N165" s="144">
        <v>63.37</v>
      </c>
      <c r="O165" s="144">
        <v>61.521000000000001</v>
      </c>
      <c r="P165" s="144">
        <v>74.582999999999998</v>
      </c>
      <c r="Q165" s="348">
        <v>79.697000000000003</v>
      </c>
      <c r="R165" s="348">
        <v>76.539000000000001</v>
      </c>
      <c r="S165" s="348">
        <v>71.209999999999994</v>
      </c>
      <c r="T165" s="348">
        <v>70.882000000000005</v>
      </c>
      <c r="U165" s="348">
        <v>63.811</v>
      </c>
      <c r="V165" s="348">
        <v>60.594999999999999</v>
      </c>
      <c r="W165" s="348">
        <v>67.498999999999995</v>
      </c>
      <c r="X165" s="348">
        <v>68.447999999999993</v>
      </c>
      <c r="Y165" s="348">
        <v>68.866799999999998</v>
      </c>
      <c r="Z165" s="348">
        <v>70.561800000000005</v>
      </c>
      <c r="AA165" s="579"/>
      <c r="AB165" s="348"/>
      <c r="AC165" s="348">
        <v>72.992000000000004</v>
      </c>
      <c r="AD165" s="348">
        <v>76.228999999999999</v>
      </c>
      <c r="AE165" s="348">
        <v>79.460999999999999</v>
      </c>
      <c r="AF165" s="348">
        <v>72.722999999999999</v>
      </c>
      <c r="AG165" s="348">
        <v>71.817999999999998</v>
      </c>
      <c r="AH165" s="348">
        <v>70.316000000000003</v>
      </c>
      <c r="AI165" s="348">
        <v>69.340999999999994</v>
      </c>
      <c r="AJ165" s="348">
        <v>85.739000000000004</v>
      </c>
      <c r="AK165" s="348">
        <v>78.680999999999997</v>
      </c>
      <c r="AL165" s="348">
        <v>93.024000000000001</v>
      </c>
      <c r="AM165" s="348">
        <v>90.682000000000002</v>
      </c>
      <c r="AN165" s="348">
        <v>88.882000000000005</v>
      </c>
      <c r="AO165" s="348">
        <v>86.203000000000003</v>
      </c>
      <c r="AP165" s="348">
        <v>84.876000000000005</v>
      </c>
      <c r="AQ165" s="1007">
        <v>90.682000000000002</v>
      </c>
      <c r="AR165" s="348">
        <v>88.882000000000005</v>
      </c>
      <c r="AS165" s="348">
        <v>86.203000000000003</v>
      </c>
      <c r="AT165" s="561">
        <v>84.876000000000005</v>
      </c>
      <c r="AU165" s="1452">
        <v>84.07</v>
      </c>
      <c r="AV165" s="31"/>
      <c r="AX165" s="944"/>
      <c r="AY165" s="1215"/>
      <c r="AZ165" s="1215">
        <v>40.2286</v>
      </c>
      <c r="BA165" s="1215">
        <v>44.969900000000003</v>
      </c>
      <c r="BB165" s="1215">
        <v>68.342699999999994</v>
      </c>
      <c r="BC165" s="1215">
        <v>79.697000000000003</v>
      </c>
      <c r="BD165" s="1215">
        <v>63.811</v>
      </c>
      <c r="BE165" s="1215">
        <v>68.866799999999998</v>
      </c>
      <c r="BF165" s="1007">
        <v>79.460999999999999</v>
      </c>
      <c r="BG165" s="1215">
        <v>69.340999999999994</v>
      </c>
      <c r="BH165" s="1215">
        <v>90.682000000000002</v>
      </c>
      <c r="BI165" s="1007">
        <v>90.682000000000002</v>
      </c>
      <c r="BJ165" s="1452">
        <v>84.07</v>
      </c>
      <c r="BL165" s="348"/>
      <c r="BM165" s="348"/>
      <c r="BN165" s="348"/>
      <c r="BP165" s="348"/>
      <c r="BQ165" s="348"/>
      <c r="BR165" s="348"/>
    </row>
    <row r="166" spans="1:70">
      <c r="A166" s="31"/>
      <c r="B166" s="365" t="s">
        <v>301</v>
      </c>
      <c r="C166" s="104"/>
      <c r="D166" s="104"/>
      <c r="E166" s="104"/>
      <c r="F166" s="364"/>
      <c r="G166" s="364">
        <v>-7.325456066609215E-2</v>
      </c>
      <c r="H166" s="364">
        <v>-2.1810478018633894E-2</v>
      </c>
      <c r="I166" s="364">
        <v>-3.0245339601417731E-2</v>
      </c>
      <c r="J166" s="364">
        <v>-9.0771827377868375E-2</v>
      </c>
      <c r="K166" s="364">
        <v>6.578338453760213E-2</v>
      </c>
      <c r="L166" s="364">
        <v>-9.0101276374737971E-2</v>
      </c>
      <c r="M166" s="364">
        <v>-0.36811266365055828</v>
      </c>
      <c r="N166" s="364">
        <v>7.2761245897513538E-2</v>
      </c>
      <c r="O166" s="364">
        <v>2.9177844405870235E-2</v>
      </c>
      <c r="P166" s="364">
        <v>-0.2123177451601892</v>
      </c>
      <c r="Q166" s="364">
        <v>-6.8567904214097197E-2</v>
      </c>
      <c r="R166" s="364">
        <v>3.9625079990463941E-2</v>
      </c>
      <c r="S166" s="364">
        <v>6.9624635806582402E-2</v>
      </c>
      <c r="T166" s="364">
        <v>4.60609464962769E-3</v>
      </c>
      <c r="U166" s="364">
        <v>9.9757343190090664E-2</v>
      </c>
      <c r="V166" s="364">
        <v>5.0398834056824104E-2</v>
      </c>
      <c r="W166" s="364">
        <v>-0.11393679346480723</v>
      </c>
      <c r="X166" s="364">
        <v>-1.4059467547667293E-2</v>
      </c>
      <c r="Y166" s="364">
        <v>-6.1185133239831657E-3</v>
      </c>
      <c r="Z166" s="364">
        <v>-2.4612730662670668E-2</v>
      </c>
      <c r="AA166" s="555"/>
      <c r="AB166" s="550"/>
      <c r="AC166" s="550">
        <v>-3.4440731387237911E-2</v>
      </c>
      <c r="AD166" s="550">
        <v>-4.4347325734326981E-2</v>
      </c>
      <c r="AE166" s="550">
        <v>-4.2398562226974024E-2</v>
      </c>
      <c r="AF166" s="550">
        <v>8.4796315173481296E-2</v>
      </c>
      <c r="AG166" s="550">
        <v>1.244448111326546E-2</v>
      </c>
      <c r="AH166" s="550">
        <v>2.0913976997410044E-2</v>
      </c>
      <c r="AI166" s="550">
        <v>1.3865976449172424E-2</v>
      </c>
      <c r="AJ166" s="550">
        <v>-0.23648346577061208</v>
      </c>
      <c r="AK166" s="550">
        <v>8.2319597849286885E-2</v>
      </c>
      <c r="AL166" s="550">
        <v>-0.18229305677355412</v>
      </c>
      <c r="AM166" s="550">
        <v>2.5176298589611235E-2</v>
      </c>
      <c r="AN166" s="550">
        <v>1.9849584261485198E-2</v>
      </c>
      <c r="AO166" s="550">
        <v>3.0141085934159872E-2</v>
      </c>
      <c r="AP166" s="550">
        <v>1.5393895804090341E-2</v>
      </c>
      <c r="AQ166" s="1008">
        <v>2.5176298589611235E-2</v>
      </c>
      <c r="AR166" s="550">
        <v>1.9849584261485198E-2</v>
      </c>
      <c r="AS166" s="550">
        <v>3.0141085934159872E-2</v>
      </c>
      <c r="AT166" s="550">
        <v>1.5393895804090341E-2</v>
      </c>
      <c r="AU166" s="550">
        <v>9.4962062302654804E-3</v>
      </c>
      <c r="AV166" s="1227"/>
      <c r="AW166" s="1263"/>
      <c r="AX166" s="944"/>
      <c r="AY166" s="364"/>
      <c r="AZ166" s="364"/>
      <c r="BA166" s="364">
        <v>-0.11785893617973286</v>
      </c>
      <c r="BB166" s="364">
        <v>-0.51974320601113155</v>
      </c>
      <c r="BC166" s="364">
        <v>-0.16613771478153505</v>
      </c>
      <c r="BD166" s="364">
        <v>0.19932996223195354</v>
      </c>
      <c r="BE166" s="364">
        <v>-7.9230853614580488E-2</v>
      </c>
      <c r="BF166" s="1008">
        <v>-0.15383610099496425</v>
      </c>
      <c r="BG166" s="364">
        <v>0.12735807503051821</v>
      </c>
      <c r="BH166" s="364">
        <v>-0.30776885248265828</v>
      </c>
      <c r="BI166" s="1008"/>
      <c r="BJ166" s="550">
        <v>7.2914139520522392E-2</v>
      </c>
      <c r="BL166" s="550"/>
      <c r="BM166" s="550"/>
      <c r="BN166" s="550"/>
      <c r="BP166" s="550"/>
      <c r="BQ166" s="550"/>
      <c r="BR166" s="550"/>
    </row>
    <row r="167" spans="1:70">
      <c r="A167" s="89" t="s">
        <v>299</v>
      </c>
      <c r="B167" s="89"/>
      <c r="C167" s="89"/>
      <c r="D167" s="89"/>
      <c r="E167" s="89"/>
      <c r="F167" s="144">
        <v>17.163699999999999</v>
      </c>
      <c r="G167" s="144">
        <v>17.000499999999999</v>
      </c>
      <c r="H167" s="144">
        <v>15.927300000000001</v>
      </c>
      <c r="I167" s="106">
        <v>15.3026</v>
      </c>
      <c r="J167" s="144">
        <v>16.284300000000002</v>
      </c>
      <c r="K167" s="144">
        <v>15.8187</v>
      </c>
      <c r="L167" s="144">
        <v>17.343299999999999</v>
      </c>
      <c r="M167" s="106">
        <v>24.272300000000001</v>
      </c>
      <c r="N167" s="144">
        <v>22.222200000000001</v>
      </c>
      <c r="O167" s="144">
        <v>20.833300000000001</v>
      </c>
      <c r="P167" s="144">
        <v>21.739130434782609</v>
      </c>
      <c r="Q167" s="348">
        <v>25</v>
      </c>
      <c r="R167" s="348">
        <v>23.81</v>
      </c>
      <c r="S167" s="348">
        <v>22.222200000000001</v>
      </c>
      <c r="T167" s="348">
        <v>21.276599999999998</v>
      </c>
      <c r="U167" s="348">
        <v>17.241379310344826</v>
      </c>
      <c r="V167" s="348">
        <v>15.384615384615383</v>
      </c>
      <c r="W167" s="348">
        <v>16.949152542372882</v>
      </c>
      <c r="X167" s="348">
        <v>16.393442622950818</v>
      </c>
      <c r="Y167" s="348">
        <v>15.239000000000001</v>
      </c>
      <c r="Z167" s="348">
        <v>14.469200000000001</v>
      </c>
      <c r="AA167" s="579"/>
      <c r="AB167" s="348"/>
      <c r="AC167" s="348">
        <v>13.698630136986303</v>
      </c>
      <c r="AD167" s="348">
        <v>10.989010989010989</v>
      </c>
      <c r="AE167" s="348">
        <v>13.157894736842106</v>
      </c>
      <c r="AF167" s="348">
        <v>11.494252873563219</v>
      </c>
      <c r="AG167" s="348">
        <v>10.989010989010989</v>
      </c>
      <c r="AH167" s="348">
        <v>11.363636363636365</v>
      </c>
      <c r="AI167" s="348">
        <v>10.416666666666666</v>
      </c>
      <c r="AJ167" s="348"/>
      <c r="AK167" s="348"/>
      <c r="AL167" s="348"/>
      <c r="AM167" s="348"/>
      <c r="AN167" s="348"/>
      <c r="AO167" s="348"/>
      <c r="AP167" s="348"/>
      <c r="AQ167" s="1007"/>
      <c r="AR167" s="348"/>
      <c r="AS167" s="348"/>
      <c r="AT167" s="561"/>
      <c r="AU167" s="1452"/>
      <c r="AV167" s="31"/>
      <c r="AX167" s="944"/>
      <c r="AY167" s="1215"/>
      <c r="AZ167" s="1215">
        <v>16.9651</v>
      </c>
      <c r="BA167" s="1215">
        <v>15.3026</v>
      </c>
      <c r="BB167" s="1215">
        <v>24.272300000000001</v>
      </c>
      <c r="BC167" s="1215">
        <v>25</v>
      </c>
      <c r="BD167" s="1215">
        <v>17.241379310344826</v>
      </c>
      <c r="BE167" s="1215">
        <v>15.239000000000001</v>
      </c>
      <c r="BF167" s="1007">
        <v>13.157894736842106</v>
      </c>
      <c r="BG167" s="1215">
        <v>10.416666666666666</v>
      </c>
      <c r="BH167" s="1215"/>
      <c r="BI167" s="1007"/>
      <c r="BJ167" s="1452"/>
      <c r="BL167" s="348"/>
      <c r="BM167" s="348"/>
      <c r="BN167" s="348"/>
      <c r="BP167" s="348"/>
      <c r="BQ167" s="348"/>
      <c r="BR167" s="348"/>
    </row>
    <row r="168" spans="1:70">
      <c r="A168" s="31"/>
      <c r="B168" s="365" t="s">
        <v>301</v>
      </c>
      <c r="C168" s="104"/>
      <c r="D168" s="104"/>
      <c r="E168" s="104"/>
      <c r="F168" s="364"/>
      <c r="G168" s="364">
        <v>9.5084393225236541E-3</v>
      </c>
      <c r="H168" s="364">
        <v>6.3127555071909591E-2</v>
      </c>
      <c r="I168" s="364">
        <v>3.9221964802571674E-2</v>
      </c>
      <c r="J168" s="364">
        <v>-6.4152496961300765E-2</v>
      </c>
      <c r="K168" s="364">
        <v>2.8591956669921426E-2</v>
      </c>
      <c r="L168" s="364">
        <v>-9.6379601357886591E-2</v>
      </c>
      <c r="M168" s="364">
        <v>-0.39952027584139138</v>
      </c>
      <c r="N168" s="364">
        <v>8.4462535482834333E-2</v>
      </c>
      <c r="O168" s="364">
        <v>6.2500562500562462E-2</v>
      </c>
      <c r="P168" s="364">
        <v>-4.3479930437453795E-2</v>
      </c>
      <c r="Q168" s="364">
        <v>-0.14999999999999991</v>
      </c>
      <c r="R168" s="364">
        <v>4.7600000000000087E-2</v>
      </c>
      <c r="S168" s="364">
        <v>6.6686266274674444E-2</v>
      </c>
      <c r="T168" s="364">
        <v>4.2552042552042701E-2</v>
      </c>
      <c r="U168" s="364">
        <v>0.1896553344827262</v>
      </c>
      <c r="V168" s="364">
        <v>0.10769230769230764</v>
      </c>
      <c r="W168" s="364">
        <v>-0.10169491525423746</v>
      </c>
      <c r="X168" s="364">
        <v>3.2786885245901787E-2</v>
      </c>
      <c r="Y168" s="364">
        <v>7.0420999999999845E-2</v>
      </c>
      <c r="Z168" s="364">
        <v>5.0515125664413629E-2</v>
      </c>
      <c r="AA168" s="555"/>
      <c r="AB168" s="550"/>
      <c r="AC168" s="550">
        <v>5.3255871991105042E-2</v>
      </c>
      <c r="AD168" s="550">
        <v>0.19780219780219788</v>
      </c>
      <c r="AE168" s="550">
        <v>-0.19736842105263164</v>
      </c>
      <c r="AF168" s="550">
        <v>0.12643678160919536</v>
      </c>
      <c r="AG168" s="550">
        <v>4.3956043956044022E-2</v>
      </c>
      <c r="AH168" s="550">
        <v>-3.4090909090909172E-2</v>
      </c>
      <c r="AI168" s="550">
        <v>8.3333333333333481E-2</v>
      </c>
      <c r="AJ168" s="550"/>
      <c r="AK168" s="550"/>
      <c r="AL168" s="550"/>
      <c r="AM168" s="550"/>
      <c r="AN168" s="550"/>
      <c r="AO168" s="550"/>
      <c r="AP168" s="550"/>
      <c r="AQ168" s="1008"/>
      <c r="AR168" s="550"/>
      <c r="AS168" s="550"/>
      <c r="AT168" s="550"/>
      <c r="AU168" s="550"/>
      <c r="AV168" s="1227"/>
      <c r="AW168" s="1263"/>
      <c r="AX168" s="944"/>
      <c r="AY168" s="364"/>
      <c r="AZ168" s="364"/>
      <c r="BA168" s="364">
        <v>9.7995296225781181E-2</v>
      </c>
      <c r="BB168" s="364">
        <v>-0.58615529387162968</v>
      </c>
      <c r="BC168" s="364">
        <v>-2.99806775624889E-2</v>
      </c>
      <c r="BD168" s="364">
        <v>0.31034482758620696</v>
      </c>
      <c r="BE168" s="364">
        <v>0.11613799999999985</v>
      </c>
      <c r="BF168" s="1008">
        <v>0.1365644243820392</v>
      </c>
      <c r="BG168" s="364">
        <v>0.20833333333333348</v>
      </c>
      <c r="BH168" s="364"/>
      <c r="BI168" s="1008"/>
      <c r="BJ168" s="550"/>
      <c r="BL168" s="550"/>
      <c r="BM168" s="550"/>
      <c r="BN168" s="550"/>
      <c r="BP168" s="550"/>
      <c r="BQ168" s="550"/>
      <c r="BR168" s="550"/>
    </row>
    <row r="169" spans="1:70">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553"/>
      <c r="AB169" s="31"/>
      <c r="AC169" s="31"/>
      <c r="AD169" s="31"/>
      <c r="AE169" s="31"/>
      <c r="AF169" s="31"/>
      <c r="AG169" s="31"/>
      <c r="AH169" s="31"/>
      <c r="AI169" s="31"/>
      <c r="AJ169" s="31"/>
      <c r="AK169" s="31"/>
      <c r="AL169" s="31"/>
      <c r="AM169" s="31"/>
      <c r="AN169" s="31"/>
      <c r="AO169" s="31"/>
      <c r="AP169" s="31"/>
      <c r="AQ169" s="969"/>
      <c r="AR169" s="31"/>
      <c r="AS169" s="31"/>
      <c r="AT169" s="97"/>
      <c r="AU169" s="97"/>
      <c r="AV169" s="31"/>
      <c r="AX169" s="944"/>
      <c r="AY169" s="31"/>
      <c r="AZ169" s="31"/>
      <c r="BA169" s="31"/>
      <c r="BB169" s="31"/>
      <c r="BC169" s="31"/>
      <c r="BD169" s="31"/>
      <c r="BE169" s="31"/>
      <c r="BF169" s="969"/>
      <c r="BG169" s="31"/>
      <c r="BH169" s="31"/>
      <c r="BI169" s="969"/>
      <c r="BJ169" s="97"/>
      <c r="BL169" s="31"/>
      <c r="BM169" s="31"/>
      <c r="BN169" s="31"/>
      <c r="BP169" s="31"/>
      <c r="BQ169" s="31"/>
      <c r="BR169" s="31"/>
    </row>
    <row r="170" spans="1:70">
      <c r="A170" s="89" t="s">
        <v>318</v>
      </c>
      <c r="B170" s="90"/>
      <c r="C170" s="90"/>
      <c r="D170" s="90"/>
      <c r="E170" s="90"/>
      <c r="F170" s="210"/>
      <c r="G170" s="210"/>
      <c r="H170" s="210"/>
      <c r="I170" s="107"/>
      <c r="J170" s="210"/>
      <c r="K170" s="210"/>
      <c r="L170" s="210"/>
      <c r="M170" s="107"/>
      <c r="N170" s="210"/>
      <c r="O170" s="210"/>
      <c r="P170" s="210"/>
      <c r="Q170" s="107"/>
      <c r="R170" s="210"/>
      <c r="S170" s="210"/>
      <c r="T170" s="210"/>
      <c r="U170" s="210"/>
      <c r="V170" s="210"/>
      <c r="W170" s="107"/>
      <c r="X170" s="107"/>
      <c r="Y170" s="210"/>
      <c r="Z170" s="210"/>
      <c r="AA170" s="500"/>
      <c r="AB170" s="210"/>
      <c r="AC170" s="210"/>
      <c r="AD170" s="210"/>
      <c r="AE170" s="210"/>
      <c r="AF170" s="210"/>
      <c r="AG170" s="210"/>
      <c r="AH170" s="210"/>
      <c r="AI170" s="210"/>
      <c r="AJ170" s="210"/>
      <c r="AK170" s="210"/>
      <c r="AL170" s="210"/>
      <c r="AM170" s="210"/>
      <c r="AN170" s="210"/>
      <c r="AO170" s="210"/>
      <c r="AP170" s="210"/>
      <c r="AQ170" s="958"/>
      <c r="AR170" s="210"/>
      <c r="AS170" s="210"/>
      <c r="AT170" s="1430"/>
      <c r="AU170" s="1443"/>
      <c r="AV170" s="31"/>
      <c r="AW170" s="107"/>
      <c r="AX170" s="944"/>
      <c r="AY170" s="107"/>
      <c r="AZ170" s="107"/>
      <c r="BA170" s="107"/>
      <c r="BB170" s="107"/>
      <c r="BC170" s="107"/>
      <c r="BD170" s="107"/>
      <c r="BE170" s="107"/>
      <c r="BF170" s="958"/>
      <c r="BG170" s="107"/>
      <c r="BH170" s="107"/>
      <c r="BI170" s="958"/>
      <c r="BJ170" s="1443"/>
      <c r="BL170" s="210"/>
      <c r="BM170" s="210"/>
      <c r="BN170" s="210"/>
      <c r="BP170" s="210"/>
      <c r="BQ170" s="210"/>
      <c r="BR170" s="210"/>
    </row>
    <row r="171" spans="1:70">
      <c r="A171" s="89"/>
      <c r="B171" s="90"/>
      <c r="C171" s="90"/>
      <c r="D171" s="90"/>
      <c r="E171" s="90"/>
      <c r="F171" s="210"/>
      <c r="G171" s="210"/>
      <c r="H171" s="210"/>
      <c r="I171" s="107"/>
      <c r="J171" s="210"/>
      <c r="K171" s="210"/>
      <c r="L171" s="210"/>
      <c r="M171" s="107"/>
      <c r="N171" s="210"/>
      <c r="O171" s="210"/>
      <c r="P171" s="210"/>
      <c r="Q171" s="107"/>
      <c r="R171" s="210"/>
      <c r="S171" s="210"/>
      <c r="T171" s="210"/>
      <c r="U171" s="210"/>
      <c r="V171" s="210"/>
      <c r="W171" s="107"/>
      <c r="X171" s="107"/>
      <c r="Y171" s="210"/>
      <c r="Z171" s="210"/>
      <c r="AA171" s="500"/>
      <c r="AB171" s="210"/>
      <c r="AC171" s="210"/>
      <c r="AD171" s="210"/>
      <c r="AE171" s="210"/>
      <c r="AF171" s="210"/>
      <c r="AG171" s="210"/>
      <c r="AH171" s="210"/>
      <c r="AI171" s="210"/>
      <c r="AJ171" s="210"/>
      <c r="AK171" s="210"/>
      <c r="AL171" s="210"/>
      <c r="AM171" s="210"/>
      <c r="AN171" s="210"/>
      <c r="AO171" s="210"/>
      <c r="AP171" s="210"/>
      <c r="AQ171" s="958"/>
      <c r="AR171" s="210"/>
      <c r="AS171" s="210"/>
      <c r="AT171" s="1430"/>
      <c r="AU171" s="1443"/>
      <c r="AV171" s="31"/>
      <c r="AW171" s="107"/>
      <c r="AX171" s="944"/>
      <c r="AY171" s="107"/>
      <c r="AZ171" s="107"/>
      <c r="BA171" s="107"/>
      <c r="BB171" s="107"/>
      <c r="BC171" s="107"/>
      <c r="BD171" s="107"/>
      <c r="BE171" s="107"/>
      <c r="BF171" s="958"/>
      <c r="BG171" s="107"/>
      <c r="BH171" s="107"/>
      <c r="BI171" s="958"/>
      <c r="BJ171" s="1443"/>
      <c r="BL171" s="210"/>
      <c r="BM171" s="210"/>
      <c r="BN171" s="210"/>
      <c r="BP171" s="210"/>
      <c r="BQ171" s="210"/>
      <c r="BR171" s="210"/>
    </row>
    <row r="172" spans="1:70">
      <c r="A172" s="94"/>
      <c r="B172" s="5" t="s">
        <v>95</v>
      </c>
      <c r="C172" s="90"/>
      <c r="D172" s="90"/>
      <c r="E172" s="90"/>
      <c r="F172" s="210"/>
      <c r="G172" s="210"/>
      <c r="H172" s="210"/>
      <c r="I172" s="107"/>
      <c r="J172" s="210"/>
      <c r="K172" s="210"/>
      <c r="L172" s="210"/>
      <c r="M172" s="107"/>
      <c r="N172" s="210"/>
      <c r="O172" s="210"/>
      <c r="P172" s="210"/>
      <c r="Q172" s="107"/>
      <c r="R172" s="210"/>
      <c r="S172" s="210"/>
      <c r="T172" s="210"/>
      <c r="U172" s="351"/>
      <c r="V172" s="351"/>
      <c r="W172" s="107"/>
      <c r="X172" s="107"/>
      <c r="Y172" s="351"/>
      <c r="Z172" s="351"/>
      <c r="AA172" s="566"/>
      <c r="AB172" s="351"/>
      <c r="AC172" s="351"/>
      <c r="AD172" s="351"/>
      <c r="AE172" s="351"/>
      <c r="AF172" s="351"/>
      <c r="AG172" s="351"/>
      <c r="AH172" s="351"/>
      <c r="AI172" s="351"/>
      <c r="AJ172" s="351"/>
      <c r="AK172" s="351"/>
      <c r="AL172" s="351"/>
      <c r="AM172" s="351"/>
      <c r="AN172" s="351"/>
      <c r="AO172" s="351"/>
      <c r="AP172" s="351"/>
      <c r="AQ172" s="958"/>
      <c r="AR172" s="351"/>
      <c r="AS172" s="351"/>
      <c r="AT172" s="558"/>
      <c r="AU172" s="1443"/>
      <c r="AV172" s="31"/>
      <c r="AW172" s="107"/>
      <c r="AX172" s="944"/>
      <c r="AY172" s="107"/>
      <c r="AZ172" s="107"/>
      <c r="BA172" s="107"/>
      <c r="BB172" s="107"/>
      <c r="BC172" s="107"/>
      <c r="BD172" s="107"/>
      <c r="BE172" s="107"/>
      <c r="BF172" s="958"/>
      <c r="BG172" s="107"/>
      <c r="BH172" s="107"/>
      <c r="BI172" s="958"/>
      <c r="BJ172" s="1443"/>
      <c r="BL172" s="351"/>
      <c r="BM172" s="351"/>
      <c r="BN172" s="351"/>
      <c r="BP172" s="351"/>
      <c r="BQ172" s="351"/>
      <c r="BR172" s="351"/>
    </row>
    <row r="173" spans="1:70">
      <c r="A173" s="31"/>
      <c r="B173" s="31"/>
      <c r="C173" s="90" t="s">
        <v>128</v>
      </c>
      <c r="D173" s="90"/>
      <c r="E173" s="90"/>
      <c r="F173" s="384">
        <v>0.73979421334974937</v>
      </c>
      <c r="G173" s="384">
        <v>0.72399835458658979</v>
      </c>
      <c r="H173" s="384">
        <v>0.7334851032775962</v>
      </c>
      <c r="I173" s="384">
        <v>0.75194525766286913</v>
      </c>
      <c r="J173" s="384">
        <v>0.73442533628469275</v>
      </c>
      <c r="K173" s="384">
        <v>0.73641675906966608</v>
      </c>
      <c r="L173" s="384">
        <v>0.71785388622842317</v>
      </c>
      <c r="M173" s="384">
        <v>0.6327481786605148</v>
      </c>
      <c r="N173" s="384">
        <v>0.61208911814739619</v>
      </c>
      <c r="O173" s="384">
        <v>0.60216966828356744</v>
      </c>
      <c r="P173" s="384">
        <v>0.54183829291325936</v>
      </c>
      <c r="Q173" s="738">
        <v>0.53365444584104926</v>
      </c>
      <c r="R173" s="738">
        <v>0.53123868028918908</v>
      </c>
      <c r="S173" s="738">
        <v>0.55128864653531562</v>
      </c>
      <c r="T173" s="738">
        <v>0.55968739487099861</v>
      </c>
      <c r="U173" s="738">
        <v>0.60158884380179456</v>
      </c>
      <c r="V173" s="738">
        <v>0.61899513427780317</v>
      </c>
      <c r="W173" s="738">
        <v>0.60031179966871295</v>
      </c>
      <c r="X173" s="738">
        <v>0.61022212091279793</v>
      </c>
      <c r="Y173" s="738">
        <v>0.6274777520419359</v>
      </c>
      <c r="Z173" s="738">
        <v>0.62373779500515192</v>
      </c>
      <c r="AA173" s="739"/>
      <c r="AB173" s="834"/>
      <c r="AC173" s="834">
        <v>0.67434654278788131</v>
      </c>
      <c r="AD173" s="834">
        <v>0.68591529298873488</v>
      </c>
      <c r="AE173" s="834">
        <v>0.69347688698332732</v>
      </c>
      <c r="AF173" s="834">
        <v>0.70457725815916583</v>
      </c>
      <c r="AG173" s="834">
        <v>0.72098840159155453</v>
      </c>
      <c r="AH173" s="834">
        <v>0.72129713463414202</v>
      </c>
      <c r="AI173" s="834">
        <v>0.72892453243945987</v>
      </c>
      <c r="AJ173" s="834">
        <v>0.68337761833315169</v>
      </c>
      <c r="AK173" s="834">
        <v>0.71222710150055157</v>
      </c>
      <c r="AL173" s="834">
        <v>0.68999371541562571</v>
      </c>
      <c r="AM173" s="834">
        <v>0.71210368223773779</v>
      </c>
      <c r="AN173" s="834">
        <v>0.72743561187601224</v>
      </c>
      <c r="AO173" s="834">
        <v>0.7464910550879269</v>
      </c>
      <c r="AP173" s="834">
        <v>0.74038135508706149</v>
      </c>
      <c r="AQ173" s="1413">
        <v>0.72699461940888022</v>
      </c>
      <c r="AR173" s="834"/>
      <c r="AS173" s="834"/>
      <c r="AT173" s="834"/>
      <c r="AU173" s="834">
        <v>0.75833523152517002</v>
      </c>
      <c r="AV173" s="31"/>
      <c r="AW173" s="107"/>
      <c r="AX173" s="944"/>
      <c r="AY173" s="384">
        <v>0.81300726563884462</v>
      </c>
      <c r="AZ173" s="384">
        <v>0.7658209891933252</v>
      </c>
      <c r="BA173" s="384">
        <v>0.75194525766286913</v>
      </c>
      <c r="BB173" s="384">
        <v>0.6327481786605148</v>
      </c>
      <c r="BC173" s="384">
        <v>0.53365444584104926</v>
      </c>
      <c r="BD173" s="384">
        <v>0.60158884380179456</v>
      </c>
      <c r="BE173" s="384">
        <v>0.6274777520419359</v>
      </c>
      <c r="BF173" s="1009">
        <v>0.69347688698332732</v>
      </c>
      <c r="BG173" s="384">
        <v>0.72892453243945987</v>
      </c>
      <c r="BH173" s="738">
        <v>0.71210368223773779</v>
      </c>
      <c r="BI173" s="1413">
        <v>0.72699461940888022</v>
      </c>
      <c r="BJ173" s="834">
        <v>0.75833523152517002</v>
      </c>
      <c r="BL173" s="834"/>
      <c r="BM173" s="834"/>
      <c r="BN173" s="834"/>
      <c r="BP173" s="834"/>
      <c r="BQ173" s="834"/>
      <c r="BR173" s="834"/>
    </row>
    <row r="174" spans="1:70">
      <c r="A174" s="31"/>
      <c r="B174" s="31"/>
      <c r="C174" s="90" t="s">
        <v>108</v>
      </c>
      <c r="D174" s="90"/>
      <c r="E174" s="90"/>
      <c r="F174" s="384">
        <v>0.13273238941166127</v>
      </c>
      <c r="G174" s="384">
        <v>0.14920608802961741</v>
      </c>
      <c r="H174" s="384">
        <v>0.14094774248818101</v>
      </c>
      <c r="I174" s="384">
        <v>0.13215759585199818</v>
      </c>
      <c r="J174" s="384">
        <v>0.14502979737783075</v>
      </c>
      <c r="K174" s="384">
        <v>0.13878817150903733</v>
      </c>
      <c r="L174" s="384">
        <v>0.14686621222652291</v>
      </c>
      <c r="M174" s="384">
        <v>0.20897364460576268</v>
      </c>
      <c r="N174" s="384">
        <v>0.21695659331613895</v>
      </c>
      <c r="O174" s="384">
        <v>0.22680810352641032</v>
      </c>
      <c r="P174" s="384">
        <v>0.27647732524262092</v>
      </c>
      <c r="Q174" s="738">
        <v>0.27867704205486421</v>
      </c>
      <c r="R174" s="738">
        <v>0.2863657339638464</v>
      </c>
      <c r="S174" s="738">
        <v>0.27145943721384841</v>
      </c>
      <c r="T174" s="738">
        <v>0.25830292679139816</v>
      </c>
      <c r="U174" s="738">
        <v>0.23491819376828232</v>
      </c>
      <c r="V174" s="738">
        <v>0.22479636549369608</v>
      </c>
      <c r="W174" s="738">
        <v>0.24211141709872461</v>
      </c>
      <c r="X174" s="738">
        <v>0.23320922928855456</v>
      </c>
      <c r="Y174" s="738">
        <v>0.22046568328660249</v>
      </c>
      <c r="Z174" s="738">
        <v>0.22030322359059909</v>
      </c>
      <c r="AA174" s="739"/>
      <c r="AB174" s="834"/>
      <c r="AC174" s="834">
        <v>0.22914870525707212</v>
      </c>
      <c r="AD174" s="834">
        <v>0.21821528760336245</v>
      </c>
      <c r="AE174" s="834">
        <v>0.21067013426327968</v>
      </c>
      <c r="AF174" s="834">
        <v>0.20147609804541147</v>
      </c>
      <c r="AG174" s="834">
        <v>0.18918846746125706</v>
      </c>
      <c r="AH174" s="834">
        <v>0.18731820826061665</v>
      </c>
      <c r="AI174" s="834">
        <v>0.17939377122986658</v>
      </c>
      <c r="AJ174" s="834">
        <v>0.22566071263924628</v>
      </c>
      <c r="AK174" s="834">
        <v>0.20343815688151679</v>
      </c>
      <c r="AL174" s="834">
        <v>0.22014822422170785</v>
      </c>
      <c r="AM174" s="834">
        <v>0.19919997372176457</v>
      </c>
      <c r="AN174" s="834">
        <v>0.1868107545996536</v>
      </c>
      <c r="AO174" s="834">
        <v>0.16848471009904964</v>
      </c>
      <c r="AP174" s="834">
        <v>0.1735411638776419</v>
      </c>
      <c r="AQ174" s="1413">
        <v>0.20265526955121993</v>
      </c>
      <c r="AR174" s="834"/>
      <c r="AS174" s="834"/>
      <c r="AT174" s="834"/>
      <c r="AU174" s="834">
        <v>0.1729523933487358</v>
      </c>
      <c r="AV174" s="31"/>
      <c r="AW174" s="107"/>
      <c r="AX174" s="944"/>
      <c r="AY174" s="384">
        <v>0.11697087837438715</v>
      </c>
      <c r="AZ174" s="384">
        <v>0.11368071735000043</v>
      </c>
      <c r="BA174" s="384">
        <v>0.13215759585199818</v>
      </c>
      <c r="BB174" s="384">
        <v>0.20897364460576268</v>
      </c>
      <c r="BC174" s="384">
        <v>0.27867704205486421</v>
      </c>
      <c r="BD174" s="384">
        <v>0.23491819376828232</v>
      </c>
      <c r="BE174" s="384">
        <v>0.22046568328660249</v>
      </c>
      <c r="BF174" s="1009">
        <v>0.21067013426327968</v>
      </c>
      <c r="BG174" s="384">
        <v>0.17939377122986658</v>
      </c>
      <c r="BH174" s="738">
        <v>0.19919997372176457</v>
      </c>
      <c r="BI174" s="1413">
        <v>0.20265526955121993</v>
      </c>
      <c r="BJ174" s="834">
        <v>0.1729523933487358</v>
      </c>
      <c r="BL174" s="834"/>
      <c r="BM174" s="834"/>
      <c r="BN174" s="834"/>
      <c r="BP174" s="834"/>
      <c r="BQ174" s="834"/>
      <c r="BR174" s="834"/>
    </row>
    <row r="175" spans="1:70">
      <c r="A175" s="31"/>
      <c r="B175" s="31"/>
      <c r="C175" s="90" t="s">
        <v>109</v>
      </c>
      <c r="D175" s="90"/>
      <c r="E175" s="90"/>
      <c r="F175" s="384">
        <v>6.2430744877319505E-2</v>
      </c>
      <c r="G175" s="384">
        <v>6.3529411764705876E-2</v>
      </c>
      <c r="H175" s="384">
        <v>6.4576260430878565E-2</v>
      </c>
      <c r="I175" s="384">
        <v>6.2466932383337441E-2</v>
      </c>
      <c r="J175" s="384">
        <v>7.4265281798058899E-2</v>
      </c>
      <c r="K175" s="384">
        <v>7.3373650519384201E-2</v>
      </c>
      <c r="L175" s="384">
        <v>7.9063657754283506E-2</v>
      </c>
      <c r="M175" s="384">
        <v>9.3043238260887673E-2</v>
      </c>
      <c r="N175" s="384">
        <v>0.10344619436975251</v>
      </c>
      <c r="O175" s="384">
        <v>0.10462299356037082</v>
      </c>
      <c r="P175" s="384">
        <v>0.11474512246579198</v>
      </c>
      <c r="Q175" s="738">
        <v>0.11477053568858486</v>
      </c>
      <c r="R175" s="738">
        <v>0.11241062080395375</v>
      </c>
      <c r="S175" s="738">
        <v>0.10771644631925512</v>
      </c>
      <c r="T175" s="738">
        <v>0.10901845094842533</v>
      </c>
      <c r="U175" s="738">
        <v>0.10036006172486711</v>
      </c>
      <c r="V175" s="738">
        <v>9.6319793542837179E-2</v>
      </c>
      <c r="W175" s="738">
        <v>9.7663040969861073E-2</v>
      </c>
      <c r="X175" s="738">
        <v>9.4901603221639694E-2</v>
      </c>
      <c r="Y175" s="738">
        <v>8.883579178349385E-2</v>
      </c>
      <c r="Z175" s="738">
        <v>9.2066140032383101E-2</v>
      </c>
      <c r="AA175" s="739"/>
      <c r="AB175" s="834"/>
      <c r="AC175" s="834">
        <v>6.5579008225902971E-2</v>
      </c>
      <c r="AD175" s="834">
        <v>5.9395761222381618E-2</v>
      </c>
      <c r="AE175" s="834">
        <v>6.405808830550011E-2</v>
      </c>
      <c r="AF175" s="834">
        <v>6.4722610933056465E-2</v>
      </c>
      <c r="AG175" s="834">
        <v>6.0479958697916211E-2</v>
      </c>
      <c r="AH175" s="834">
        <v>6.1593775013449856E-2</v>
      </c>
      <c r="AI175" s="834">
        <v>6.0658679686905623E-2</v>
      </c>
      <c r="AJ175" s="834">
        <v>5.6758840934427471E-2</v>
      </c>
      <c r="AK175" s="834">
        <v>4.9191450394389061E-2</v>
      </c>
      <c r="AL175" s="834">
        <v>5.1771179815754374E-2</v>
      </c>
      <c r="AM175" s="834">
        <v>5.0330120332419681E-2</v>
      </c>
      <c r="AN175" s="834">
        <v>4.8520768265991193E-2</v>
      </c>
      <c r="AO175" s="834">
        <v>4.6687908886790044E-2</v>
      </c>
      <c r="AP175" s="834">
        <v>4.8051671752730847E-2</v>
      </c>
      <c r="AQ175" s="1413">
        <v>3.9985542455993922E-2</v>
      </c>
      <c r="AR175" s="834"/>
      <c r="AS175" s="834"/>
      <c r="AT175" s="834"/>
      <c r="AU175" s="834">
        <v>3.7929126940223226E-2</v>
      </c>
      <c r="AV175" s="31"/>
      <c r="AW175" s="107"/>
      <c r="AX175" s="944"/>
      <c r="AY175" s="384">
        <v>4.423179160021265E-2</v>
      </c>
      <c r="AZ175" s="384">
        <v>5.8581290782946605E-2</v>
      </c>
      <c r="BA175" s="384">
        <v>6.2466932383337441E-2</v>
      </c>
      <c r="BB175" s="384">
        <v>9.3043238260887673E-2</v>
      </c>
      <c r="BC175" s="384">
        <v>0.11477053568858486</v>
      </c>
      <c r="BD175" s="384">
        <v>0.10036006172486711</v>
      </c>
      <c r="BE175" s="384">
        <v>8.883579178349385E-2</v>
      </c>
      <c r="BF175" s="1009">
        <v>6.405808830550011E-2</v>
      </c>
      <c r="BG175" s="384">
        <v>6.0658679686905623E-2</v>
      </c>
      <c r="BH175" s="738">
        <v>5.0330120332419681E-2</v>
      </c>
      <c r="BI175" s="1413">
        <v>3.9985542455993922E-2</v>
      </c>
      <c r="BJ175" s="834">
        <v>3.7929126940223226E-2</v>
      </c>
      <c r="BL175" s="834"/>
      <c r="BM175" s="834"/>
      <c r="BN175" s="834"/>
      <c r="BP175" s="834"/>
      <c r="BQ175" s="834"/>
      <c r="BR175" s="834"/>
    </row>
    <row r="176" spans="1:70">
      <c r="A176" s="31"/>
      <c r="B176" s="31"/>
      <c r="C176" s="90" t="s">
        <v>132</v>
      </c>
      <c r="D176" s="90"/>
      <c r="E176" s="90"/>
      <c r="F176" s="384">
        <v>3.1096649371207461E-2</v>
      </c>
      <c r="G176" s="384">
        <v>3.1698889345948167E-2</v>
      </c>
      <c r="H176" s="384">
        <v>2.8341847257035882E-2</v>
      </c>
      <c r="I176" s="384">
        <v>2.4436527812070119E-2</v>
      </c>
      <c r="J176" s="384">
        <v>2.4096713774902096E-2</v>
      </c>
      <c r="K176" s="384">
        <v>2.3925007312875415E-2</v>
      </c>
      <c r="L176" s="384">
        <v>2.6577734133386051E-2</v>
      </c>
      <c r="M176" s="384">
        <v>3.5374865254727154E-2</v>
      </c>
      <c r="N176" s="384">
        <v>3.7584371398781756E-2</v>
      </c>
      <c r="O176" s="384">
        <v>3.6047376872164125E-2</v>
      </c>
      <c r="P176" s="384">
        <v>3.3585163455162853E-2</v>
      </c>
      <c r="Q176" s="738">
        <v>4.0044712677867231E-2</v>
      </c>
      <c r="R176" s="738">
        <v>3.8093773104615217E-2</v>
      </c>
      <c r="S176" s="738">
        <v>4.0634806317197389E-2</v>
      </c>
      <c r="T176" s="738">
        <v>4.4453070413787751E-2</v>
      </c>
      <c r="U176" s="738">
        <v>3.625556588921737E-2</v>
      </c>
      <c r="V176" s="738">
        <v>3.2791204064625393E-2</v>
      </c>
      <c r="W176" s="738">
        <v>3.2205623676261688E-2</v>
      </c>
      <c r="X176" s="738">
        <v>3.3969049970873536E-2</v>
      </c>
      <c r="Y176" s="738">
        <v>3.3826648787029137E-2</v>
      </c>
      <c r="Z176" s="738">
        <v>3.3747117413277072E-2</v>
      </c>
      <c r="AA176" s="739"/>
      <c r="AB176" s="834"/>
      <c r="AC176" s="834"/>
      <c r="AD176" s="834"/>
      <c r="AE176" s="834"/>
      <c r="AF176" s="834"/>
      <c r="AG176" s="834"/>
      <c r="AH176" s="834"/>
      <c r="AI176" s="834"/>
      <c r="AJ176" s="834"/>
      <c r="AK176" s="834"/>
      <c r="AL176" s="834"/>
      <c r="AM176" s="834"/>
      <c r="AN176" s="834"/>
      <c r="AO176" s="834"/>
      <c r="AP176" s="834"/>
      <c r="AQ176" s="1413"/>
      <c r="AR176" s="834"/>
      <c r="AS176" s="834"/>
      <c r="AT176" s="834"/>
      <c r="AU176" s="834"/>
      <c r="AV176" s="31"/>
      <c r="AW176" s="107"/>
      <c r="AX176" s="944"/>
      <c r="AY176" s="384">
        <v>0</v>
      </c>
      <c r="AZ176" s="384">
        <v>2.9754893953592342E-2</v>
      </c>
      <c r="BA176" s="384">
        <v>2.4436527812070119E-2</v>
      </c>
      <c r="BB176" s="384">
        <v>3.5374865254727154E-2</v>
      </c>
      <c r="BC176" s="384">
        <v>4.0044712677867231E-2</v>
      </c>
      <c r="BD176" s="384">
        <v>3.625556588921737E-2</v>
      </c>
      <c r="BE176" s="384">
        <v>3.3826648787029137E-2</v>
      </c>
      <c r="BF176" s="1009">
        <v>0</v>
      </c>
      <c r="BG176" s="384"/>
      <c r="BH176" s="738"/>
      <c r="BI176" s="1413"/>
      <c r="BJ176" s="834"/>
      <c r="BL176" s="834"/>
      <c r="BM176" s="834"/>
      <c r="BN176" s="834"/>
      <c r="BP176" s="834"/>
      <c r="BQ176" s="834"/>
      <c r="BR176" s="834"/>
    </row>
    <row r="177" spans="1:70">
      <c r="A177" s="31"/>
      <c r="B177" s="31"/>
      <c r="C177" s="90" t="s">
        <v>133</v>
      </c>
      <c r="D177" s="90"/>
      <c r="E177" s="90"/>
      <c r="F177" s="384">
        <v>3.3946002990062438E-2</v>
      </c>
      <c r="G177" s="384">
        <v>3.1567256273138618E-2</v>
      </c>
      <c r="H177" s="384">
        <v>3.2649046546308347E-2</v>
      </c>
      <c r="I177" s="384">
        <v>2.8993686289725231E-2</v>
      </c>
      <c r="J177" s="384">
        <v>2.218287076451558E-2</v>
      </c>
      <c r="K177" s="384">
        <v>2.74964115890368E-2</v>
      </c>
      <c r="L177" s="384">
        <v>2.9638509657384446E-2</v>
      </c>
      <c r="M177" s="384">
        <v>2.9860073218107689E-2</v>
      </c>
      <c r="N177" s="384">
        <v>2.9923722767930636E-2</v>
      </c>
      <c r="O177" s="384">
        <v>3.0351857757487256E-2</v>
      </c>
      <c r="P177" s="384">
        <v>3.3354095923165024E-2</v>
      </c>
      <c r="Q177" s="738">
        <v>3.2853263737634454E-2</v>
      </c>
      <c r="R177" s="738">
        <v>3.1891191838395463E-2</v>
      </c>
      <c r="S177" s="738">
        <v>2.8900663614383454E-2</v>
      </c>
      <c r="T177" s="738">
        <v>2.8538156975390108E-2</v>
      </c>
      <c r="U177" s="738">
        <v>2.6877334815838556E-2</v>
      </c>
      <c r="V177" s="738">
        <v>2.7097502621038199E-2</v>
      </c>
      <c r="W177" s="738">
        <v>2.7708118586439789E-2</v>
      </c>
      <c r="X177" s="738">
        <v>2.7697996606134284E-2</v>
      </c>
      <c r="Y177" s="738">
        <v>2.9394124100938678E-2</v>
      </c>
      <c r="Z177" s="738">
        <v>3.0145723958588885E-2</v>
      </c>
      <c r="AA177" s="739"/>
      <c r="AB177" s="834"/>
      <c r="AC177" s="834">
        <v>3.0925743729143629E-2</v>
      </c>
      <c r="AD177" s="834">
        <v>3.6473658185521188E-2</v>
      </c>
      <c r="AE177" s="834">
        <v>3.179489044789284E-2</v>
      </c>
      <c r="AF177" s="834">
        <v>2.9224032862366276E-2</v>
      </c>
      <c r="AG177" s="834">
        <v>2.9343172249272319E-2</v>
      </c>
      <c r="AH177" s="834">
        <v>2.9790882091791433E-2</v>
      </c>
      <c r="AI177" s="834">
        <v>3.1023016643767873E-2</v>
      </c>
      <c r="AJ177" s="834">
        <v>3.4202828093174521E-2</v>
      </c>
      <c r="AK177" s="834">
        <v>3.5143291223542629E-2</v>
      </c>
      <c r="AL177" s="834">
        <v>3.8086880546912123E-2</v>
      </c>
      <c r="AM177" s="834">
        <v>3.8366223708078004E-2</v>
      </c>
      <c r="AN177" s="834">
        <v>3.7232865258342976E-2</v>
      </c>
      <c r="AO177" s="834">
        <v>3.8336325926233449E-2</v>
      </c>
      <c r="AP177" s="834">
        <v>3.802580928256577E-2</v>
      </c>
      <c r="AQ177" s="1413">
        <v>3.0364568583905922E-2</v>
      </c>
      <c r="AR177" s="834"/>
      <c r="AS177" s="834"/>
      <c r="AT177" s="834"/>
      <c r="AU177" s="834">
        <v>3.0783248185870946E-2</v>
      </c>
      <c r="AV177" s="31"/>
      <c r="AW177" s="107"/>
      <c r="AX177" s="944"/>
      <c r="AY177" s="384">
        <v>2.5790064386555615E-2</v>
      </c>
      <c r="AZ177" s="384">
        <v>3.2162108720135495E-2</v>
      </c>
      <c r="BA177" s="384">
        <v>2.8993686289725231E-2</v>
      </c>
      <c r="BB177" s="384">
        <v>2.9860073218107689E-2</v>
      </c>
      <c r="BC177" s="384">
        <v>3.2853263737634454E-2</v>
      </c>
      <c r="BD177" s="384">
        <v>2.6877334815838556E-2</v>
      </c>
      <c r="BE177" s="384">
        <v>2.9394124100938678E-2</v>
      </c>
      <c r="BF177" s="1009">
        <v>3.179489044789284E-2</v>
      </c>
      <c r="BG177" s="384">
        <v>3.1023016643767873E-2</v>
      </c>
      <c r="BH177" s="738">
        <v>3.8366223708078004E-2</v>
      </c>
      <c r="BI177" s="1413">
        <v>3.0364568583905922E-2</v>
      </c>
      <c r="BJ177" s="834">
        <v>3.0783248185870946E-2</v>
      </c>
      <c r="BL177" s="834"/>
      <c r="BM177" s="834"/>
      <c r="BN177" s="834"/>
      <c r="BP177" s="834"/>
      <c r="BQ177" s="834"/>
      <c r="BR177" s="834"/>
    </row>
    <row r="178" spans="1:70">
      <c r="A178" s="31"/>
      <c r="B178" s="31"/>
      <c r="C178" s="31"/>
      <c r="D178" s="31"/>
      <c r="E178" s="31"/>
      <c r="F178" s="222"/>
      <c r="G178" s="222"/>
      <c r="H178" s="222"/>
      <c r="I178" s="175"/>
      <c r="J178" s="222"/>
      <c r="K178" s="222"/>
      <c r="L178" s="222"/>
      <c r="M178" s="175"/>
      <c r="N178" s="222"/>
      <c r="O178" s="222"/>
      <c r="P178" s="222"/>
      <c r="Q178" s="383"/>
      <c r="R178" s="383"/>
      <c r="S178" s="383"/>
      <c r="T178" s="383"/>
      <c r="U178" s="383"/>
      <c r="V178" s="383"/>
      <c r="W178" s="383"/>
      <c r="X178" s="383"/>
      <c r="Y178" s="383"/>
      <c r="Z178" s="383"/>
      <c r="AA178" s="577"/>
      <c r="AB178" s="560"/>
      <c r="AC178" s="560"/>
      <c r="AD178" s="560"/>
      <c r="AE178" s="560"/>
      <c r="AF178" s="560"/>
      <c r="AG178" s="560"/>
      <c r="AH178" s="560"/>
      <c r="AI178" s="560"/>
      <c r="AJ178" s="560"/>
      <c r="AK178" s="560"/>
      <c r="AL178" s="560"/>
      <c r="AM178" s="560"/>
      <c r="AN178" s="560"/>
      <c r="AO178" s="560"/>
      <c r="AP178" s="560"/>
      <c r="AQ178" s="534"/>
      <c r="AR178" s="560"/>
      <c r="AS178" s="560"/>
      <c r="AT178" s="560"/>
      <c r="AU178" s="557"/>
      <c r="AV178" s="31"/>
      <c r="AW178" s="107"/>
      <c r="AX178" s="944"/>
      <c r="AY178" s="63"/>
      <c r="AZ178" s="63"/>
      <c r="BA178" s="63"/>
      <c r="BB178" s="63"/>
      <c r="BC178" s="63"/>
      <c r="BD178" s="63"/>
      <c r="BE178" s="63"/>
      <c r="BF178" s="933"/>
      <c r="BG178" s="63"/>
      <c r="BH178" s="353"/>
      <c r="BI178" s="534"/>
      <c r="BJ178" s="557"/>
      <c r="BL178" s="560"/>
      <c r="BM178" s="560"/>
      <c r="BN178" s="560"/>
      <c r="BP178" s="560"/>
      <c r="BQ178" s="560"/>
      <c r="BR178" s="560"/>
    </row>
    <row r="179" spans="1:70">
      <c r="A179" s="31"/>
      <c r="B179" s="5" t="s">
        <v>114</v>
      </c>
      <c r="C179" s="90"/>
      <c r="D179" s="90"/>
      <c r="E179" s="90"/>
      <c r="F179" s="210"/>
      <c r="G179" s="210"/>
      <c r="H179" s="210"/>
      <c r="I179" s="107"/>
      <c r="J179" s="210"/>
      <c r="K179" s="210"/>
      <c r="L179" s="210"/>
      <c r="M179" s="107"/>
      <c r="N179" s="210"/>
      <c r="O179" s="210"/>
      <c r="P179" s="210"/>
      <c r="Q179" s="351"/>
      <c r="R179" s="351"/>
      <c r="S179" s="351"/>
      <c r="T179" s="351"/>
      <c r="U179" s="351"/>
      <c r="V179" s="351"/>
      <c r="W179" s="351"/>
      <c r="X179" s="351"/>
      <c r="Y179" s="351"/>
      <c r="Z179" s="351"/>
      <c r="AA179" s="566"/>
      <c r="AB179" s="351"/>
      <c r="AC179" s="351"/>
      <c r="AD179" s="351"/>
      <c r="AE179" s="351"/>
      <c r="AF179" s="351"/>
      <c r="AG179" s="351"/>
      <c r="AH179" s="351"/>
      <c r="AI179" s="351"/>
      <c r="AJ179" s="351"/>
      <c r="AK179" s="351"/>
      <c r="AL179" s="351"/>
      <c r="AM179" s="351"/>
      <c r="AN179" s="351"/>
      <c r="AO179" s="351"/>
      <c r="AP179" s="351"/>
      <c r="AQ179" s="535"/>
      <c r="AR179" s="351"/>
      <c r="AS179" s="351"/>
      <c r="AT179" s="558"/>
      <c r="AU179" s="558"/>
      <c r="AV179" s="31"/>
      <c r="AW179" s="107"/>
      <c r="AX179" s="944"/>
      <c r="AY179" s="107"/>
      <c r="AZ179" s="107"/>
      <c r="BA179" s="107"/>
      <c r="BB179" s="107"/>
      <c r="BC179" s="107"/>
      <c r="BD179" s="107"/>
      <c r="BE179" s="107"/>
      <c r="BF179" s="958"/>
      <c r="BG179" s="107"/>
      <c r="BH179" s="351"/>
      <c r="BI179" s="535"/>
      <c r="BJ179" s="558"/>
      <c r="BL179" s="351"/>
      <c r="BM179" s="351"/>
      <c r="BN179" s="351"/>
      <c r="BP179" s="351"/>
      <c r="BQ179" s="351"/>
      <c r="BR179" s="351"/>
    </row>
    <row r="180" spans="1:70">
      <c r="A180" s="31"/>
      <c r="B180" s="31"/>
      <c r="C180" s="90" t="s">
        <v>128</v>
      </c>
      <c r="D180" s="90"/>
      <c r="E180" s="90"/>
      <c r="F180" s="384">
        <v>0.80310153673426432</v>
      </c>
      <c r="G180" s="384">
        <v>0.80256832576761883</v>
      </c>
      <c r="H180" s="384">
        <v>0.79370744491709577</v>
      </c>
      <c r="I180" s="384">
        <v>0.80436947296047789</v>
      </c>
      <c r="J180" s="384">
        <v>0.78159812127416151</v>
      </c>
      <c r="K180" s="384">
        <v>0.7865429509284606</v>
      </c>
      <c r="L180" s="384">
        <v>0.76754992274897493</v>
      </c>
      <c r="M180" s="384">
        <v>0.69391321126881345</v>
      </c>
      <c r="N180" s="384">
        <v>0.66942730721935539</v>
      </c>
      <c r="O180" s="384">
        <v>0.67240757439134358</v>
      </c>
      <c r="P180" s="384">
        <v>0.63520026438754817</v>
      </c>
      <c r="Q180" s="738">
        <v>0.63385836578460109</v>
      </c>
      <c r="R180" s="738">
        <v>0.6458692464044048</v>
      </c>
      <c r="S180" s="738">
        <v>0.6670848282610331</v>
      </c>
      <c r="T180" s="738">
        <v>0.66878169439365998</v>
      </c>
      <c r="U180" s="738">
        <v>0.69656856445186988</v>
      </c>
      <c r="V180" s="738">
        <v>0.70959968844824506</v>
      </c>
      <c r="W180" s="738">
        <v>0.69790504427885924</v>
      </c>
      <c r="X180" s="738">
        <v>0.69898975693223619</v>
      </c>
      <c r="Y180" s="738">
        <v>0.71323293816084588</v>
      </c>
      <c r="Z180" s="738">
        <v>0.71017159163443844</v>
      </c>
      <c r="AA180" s="739"/>
      <c r="AB180" s="834"/>
      <c r="AC180" s="834">
        <v>0.78078130588562566</v>
      </c>
      <c r="AD180" s="834">
        <v>0.78179366149696561</v>
      </c>
      <c r="AE180" s="834">
        <v>0.78451437929322498</v>
      </c>
      <c r="AF180" s="834">
        <v>0.79226151667078848</v>
      </c>
      <c r="AG180" s="834">
        <v>0.79981715121594443</v>
      </c>
      <c r="AH180" s="834">
        <v>0.79523236741388736</v>
      </c>
      <c r="AI180" s="834">
        <v>0.80945980182411892</v>
      </c>
      <c r="AJ180" s="834">
        <v>0.77907143197976814</v>
      </c>
      <c r="AK180" s="834">
        <v>0.80151176182470452</v>
      </c>
      <c r="AL180" s="834">
        <v>0.7820306997226999</v>
      </c>
      <c r="AM180" s="834">
        <v>0.79419658135052862</v>
      </c>
      <c r="AN180" s="834">
        <v>0.78901266650916835</v>
      </c>
      <c r="AO180" s="834">
        <v>0.80075101540347915</v>
      </c>
      <c r="AP180" s="834">
        <v>0.80215283389126169</v>
      </c>
      <c r="AQ180" s="1413">
        <v>0.80479925042133371</v>
      </c>
      <c r="AR180" s="834"/>
      <c r="AS180" s="834"/>
      <c r="AT180" s="834"/>
      <c r="AU180" s="834">
        <v>0.81928108967896596</v>
      </c>
      <c r="AV180" s="31"/>
      <c r="AW180" s="107"/>
      <c r="AX180" s="944"/>
      <c r="AY180" s="384">
        <v>0.86610900581527339</v>
      </c>
      <c r="AZ180" s="384">
        <v>0.8105309886584946</v>
      </c>
      <c r="BA180" s="384">
        <v>0.80436947296047789</v>
      </c>
      <c r="BB180" s="384">
        <v>0.69391321126881345</v>
      </c>
      <c r="BC180" s="384">
        <v>0.63385836578460109</v>
      </c>
      <c r="BD180" s="384">
        <v>0.69656856445186988</v>
      </c>
      <c r="BE180" s="384">
        <v>0.71323293816084588</v>
      </c>
      <c r="BF180" s="1009">
        <v>0.78451437929322498</v>
      </c>
      <c r="BG180" s="384">
        <v>0.80945980182411892</v>
      </c>
      <c r="BH180" s="738">
        <v>0.79419658135052862</v>
      </c>
      <c r="BI180" s="1413">
        <v>0.80479925042133371</v>
      </c>
      <c r="BJ180" s="834">
        <v>0.81928108967896596</v>
      </c>
      <c r="BL180" s="834"/>
      <c r="BM180" s="834"/>
      <c r="BN180" s="834"/>
      <c r="BP180" s="834"/>
      <c r="BQ180" s="834"/>
      <c r="BR180" s="834"/>
    </row>
    <row r="181" spans="1:70">
      <c r="A181" s="31"/>
      <c r="B181" s="31"/>
      <c r="C181" s="90" t="s">
        <v>108</v>
      </c>
      <c r="D181" s="90"/>
      <c r="E181" s="90"/>
      <c r="F181" s="384">
        <v>7.7889270928355916E-2</v>
      </c>
      <c r="G181" s="384">
        <v>7.9232448211679338E-2</v>
      </c>
      <c r="H181" s="384">
        <v>8.2574969380095092E-2</v>
      </c>
      <c r="I181" s="384">
        <v>8.0158372649896864E-2</v>
      </c>
      <c r="J181" s="384">
        <v>9.5875233335340523E-2</v>
      </c>
      <c r="K181" s="384">
        <v>8.5048644933461329E-2</v>
      </c>
      <c r="L181" s="384">
        <v>9.2817397163202961E-2</v>
      </c>
      <c r="M181" s="384">
        <v>0.12904678187041718</v>
      </c>
      <c r="N181" s="384">
        <v>0.15030426603045813</v>
      </c>
      <c r="O181" s="384">
        <v>0.15282035868149482</v>
      </c>
      <c r="P181" s="384">
        <v>0.17485380653808377</v>
      </c>
      <c r="Q181" s="738">
        <v>0.18406303710653704</v>
      </c>
      <c r="R181" s="738">
        <v>0.17589042975617708</v>
      </c>
      <c r="S181" s="738">
        <v>0.16357645248429803</v>
      </c>
      <c r="T181" s="738">
        <v>0.16153076165815969</v>
      </c>
      <c r="U181" s="738">
        <v>0.15458327978408945</v>
      </c>
      <c r="V181" s="738">
        <v>0.15068070813117626</v>
      </c>
      <c r="W181" s="738">
        <v>0.15469121835134395</v>
      </c>
      <c r="X181" s="738">
        <v>0.15333348959676221</v>
      </c>
      <c r="Y181" s="738">
        <v>0.14533207156322886</v>
      </c>
      <c r="Z181" s="738">
        <v>0.14421206773551609</v>
      </c>
      <c r="AA181" s="739"/>
      <c r="AB181" s="834"/>
      <c r="AC181" s="834">
        <v>0.1424710885029607</v>
      </c>
      <c r="AD181" s="834">
        <v>0.13999444686843046</v>
      </c>
      <c r="AE181" s="834">
        <v>0.137323917570081</v>
      </c>
      <c r="AF181" s="834">
        <v>0.13393586486506739</v>
      </c>
      <c r="AG181" s="834">
        <v>0.12918632291095264</v>
      </c>
      <c r="AH181" s="834">
        <v>0.13441953708766174</v>
      </c>
      <c r="AI181" s="834">
        <v>0.12230463911721653</v>
      </c>
      <c r="AJ181" s="834">
        <v>0.14376376117083281</v>
      </c>
      <c r="AK181" s="834">
        <v>0.12813571438027033</v>
      </c>
      <c r="AL181" s="834">
        <v>0.13816144322962606</v>
      </c>
      <c r="AM181" s="834">
        <v>0.12730776851168069</v>
      </c>
      <c r="AN181" s="834">
        <v>0.13154148569490129</v>
      </c>
      <c r="AO181" s="834">
        <v>0.12188378714549301</v>
      </c>
      <c r="AP181" s="834">
        <v>0.11831928892993189</v>
      </c>
      <c r="AQ181" s="1413">
        <v>0.12856612658874778</v>
      </c>
      <c r="AR181" s="834"/>
      <c r="AS181" s="834"/>
      <c r="AT181" s="834"/>
      <c r="AU181" s="834">
        <v>0.11345408517597509</v>
      </c>
      <c r="AV181" s="31"/>
      <c r="AW181" s="107"/>
      <c r="AX181" s="944"/>
      <c r="AY181" s="384">
        <v>6.4020397115065575E-2</v>
      </c>
      <c r="AZ181" s="384">
        <v>7.4722190399816688E-2</v>
      </c>
      <c r="BA181" s="384">
        <v>8.0158372649896864E-2</v>
      </c>
      <c r="BB181" s="384">
        <v>0.12904678187041718</v>
      </c>
      <c r="BC181" s="384">
        <v>0.18406303710653704</v>
      </c>
      <c r="BD181" s="384">
        <v>0.15458327978408945</v>
      </c>
      <c r="BE181" s="384">
        <v>0.14533207156322886</v>
      </c>
      <c r="BF181" s="1009">
        <v>0.137323917570081</v>
      </c>
      <c r="BG181" s="384">
        <v>0.12230463911721653</v>
      </c>
      <c r="BH181" s="738">
        <v>0.12730776851168069</v>
      </c>
      <c r="BI181" s="1413">
        <v>0.12856612658874778</v>
      </c>
      <c r="BJ181" s="834">
        <v>0.11345408517597509</v>
      </c>
      <c r="BL181" s="834"/>
      <c r="BM181" s="834"/>
      <c r="BN181" s="834"/>
      <c r="BP181" s="834"/>
      <c r="BQ181" s="834"/>
      <c r="BR181" s="834"/>
    </row>
    <row r="182" spans="1:70">
      <c r="A182" s="31"/>
      <c r="B182" s="31"/>
      <c r="C182" s="90" t="s">
        <v>109</v>
      </c>
      <c r="D182" s="90"/>
      <c r="E182" s="90"/>
      <c r="F182" s="384">
        <v>6.6016419900357878E-2</v>
      </c>
      <c r="G182" s="384">
        <v>6.7703102612514901E-2</v>
      </c>
      <c r="H182" s="384">
        <v>7.090648088396044E-2</v>
      </c>
      <c r="I182" s="384">
        <v>6.9086512245430179E-2</v>
      </c>
      <c r="J182" s="384">
        <v>8.4771481905220686E-2</v>
      </c>
      <c r="K182" s="384">
        <v>7.9088011186557172E-2</v>
      </c>
      <c r="L182" s="384">
        <v>8.7101982969924371E-2</v>
      </c>
      <c r="M182" s="384">
        <v>0.11232365679001756</v>
      </c>
      <c r="N182" s="384">
        <v>0.11880563759235711</v>
      </c>
      <c r="O182" s="384">
        <v>0.11810439835687807</v>
      </c>
      <c r="P182" s="384">
        <v>0.13273540130908559</v>
      </c>
      <c r="Q182" s="738">
        <v>0.12429735048199472</v>
      </c>
      <c r="R182" s="738">
        <v>0.12026483477843244</v>
      </c>
      <c r="S182" s="738">
        <v>0.11226802485552517</v>
      </c>
      <c r="T182" s="738">
        <v>0.1106708250262655</v>
      </c>
      <c r="U182" s="738">
        <v>9.8878678833054873E-2</v>
      </c>
      <c r="V182" s="738">
        <v>9.2646080451750046E-2</v>
      </c>
      <c r="W182" s="738">
        <v>9.6063667928061466E-2</v>
      </c>
      <c r="X182" s="738">
        <v>9.408621053371774E-2</v>
      </c>
      <c r="Y182" s="738">
        <v>8.796375639888826E-2</v>
      </c>
      <c r="Z182" s="738">
        <v>9.0466714226711223E-2</v>
      </c>
      <c r="AA182" s="739"/>
      <c r="AB182" s="834"/>
      <c r="AC182" s="834">
        <v>5.2744108413146286E-2</v>
      </c>
      <c r="AD182" s="834">
        <v>5.1771052318432431E-2</v>
      </c>
      <c r="AE182" s="834">
        <v>5.2856221887944511E-2</v>
      </c>
      <c r="AF182" s="834">
        <v>5.0495739562490156E-2</v>
      </c>
      <c r="AG182" s="834">
        <v>4.8425671969281409E-2</v>
      </c>
      <c r="AH182" s="834">
        <v>4.7362857663568438E-2</v>
      </c>
      <c r="AI182" s="834">
        <v>4.4786623128026122E-2</v>
      </c>
      <c r="AJ182" s="834">
        <v>5.0054874266354916E-2</v>
      </c>
      <c r="AK182" s="834">
        <v>4.404230815054077E-2</v>
      </c>
      <c r="AL182" s="834">
        <v>5.0028237653165469E-2</v>
      </c>
      <c r="AM182" s="834">
        <v>5.0048932197385876E-2</v>
      </c>
      <c r="AN182" s="834">
        <v>5.0787189319182705E-2</v>
      </c>
      <c r="AO182" s="834">
        <v>4.9470339607514874E-2</v>
      </c>
      <c r="AP182" s="834">
        <v>5.2464504213321023E-2</v>
      </c>
      <c r="AQ182" s="1413">
        <v>4.1993441186670644E-2</v>
      </c>
      <c r="AR182" s="834"/>
      <c r="AS182" s="834"/>
      <c r="AT182" s="834"/>
      <c r="AU182" s="834">
        <v>4.3876156551739591E-2</v>
      </c>
      <c r="AV182" s="31"/>
      <c r="AW182" s="107"/>
      <c r="AX182" s="944"/>
      <c r="AY182" s="384">
        <v>4.6312627700260199E-2</v>
      </c>
      <c r="AZ182" s="384">
        <v>6.4741092908695147E-2</v>
      </c>
      <c r="BA182" s="384">
        <v>6.9086512245430179E-2</v>
      </c>
      <c r="BB182" s="384">
        <v>0.11232365679001756</v>
      </c>
      <c r="BC182" s="384">
        <v>0.12429735048199472</v>
      </c>
      <c r="BD182" s="384">
        <v>9.8878678833054873E-2</v>
      </c>
      <c r="BE182" s="384">
        <v>8.796375639888826E-2</v>
      </c>
      <c r="BF182" s="1009">
        <v>5.2856221887944511E-2</v>
      </c>
      <c r="BG182" s="384">
        <v>4.4786623128026122E-2</v>
      </c>
      <c r="BH182" s="738">
        <v>5.0048932197385876E-2</v>
      </c>
      <c r="BI182" s="1413">
        <v>4.1993441186670644E-2</v>
      </c>
      <c r="BJ182" s="834">
        <v>4.3876156551739591E-2</v>
      </c>
      <c r="BL182" s="834"/>
      <c r="BM182" s="834"/>
      <c r="BN182" s="834"/>
      <c r="BP182" s="834"/>
      <c r="BQ182" s="834"/>
      <c r="BR182" s="834"/>
    </row>
    <row r="183" spans="1:70">
      <c r="A183" s="31"/>
      <c r="B183" s="31"/>
      <c r="C183" s="90" t="s">
        <v>132</v>
      </c>
      <c r="D183" s="90"/>
      <c r="E183" s="90"/>
      <c r="F183" s="384">
        <v>2.6903375201740229E-2</v>
      </c>
      <c r="G183" s="384">
        <v>2.7343697692791817E-2</v>
      </c>
      <c r="H183" s="384">
        <v>2.8473219106820668E-2</v>
      </c>
      <c r="I183" s="384">
        <v>2.496502999122786E-2</v>
      </c>
      <c r="J183" s="384">
        <v>2.6470765339916904E-2</v>
      </c>
      <c r="K183" s="384">
        <v>2.7527936767511588E-2</v>
      </c>
      <c r="L183" s="384">
        <v>2.9657423649268731E-2</v>
      </c>
      <c r="M183" s="384">
        <v>3.9288623986964533E-2</v>
      </c>
      <c r="N183" s="384">
        <v>3.6406823126320327E-2</v>
      </c>
      <c r="O183" s="384">
        <v>3.3163009718465086E-2</v>
      </c>
      <c r="P183" s="384">
        <v>3.2947462154942118E-2</v>
      </c>
      <c r="Q183" s="738">
        <v>3.4142331675481787E-2</v>
      </c>
      <c r="R183" s="738">
        <v>3.349885506985361E-2</v>
      </c>
      <c r="S183" s="738">
        <v>3.317694089704025E-2</v>
      </c>
      <c r="T183" s="738">
        <v>3.5539083892423134E-2</v>
      </c>
      <c r="U183" s="738">
        <v>2.8908559311142525E-2</v>
      </c>
      <c r="V183" s="738">
        <v>2.593019293491489E-2</v>
      </c>
      <c r="W183" s="738">
        <v>2.9337182538134433E-2</v>
      </c>
      <c r="X183" s="738">
        <v>3.2088695122237061E-2</v>
      </c>
      <c r="Y183" s="738">
        <v>3.2182589062837642E-2</v>
      </c>
      <c r="Z183" s="738">
        <v>3.2486013592160107E-2</v>
      </c>
      <c r="AA183" s="739"/>
      <c r="AB183" s="834"/>
      <c r="AC183" s="834"/>
      <c r="AD183" s="834"/>
      <c r="AE183" s="834"/>
      <c r="AF183" s="834"/>
      <c r="AG183" s="834"/>
      <c r="AH183" s="834"/>
      <c r="AI183" s="834"/>
      <c r="AJ183" s="834"/>
      <c r="AK183" s="834"/>
      <c r="AL183" s="834"/>
      <c r="AM183" s="834"/>
      <c r="AN183" s="834"/>
      <c r="AO183" s="834"/>
      <c r="AP183" s="834"/>
      <c r="AQ183" s="1413"/>
      <c r="AR183" s="834"/>
      <c r="AS183" s="834"/>
      <c r="AT183" s="834"/>
      <c r="AU183" s="834"/>
      <c r="AV183" s="31"/>
      <c r="AW183" s="107"/>
      <c r="AX183" s="944"/>
      <c r="AY183" s="384">
        <v>0</v>
      </c>
      <c r="AZ183" s="384">
        <v>2.4415740634666054E-2</v>
      </c>
      <c r="BA183" s="384">
        <v>2.496502999122786E-2</v>
      </c>
      <c r="BB183" s="384">
        <v>3.9288623986964533E-2</v>
      </c>
      <c r="BC183" s="384">
        <v>3.4142331675481787E-2</v>
      </c>
      <c r="BD183" s="384">
        <v>2.8908559311142525E-2</v>
      </c>
      <c r="BE183" s="384">
        <v>3.2182589062837642E-2</v>
      </c>
      <c r="BF183" s="1009">
        <v>0</v>
      </c>
      <c r="BG183" s="384"/>
      <c r="BH183" s="738"/>
      <c r="BI183" s="1413"/>
      <c r="BJ183" s="834"/>
      <c r="BL183" s="834"/>
      <c r="BM183" s="834"/>
      <c r="BN183" s="834"/>
      <c r="BP183" s="834"/>
      <c r="BQ183" s="834"/>
      <c r="BR183" s="834"/>
    </row>
    <row r="184" spans="1:70">
      <c r="A184" s="31"/>
      <c r="B184" s="31"/>
      <c r="C184" s="90" t="s">
        <v>133</v>
      </c>
      <c r="D184" s="90"/>
      <c r="E184" s="90"/>
      <c r="F184" s="384">
        <v>2.6089397235281739E-2</v>
      </c>
      <c r="G184" s="384">
        <v>2.3152425715395226E-2</v>
      </c>
      <c r="H184" s="384">
        <v>2.433788571202803E-2</v>
      </c>
      <c r="I184" s="384">
        <v>2.1420612152967113E-2</v>
      </c>
      <c r="J184" s="384">
        <v>1.128439814536039E-2</v>
      </c>
      <c r="K184" s="384">
        <v>2.1792456184009389E-2</v>
      </c>
      <c r="L184" s="384">
        <v>2.2873273468629118E-2</v>
      </c>
      <c r="M184" s="384">
        <v>2.5427726083787138E-2</v>
      </c>
      <c r="N184" s="384">
        <v>2.5055966031509141E-2</v>
      </c>
      <c r="O184" s="384">
        <v>2.3504658851818454E-2</v>
      </c>
      <c r="P184" s="384">
        <v>2.4263065610340494E-2</v>
      </c>
      <c r="Q184" s="738">
        <v>2.363891495138537E-2</v>
      </c>
      <c r="R184" s="738">
        <v>2.4476633991132153E-2</v>
      </c>
      <c r="S184" s="738">
        <v>2.3893753502103352E-2</v>
      </c>
      <c r="T184" s="738">
        <v>2.3477635029491819E-2</v>
      </c>
      <c r="U184" s="738">
        <v>2.1060917619843206E-2</v>
      </c>
      <c r="V184" s="738">
        <v>2.1143330033913707E-2</v>
      </c>
      <c r="W184" s="738">
        <v>2.2002886903600825E-2</v>
      </c>
      <c r="X184" s="738">
        <v>2.1501847815046601E-2</v>
      </c>
      <c r="Y184" s="738">
        <v>2.1288644814199384E-2</v>
      </c>
      <c r="Z184" s="738">
        <v>2.2663612811174107E-2</v>
      </c>
      <c r="AA184" s="739"/>
      <c r="AB184" s="834"/>
      <c r="AC184" s="834">
        <v>2.4003497198267297E-2</v>
      </c>
      <c r="AD184" s="834">
        <v>2.6440839316171513E-2</v>
      </c>
      <c r="AE184" s="834">
        <v>2.5305481248749546E-2</v>
      </c>
      <c r="AF184" s="834">
        <v>2.3306878901653963E-2</v>
      </c>
      <c r="AG184" s="834">
        <v>2.257085390382154E-2</v>
      </c>
      <c r="AH184" s="834">
        <v>2.298523783488245E-2</v>
      </c>
      <c r="AI184" s="834">
        <v>2.3448935930638442E-2</v>
      </c>
      <c r="AJ184" s="834">
        <v>2.7109932583044193E-2</v>
      </c>
      <c r="AK184" s="834">
        <v>2.6310215644484453E-2</v>
      </c>
      <c r="AL184" s="834">
        <v>2.9779619394508568E-2</v>
      </c>
      <c r="AM184" s="834">
        <v>2.8446717940404785E-2</v>
      </c>
      <c r="AN184" s="834">
        <v>2.8658658476747784E-2</v>
      </c>
      <c r="AO184" s="834">
        <v>2.7894857843512911E-2</v>
      </c>
      <c r="AP184" s="834">
        <v>2.7063372965485395E-2</v>
      </c>
      <c r="AQ184" s="1413">
        <v>2.4641181803247765E-2</v>
      </c>
      <c r="AR184" s="834"/>
      <c r="AS184" s="834"/>
      <c r="AT184" s="834"/>
      <c r="AU184" s="834">
        <v>2.3388668593319447E-2</v>
      </c>
      <c r="AV184" s="31"/>
      <c r="AW184" s="107"/>
      <c r="AX184" s="944"/>
      <c r="AY184" s="384">
        <v>2.3557969369400834E-2</v>
      </c>
      <c r="AZ184" s="384">
        <v>2.5589987398327411E-2</v>
      </c>
      <c r="BA184" s="384">
        <v>2.1420612152967113E-2</v>
      </c>
      <c r="BB184" s="384">
        <v>2.5427726083787138E-2</v>
      </c>
      <c r="BC184" s="384">
        <v>2.363891495138537E-2</v>
      </c>
      <c r="BD184" s="384">
        <v>2.1060917619843206E-2</v>
      </c>
      <c r="BE184" s="384">
        <v>2.1288644814199384E-2</v>
      </c>
      <c r="BF184" s="1009">
        <v>2.5305481248749546E-2</v>
      </c>
      <c r="BG184" s="384">
        <v>2.3448935930638442E-2</v>
      </c>
      <c r="BH184" s="738">
        <v>2.8446717940404785E-2</v>
      </c>
      <c r="BI184" s="1413">
        <v>2.4641181803247765E-2</v>
      </c>
      <c r="BJ184" s="834">
        <v>2.3388668593319447E-2</v>
      </c>
      <c r="BL184" s="834"/>
      <c r="BM184" s="834"/>
      <c r="BN184" s="834"/>
      <c r="BP184" s="834"/>
      <c r="BQ184" s="834"/>
      <c r="BR184" s="834"/>
    </row>
    <row r="185" spans="1:70">
      <c r="A185" s="31"/>
      <c r="B185" s="31"/>
      <c r="C185" s="31"/>
      <c r="D185" s="31"/>
      <c r="E185" s="31"/>
      <c r="F185" s="62"/>
      <c r="G185" s="62"/>
      <c r="H185" s="62"/>
      <c r="I185" s="63"/>
      <c r="J185" s="62"/>
      <c r="K185" s="62"/>
      <c r="L185" s="62"/>
      <c r="M185" s="63"/>
      <c r="N185" s="62"/>
      <c r="O185" s="62"/>
      <c r="P185" s="62"/>
      <c r="Q185" s="353"/>
      <c r="R185" s="353"/>
      <c r="S185" s="353"/>
      <c r="T185" s="353"/>
      <c r="U185" s="353"/>
      <c r="V185" s="353"/>
      <c r="W185" s="353"/>
      <c r="X185" s="353"/>
      <c r="Y185" s="353"/>
      <c r="Z185" s="353"/>
      <c r="AA185" s="565"/>
      <c r="AB185" s="353"/>
      <c r="AC185" s="353"/>
      <c r="AD185" s="353"/>
      <c r="AE185" s="353"/>
      <c r="AF185" s="353"/>
      <c r="AG185" s="353"/>
      <c r="AH185" s="353"/>
      <c r="AI185" s="353"/>
      <c r="AJ185" s="353"/>
      <c r="AK185" s="353"/>
      <c r="AL185" s="353"/>
      <c r="AM185" s="353"/>
      <c r="AN185" s="353"/>
      <c r="AO185" s="353"/>
      <c r="AP185" s="353"/>
      <c r="AQ185" s="534"/>
      <c r="AR185" s="353"/>
      <c r="AS185" s="353"/>
      <c r="AT185" s="557"/>
      <c r="AU185" s="557"/>
      <c r="AV185" s="31"/>
      <c r="AW185" s="107"/>
      <c r="AX185" s="944"/>
      <c r="AY185" s="63"/>
      <c r="AZ185" s="63"/>
      <c r="BA185" s="63"/>
      <c r="BB185" s="63"/>
      <c r="BC185" s="63"/>
      <c r="BD185" s="63"/>
      <c r="BE185" s="63"/>
      <c r="BF185" s="933"/>
      <c r="BG185" s="63"/>
      <c r="BH185" s="353"/>
      <c r="BI185" s="534"/>
      <c r="BJ185" s="557"/>
      <c r="BL185" s="353"/>
      <c r="BM185" s="353"/>
      <c r="BN185" s="353"/>
      <c r="BP185" s="353"/>
      <c r="BQ185" s="353"/>
      <c r="BR185" s="353"/>
    </row>
    <row r="186" spans="1:70">
      <c r="A186" s="94"/>
      <c r="B186" s="89" t="s">
        <v>134</v>
      </c>
      <c r="C186" s="90"/>
      <c r="D186" s="90"/>
      <c r="E186" s="90"/>
      <c r="F186" s="210"/>
      <c r="G186" s="210"/>
      <c r="H186" s="210"/>
      <c r="I186" s="107"/>
      <c r="J186" s="210"/>
      <c r="K186" s="210"/>
      <c r="L186" s="210"/>
      <c r="M186" s="107"/>
      <c r="N186" s="210"/>
      <c r="O186" s="210"/>
      <c r="P186" s="210"/>
      <c r="Q186" s="351"/>
      <c r="R186" s="351"/>
      <c r="S186" s="351"/>
      <c r="T186" s="351"/>
      <c r="U186" s="351"/>
      <c r="V186" s="351"/>
      <c r="W186" s="351"/>
      <c r="X186" s="351"/>
      <c r="Y186" s="351"/>
      <c r="Z186" s="351"/>
      <c r="AA186" s="566"/>
      <c r="AB186" s="351"/>
      <c r="AC186" s="351"/>
      <c r="AD186" s="351"/>
      <c r="AE186" s="351"/>
      <c r="AF186" s="351"/>
      <c r="AG186" s="351"/>
      <c r="AH186" s="351"/>
      <c r="AI186" s="351"/>
      <c r="AJ186" s="351"/>
      <c r="AK186" s="351"/>
      <c r="AL186" s="351"/>
      <c r="AM186" s="351"/>
      <c r="AN186" s="351"/>
      <c r="AO186" s="351"/>
      <c r="AP186" s="351"/>
      <c r="AQ186" s="535"/>
      <c r="AR186" s="351"/>
      <c r="AS186" s="351"/>
      <c r="AT186" s="558"/>
      <c r="AU186" s="558"/>
      <c r="AV186" s="31"/>
      <c r="AW186" s="107"/>
      <c r="AX186" s="944"/>
      <c r="AY186" s="107"/>
      <c r="AZ186" s="107"/>
      <c r="BA186" s="107"/>
      <c r="BB186" s="107"/>
      <c r="BC186" s="107"/>
      <c r="BD186" s="107"/>
      <c r="BE186" s="107"/>
      <c r="BF186" s="958"/>
      <c r="BG186" s="107"/>
      <c r="BH186" s="351"/>
      <c r="BI186" s="535"/>
      <c r="BJ186" s="558"/>
      <c r="BL186" s="351"/>
      <c r="BM186" s="351"/>
      <c r="BN186" s="351"/>
      <c r="BP186" s="351"/>
      <c r="BQ186" s="351"/>
      <c r="BR186" s="351"/>
    </row>
    <row r="187" spans="1:70">
      <c r="A187" s="31"/>
      <c r="B187" s="31"/>
      <c r="C187" s="90" t="s">
        <v>128</v>
      </c>
      <c r="D187" s="90"/>
      <c r="E187" s="90"/>
      <c r="F187" s="384">
        <v>0.5648070010939209</v>
      </c>
      <c r="G187" s="384">
        <v>0.54643815928627604</v>
      </c>
      <c r="H187" s="384">
        <v>0.56153657272256019</v>
      </c>
      <c r="I187" s="384">
        <v>0.5621486054459266</v>
      </c>
      <c r="J187" s="384">
        <v>0.57982030168672438</v>
      </c>
      <c r="K187" s="384">
        <v>0.56506487265737626</v>
      </c>
      <c r="L187" s="384">
        <v>0.54170107349298102</v>
      </c>
      <c r="M187" s="384">
        <v>0.45846499318309403</v>
      </c>
      <c r="N187" s="384">
        <v>0.44032693223297892</v>
      </c>
      <c r="O187" s="384">
        <v>0.40696188512719156</v>
      </c>
      <c r="P187" s="384">
        <v>0.35990207482349124</v>
      </c>
      <c r="Q187" s="738">
        <v>0.37380393572847087</v>
      </c>
      <c r="R187" s="738">
        <v>0.36478210121834465</v>
      </c>
      <c r="S187" s="738">
        <v>0.36883253784662234</v>
      </c>
      <c r="T187" s="738">
        <v>0.38069244687049592</v>
      </c>
      <c r="U187" s="738">
        <v>0.42927251732101618</v>
      </c>
      <c r="V187" s="738">
        <v>0.44515181194906955</v>
      </c>
      <c r="W187" s="738">
        <v>0.40896418262923118</v>
      </c>
      <c r="X187" s="738">
        <v>0.44678276176405868</v>
      </c>
      <c r="Y187" s="738">
        <v>0.45371369586637261</v>
      </c>
      <c r="Z187" s="738">
        <v>0.44810947512140625</v>
      </c>
      <c r="AA187" s="739"/>
      <c r="AB187" s="834"/>
      <c r="AC187" s="834">
        <v>0.47880088241515822</v>
      </c>
      <c r="AD187" s="834">
        <v>0.52839645181665884</v>
      </c>
      <c r="AE187" s="834">
        <v>0.50826781227202722</v>
      </c>
      <c r="AF187" s="834">
        <v>0.55257852556125242</v>
      </c>
      <c r="AG187" s="834">
        <v>0.58676172331141296</v>
      </c>
      <c r="AH187" s="834">
        <v>0.60219054484570855</v>
      </c>
      <c r="AI187" s="834">
        <v>0.56213339126656525</v>
      </c>
      <c r="AJ187" s="834">
        <v>0.5060236656776177</v>
      </c>
      <c r="AK187" s="834">
        <v>0.53894346797981518</v>
      </c>
      <c r="AL187" s="834">
        <v>0.52597679122750984</v>
      </c>
      <c r="AM187" s="834">
        <v>0.54656862745098034</v>
      </c>
      <c r="AN187" s="834">
        <v>0.61477668144334796</v>
      </c>
      <c r="AO187" s="834">
        <v>0.66094676729282575</v>
      </c>
      <c r="AP187" s="834">
        <v>0.64385743218681291</v>
      </c>
      <c r="AQ187" s="1413">
        <v>0.56474071072389376</v>
      </c>
      <c r="AR187" s="834"/>
      <c r="AS187" s="834"/>
      <c r="AT187" s="834"/>
      <c r="AU187" s="834">
        <v>0.63243000305997543</v>
      </c>
      <c r="AV187" s="31"/>
      <c r="AW187" s="107"/>
      <c r="AX187" s="944"/>
      <c r="AY187" s="384">
        <v>0.68795901713663987</v>
      </c>
      <c r="AZ187" s="384">
        <v>0.61271549701198336</v>
      </c>
      <c r="BA187" s="384">
        <v>0.5621486054459266</v>
      </c>
      <c r="BB187" s="384">
        <v>0.45846499318309403</v>
      </c>
      <c r="BC187" s="384">
        <v>0.37380393572847087</v>
      </c>
      <c r="BD187" s="384">
        <v>0.42927251732101618</v>
      </c>
      <c r="BE187" s="384">
        <v>0.45371369586637261</v>
      </c>
      <c r="BF187" s="1009">
        <v>0.50826781227202722</v>
      </c>
      <c r="BG187" s="384">
        <v>0.56213339126656525</v>
      </c>
      <c r="BH187" s="738">
        <v>0.54656862745098034</v>
      </c>
      <c r="BI187" s="1413">
        <v>0.56474071072389376</v>
      </c>
      <c r="BJ187" s="834">
        <v>0.63243000305997543</v>
      </c>
      <c r="BL187" s="834"/>
      <c r="BM187" s="834"/>
      <c r="BN187" s="834"/>
      <c r="BP187" s="834"/>
      <c r="BQ187" s="834"/>
      <c r="BR187" s="834"/>
    </row>
    <row r="188" spans="1:70">
      <c r="A188" s="31"/>
      <c r="B188" s="31"/>
      <c r="C188" s="90" t="s">
        <v>108</v>
      </c>
      <c r="D188" s="90"/>
      <c r="E188" s="90"/>
      <c r="F188" s="384">
        <v>0.2807001093920925</v>
      </c>
      <c r="G188" s="384">
        <v>0.30658676139599206</v>
      </c>
      <c r="H188" s="384">
        <v>0.29435516874471401</v>
      </c>
      <c r="I188" s="384">
        <v>0.28828133612611623</v>
      </c>
      <c r="J188" s="384">
        <v>0.28763459779013301</v>
      </c>
      <c r="K188" s="384">
        <v>0.29557904853435851</v>
      </c>
      <c r="L188" s="384">
        <v>0.31046547003346514</v>
      </c>
      <c r="M188" s="384">
        <v>0.3711925575427058</v>
      </c>
      <c r="N188" s="384">
        <v>0.38847801936200604</v>
      </c>
      <c r="O188" s="384">
        <v>0.41348758753471571</v>
      </c>
      <c r="P188" s="384">
        <v>0.47041956339437879</v>
      </c>
      <c r="Q188" s="738">
        <v>0.44761818791427027</v>
      </c>
      <c r="R188" s="738">
        <v>0.47018399758691687</v>
      </c>
      <c r="S188" s="738">
        <v>0.46868320107756728</v>
      </c>
      <c r="T188" s="738">
        <v>0.45157778527400411</v>
      </c>
      <c r="U188" s="738">
        <v>0.39904092891968179</v>
      </c>
      <c r="V188" s="738">
        <v>0.39331187911011622</v>
      </c>
      <c r="W188" s="738">
        <v>0.43748360010495935</v>
      </c>
      <c r="X188" s="738">
        <v>0.39911356992424479</v>
      </c>
      <c r="Y188" s="738">
        <v>0.38466350740549582</v>
      </c>
      <c r="Z188" s="738">
        <v>0.38922936092966964</v>
      </c>
      <c r="AA188" s="739"/>
      <c r="AB188" s="834"/>
      <c r="AC188" s="834">
        <v>0.40157444622404881</v>
      </c>
      <c r="AD188" s="834">
        <v>0.35715266525691375</v>
      </c>
      <c r="AE188" s="834">
        <v>0.36733673772662179</v>
      </c>
      <c r="AF188" s="834">
        <v>0.32754243615909201</v>
      </c>
      <c r="AG188" s="834">
        <v>0.3015057464200111</v>
      </c>
      <c r="AH188" s="834">
        <v>0.27757365765179182</v>
      </c>
      <c r="AI188" s="834">
        <v>0.30220779926135127</v>
      </c>
      <c r="AJ188" s="834">
        <v>0.3809864273883149</v>
      </c>
      <c r="AK188" s="834">
        <v>0.3539528534165427</v>
      </c>
      <c r="AL188" s="834">
        <v>0.36981794953688918</v>
      </c>
      <c r="AM188" s="834">
        <v>0.34459694989106754</v>
      </c>
      <c r="AN188" s="834">
        <v>0.29048095714762379</v>
      </c>
      <c r="AO188" s="834">
        <v>0.24573532382159058</v>
      </c>
      <c r="AP188" s="834">
        <v>0.26420744690058678</v>
      </c>
      <c r="AQ188" s="1413">
        <v>0.35478787469467232</v>
      </c>
      <c r="AR188" s="834"/>
      <c r="AS188" s="834"/>
      <c r="AT188" s="834"/>
      <c r="AU188" s="834">
        <v>0.28879475214198286</v>
      </c>
      <c r="AV188" s="31"/>
      <c r="AW188" s="107"/>
      <c r="AX188" s="944"/>
      <c r="AY188" s="384">
        <v>0.23782754556170102</v>
      </c>
      <c r="AZ188" s="384">
        <v>0.23397265417227245</v>
      </c>
      <c r="BA188" s="384">
        <v>0.28828133612611623</v>
      </c>
      <c r="BB188" s="384">
        <v>0.3711925575427058</v>
      </c>
      <c r="BC188" s="384">
        <v>0.44761818791427027</v>
      </c>
      <c r="BD188" s="384">
        <v>0.39904092891968179</v>
      </c>
      <c r="BE188" s="384">
        <v>0.38466350740549582</v>
      </c>
      <c r="BF188" s="1009">
        <v>0.36733673772662179</v>
      </c>
      <c r="BG188" s="384">
        <v>0.30220779926135127</v>
      </c>
      <c r="BH188" s="738">
        <v>0.34459694989106754</v>
      </c>
      <c r="BI188" s="1413">
        <v>0.35478787469467232</v>
      </c>
      <c r="BJ188" s="834">
        <v>0.28879475214198286</v>
      </c>
      <c r="BL188" s="834"/>
      <c r="BM188" s="834"/>
      <c r="BN188" s="834"/>
      <c r="BP188" s="834"/>
      <c r="BQ188" s="834"/>
      <c r="BR188" s="834"/>
    </row>
    <row r="189" spans="1:70">
      <c r="A189" s="31"/>
      <c r="B189" s="31"/>
      <c r="C189" s="90" t="s">
        <v>109</v>
      </c>
      <c r="D189" s="90"/>
      <c r="E189" s="90"/>
      <c r="F189" s="384">
        <v>5.6196280668854515E-2</v>
      </c>
      <c r="G189" s="384">
        <v>5.3990292051956504E-2</v>
      </c>
      <c r="H189" s="384">
        <v>5.7485062614247129E-2</v>
      </c>
      <c r="I189" s="384">
        <v>6.1294234373277488E-2</v>
      </c>
      <c r="J189" s="384">
        <v>6.4794613742463703E-2</v>
      </c>
      <c r="K189" s="384">
        <v>7.1744353676117256E-2</v>
      </c>
      <c r="L189" s="384">
        <v>7.3558172888869566E-2</v>
      </c>
      <c r="M189" s="384">
        <v>8.3503087657390326E-2</v>
      </c>
      <c r="N189" s="384">
        <v>8.8509760355499137E-2</v>
      </c>
      <c r="O189" s="384">
        <v>8.9212996881975093E-2</v>
      </c>
      <c r="P189" s="384">
        <v>8.6536640787729588E-2</v>
      </c>
      <c r="Q189" s="738">
        <v>8.8824697598844551E-2</v>
      </c>
      <c r="R189" s="738">
        <v>8.1179263222777409E-2</v>
      </c>
      <c r="S189" s="738">
        <v>7.9543790811396439E-2</v>
      </c>
      <c r="T189" s="738">
        <v>7.7907939525897765E-2</v>
      </c>
      <c r="U189" s="738">
        <v>8.5803181934821657E-2</v>
      </c>
      <c r="V189" s="738">
        <v>7.7165244158388144E-2</v>
      </c>
      <c r="W189" s="738">
        <v>7.7866701653109424E-2</v>
      </c>
      <c r="X189" s="738">
        <v>7.8002703297394144E-2</v>
      </c>
      <c r="Y189" s="738">
        <v>7.7980575235771593E-2</v>
      </c>
      <c r="Z189" s="738">
        <v>8.4030223573766938E-2</v>
      </c>
      <c r="AA189" s="739"/>
      <c r="AB189" s="834"/>
      <c r="AC189" s="834">
        <v>7.8389894533256774E-2</v>
      </c>
      <c r="AD189" s="834">
        <v>6.5677093345783102E-2</v>
      </c>
      <c r="AE189" s="834">
        <v>7.9854637810380699E-2</v>
      </c>
      <c r="AF189" s="834">
        <v>8.0852705460699892E-2</v>
      </c>
      <c r="AG189" s="834">
        <v>7.1907073935222179E-2</v>
      </c>
      <c r="AH189" s="834">
        <v>8.1250145338697302E-2</v>
      </c>
      <c r="AI189" s="834">
        <v>8.995492070388876E-2</v>
      </c>
      <c r="AJ189" s="834">
        <v>6.5873044245045809E-2</v>
      </c>
      <c r="AK189" s="834">
        <v>5.6446698032714945E-2</v>
      </c>
      <c r="AL189" s="834">
        <v>5.2539124880229958E-2</v>
      </c>
      <c r="AM189" s="834">
        <v>5.0915032679738563E-2</v>
      </c>
      <c r="AN189" s="834">
        <v>4.3681777015110342E-2</v>
      </c>
      <c r="AO189" s="834">
        <v>4.0158651462568168E-2</v>
      </c>
      <c r="AP189" s="834">
        <v>3.9303086430438471E-2</v>
      </c>
      <c r="AQ189" s="1413">
        <v>3.6999515978342841E-2</v>
      </c>
      <c r="AR189" s="834"/>
      <c r="AS189" s="834"/>
      <c r="AT189" s="834"/>
      <c r="AU189" s="834">
        <v>3.1374311505507957E-2</v>
      </c>
      <c r="AV189" s="31"/>
      <c r="AW189" s="107"/>
      <c r="AX189" s="944"/>
      <c r="AY189" s="384">
        <v>3.9985492791730901E-2</v>
      </c>
      <c r="AZ189" s="384">
        <v>5.3690435217921842E-2</v>
      </c>
      <c r="BA189" s="384">
        <v>6.1294234373277488E-2</v>
      </c>
      <c r="BB189" s="384">
        <v>8.3503087657390326E-2</v>
      </c>
      <c r="BC189" s="384">
        <v>8.8824697598844551E-2</v>
      </c>
      <c r="BD189" s="384">
        <v>8.5803181934821657E-2</v>
      </c>
      <c r="BE189" s="384">
        <v>7.7980575235771593E-2</v>
      </c>
      <c r="BF189" s="1009">
        <v>7.9854637810380699E-2</v>
      </c>
      <c r="BG189" s="384">
        <v>8.995492070388876E-2</v>
      </c>
      <c r="BH189" s="738">
        <v>5.0915032679738563E-2</v>
      </c>
      <c r="BI189" s="1413">
        <v>3.6999515978342841E-2</v>
      </c>
      <c r="BJ189" s="834">
        <v>3.1374311505507957E-2</v>
      </c>
      <c r="BL189" s="834"/>
      <c r="BM189" s="834"/>
      <c r="BN189" s="834"/>
      <c r="BP189" s="834"/>
      <c r="BQ189" s="834"/>
      <c r="BR189" s="834"/>
    </row>
    <row r="190" spans="1:70">
      <c r="A190" s="31"/>
      <c r="B190" s="31"/>
      <c r="C190" s="90" t="s">
        <v>132</v>
      </c>
      <c r="D190" s="90"/>
      <c r="E190" s="90"/>
      <c r="F190" s="384">
        <v>4.4194405375839976E-2</v>
      </c>
      <c r="G190" s="384">
        <v>4.2519727743580017E-2</v>
      </c>
      <c r="H190" s="384">
        <v>3.4512863885630102E-2</v>
      </c>
      <c r="I190" s="384">
        <v>3.4643368978061959E-2</v>
      </c>
      <c r="J190" s="384">
        <v>2.4468060149670397E-2</v>
      </c>
      <c r="K190" s="384">
        <v>2.6717924074963959E-2</v>
      </c>
      <c r="L190" s="384">
        <v>2.864096657829545E-2</v>
      </c>
      <c r="M190" s="384">
        <v>4.3114925014034799E-2</v>
      </c>
      <c r="N190" s="384">
        <v>4.5992699571496591E-2</v>
      </c>
      <c r="O190" s="384">
        <v>4.5390264265389918E-2</v>
      </c>
      <c r="P190" s="384">
        <v>3.5693997348986935E-2</v>
      </c>
      <c r="Q190" s="738">
        <v>4.4373662084440206E-2</v>
      </c>
      <c r="R190" s="738">
        <v>4.2373214777511117E-2</v>
      </c>
      <c r="S190" s="738">
        <v>4.810986501127347E-2</v>
      </c>
      <c r="T190" s="738">
        <v>5.5138152043914257E-2</v>
      </c>
      <c r="U190" s="738">
        <v>5.0102643058763149E-2</v>
      </c>
      <c r="V190" s="738">
        <v>4.7554918147474465E-2</v>
      </c>
      <c r="W190" s="738">
        <v>3.9261348727368146E-2</v>
      </c>
      <c r="X190" s="738">
        <v>3.8820607927576772E-2</v>
      </c>
      <c r="Y190" s="738">
        <v>4.0319679694709017E-2</v>
      </c>
      <c r="Z190" s="738">
        <v>3.6460676772221617E-2</v>
      </c>
      <c r="AA190" s="739"/>
      <c r="AB190" s="834"/>
      <c r="AC190" s="834"/>
      <c r="AD190" s="834"/>
      <c r="AE190" s="834"/>
      <c r="AF190" s="834"/>
      <c r="AG190" s="834"/>
      <c r="AH190" s="834"/>
      <c r="AI190" s="834"/>
      <c r="AJ190" s="834"/>
      <c r="AK190" s="834"/>
      <c r="AL190" s="834"/>
      <c r="AM190" s="834"/>
      <c r="AN190" s="834"/>
      <c r="AO190" s="834"/>
      <c r="AP190" s="834"/>
      <c r="AQ190" s="1413"/>
      <c r="AR190" s="834"/>
      <c r="AS190" s="834"/>
      <c r="AT190" s="834"/>
      <c r="AU190" s="834"/>
      <c r="AV190" s="31"/>
      <c r="AW190" s="107"/>
      <c r="AX190" s="944"/>
      <c r="AY190" s="384">
        <v>0</v>
      </c>
      <c r="AZ190" s="384">
        <v>4.7964706986639974E-2</v>
      </c>
      <c r="BA190" s="384">
        <v>3.4643368978061959E-2</v>
      </c>
      <c r="BB190" s="384">
        <v>4.3114925014034799E-2</v>
      </c>
      <c r="BC190" s="384">
        <v>4.4373662084440206E-2</v>
      </c>
      <c r="BD190" s="384">
        <v>5.0102643058763149E-2</v>
      </c>
      <c r="BE190" s="384">
        <v>4.0319679694709017E-2</v>
      </c>
      <c r="BF190" s="1009">
        <v>0</v>
      </c>
      <c r="BG190" s="384"/>
      <c r="BH190" s="738"/>
      <c r="BI190" s="1413"/>
      <c r="BJ190" s="834"/>
      <c r="BL190" s="834"/>
      <c r="BM190" s="834"/>
      <c r="BN190" s="834"/>
      <c r="BP190" s="834"/>
      <c r="BQ190" s="834"/>
      <c r="BR190" s="834"/>
    </row>
    <row r="191" spans="1:70">
      <c r="A191" s="31"/>
      <c r="B191" s="31"/>
      <c r="C191" s="90" t="s">
        <v>133</v>
      </c>
      <c r="D191" s="90"/>
      <c r="E191" s="90"/>
      <c r="F191" s="384">
        <v>5.4102203469292072E-2</v>
      </c>
      <c r="G191" s="384">
        <v>5.0465059522195405E-2</v>
      </c>
      <c r="H191" s="384">
        <v>5.2110332032848608E-2</v>
      </c>
      <c r="I191" s="384">
        <v>5.3632455076617798E-2</v>
      </c>
      <c r="J191" s="384">
        <v>4.3282426631008515E-2</v>
      </c>
      <c r="K191" s="384">
        <v>4.0893801057184043E-2</v>
      </c>
      <c r="L191" s="384">
        <v>4.56343170063888E-2</v>
      </c>
      <c r="M191" s="384">
        <v>4.3724436602774877E-2</v>
      </c>
      <c r="N191" s="384">
        <v>3.6692588478019358E-2</v>
      </c>
      <c r="O191" s="384">
        <v>4.4947266190727711E-2</v>
      </c>
      <c r="P191" s="384">
        <v>4.7447723645413484E-2</v>
      </c>
      <c r="Q191" s="738">
        <v>4.5379516673974156E-2</v>
      </c>
      <c r="R191" s="738">
        <v>4.1481423194449911E-2</v>
      </c>
      <c r="S191" s="738">
        <v>3.4830605253140468E-2</v>
      </c>
      <c r="T191" s="738">
        <v>3.4683676285687998E-2</v>
      </c>
      <c r="U191" s="738">
        <v>3.5780728765717217E-2</v>
      </c>
      <c r="V191" s="738">
        <v>3.6816146634951731E-2</v>
      </c>
      <c r="W191" s="738">
        <v>3.6424166885331934E-2</v>
      </c>
      <c r="X191" s="738">
        <v>3.728035708672555E-2</v>
      </c>
      <c r="Y191" s="738">
        <v>4.3322541797650882E-2</v>
      </c>
      <c r="Z191" s="738">
        <v>4.2170263602935472E-2</v>
      </c>
      <c r="AA191" s="739"/>
      <c r="AB191" s="834"/>
      <c r="AC191" s="834">
        <v>4.1234776827536186E-2</v>
      </c>
      <c r="AD191" s="834">
        <v>4.8773789580644274E-2</v>
      </c>
      <c r="AE191" s="834">
        <v>4.4540812190970253E-2</v>
      </c>
      <c r="AF191" s="834">
        <v>3.902633281895565E-2</v>
      </c>
      <c r="AG191" s="834">
        <v>3.9825456333353819E-2</v>
      </c>
      <c r="AH191" s="834">
        <v>3.8985652163802537E-2</v>
      </c>
      <c r="AI191" s="834">
        <v>4.5703888768194659E-2</v>
      </c>
      <c r="AJ191" s="834">
        <v>4.7116862689021557E-2</v>
      </c>
      <c r="AK191" s="834">
        <v>5.0656980570927088E-2</v>
      </c>
      <c r="AL191" s="834">
        <v>5.166613435537102E-2</v>
      </c>
      <c r="AM191" s="834">
        <v>5.7919389978213512E-2</v>
      </c>
      <c r="AN191" s="834">
        <v>5.1060584393917724E-2</v>
      </c>
      <c r="AO191" s="834">
        <v>5.3159257423015485E-2</v>
      </c>
      <c r="AP191" s="834">
        <v>5.2632034482161708E-2</v>
      </c>
      <c r="AQ191" s="1413">
        <v>4.3471898603090975E-2</v>
      </c>
      <c r="AR191" s="834"/>
      <c r="AS191" s="834"/>
      <c r="AT191" s="834"/>
      <c r="AU191" s="834">
        <v>4.7400933292533656E-2</v>
      </c>
      <c r="AV191" s="31"/>
      <c r="AW191" s="107"/>
      <c r="AX191" s="944"/>
      <c r="AY191" s="384">
        <v>3.4227944509928374E-2</v>
      </c>
      <c r="AZ191" s="384">
        <v>5.1656706611182379E-2</v>
      </c>
      <c r="BA191" s="384">
        <v>5.3632455076617798E-2</v>
      </c>
      <c r="BB191" s="384">
        <v>4.3724436602774877E-2</v>
      </c>
      <c r="BC191" s="384">
        <v>4.5379516673974156E-2</v>
      </c>
      <c r="BD191" s="384">
        <v>3.5780728765717217E-2</v>
      </c>
      <c r="BE191" s="384">
        <v>4.3322541797650882E-2</v>
      </c>
      <c r="BF191" s="1009">
        <v>4.4540812190970253E-2</v>
      </c>
      <c r="BG191" s="384">
        <v>4.5703888768194659E-2</v>
      </c>
      <c r="BH191" s="738">
        <v>5.7919389978213512E-2</v>
      </c>
      <c r="BI191" s="1413">
        <v>4.3471898603090975E-2</v>
      </c>
      <c r="BJ191" s="834">
        <v>4.7400933292533656E-2</v>
      </c>
      <c r="BL191" s="834"/>
      <c r="BM191" s="834"/>
      <c r="BN191" s="834"/>
      <c r="BP191" s="834"/>
      <c r="BQ191" s="834"/>
      <c r="BR191" s="834"/>
    </row>
    <row r="192" spans="1:70">
      <c r="A192" s="31"/>
      <c r="B192" s="31"/>
      <c r="C192" s="31"/>
      <c r="D192" s="31"/>
      <c r="E192" s="31"/>
      <c r="F192" s="31"/>
      <c r="G192" s="31"/>
      <c r="H192" s="31"/>
      <c r="I192" s="31"/>
      <c r="J192" s="31"/>
      <c r="K192" s="31"/>
      <c r="L192" s="31"/>
      <c r="M192" s="31"/>
      <c r="N192" s="31"/>
      <c r="O192" s="31"/>
      <c r="P192" s="31"/>
      <c r="Q192" s="628"/>
      <c r="R192" s="628"/>
      <c r="S192" s="628"/>
      <c r="T192" s="628"/>
      <c r="U192" s="628"/>
      <c r="V192" s="628"/>
      <c r="W192" s="628"/>
      <c r="X192" s="628"/>
      <c r="Y192" s="628"/>
      <c r="Z192" s="628"/>
      <c r="AA192" s="631"/>
      <c r="AB192" s="628"/>
      <c r="AC192" s="628"/>
      <c r="AD192" s="628"/>
      <c r="AE192" s="628"/>
      <c r="AF192" s="628"/>
      <c r="AG192" s="628"/>
      <c r="AH192" s="628"/>
      <c r="AI192" s="628"/>
      <c r="AJ192" s="628"/>
      <c r="AK192" s="628"/>
      <c r="AL192" s="628"/>
      <c r="AM192" s="628"/>
      <c r="AN192" s="628"/>
      <c r="AO192" s="628"/>
      <c r="AP192" s="628"/>
      <c r="AQ192" s="632"/>
      <c r="AR192" s="628"/>
      <c r="AS192" s="628"/>
      <c r="AT192" s="629"/>
      <c r="AU192" s="629"/>
      <c r="AV192" s="31"/>
      <c r="AX192" s="944"/>
      <c r="AY192" s="31"/>
      <c r="AZ192" s="31"/>
      <c r="BA192" s="31"/>
      <c r="BB192" s="31"/>
      <c r="BC192" s="31"/>
      <c r="BD192" s="31"/>
      <c r="BE192" s="31"/>
      <c r="BF192" s="969"/>
      <c r="BG192" s="31"/>
      <c r="BH192" s="628"/>
      <c r="BI192" s="632"/>
      <c r="BJ192" s="629"/>
      <c r="BL192" s="628"/>
      <c r="BM192" s="628"/>
      <c r="BN192" s="628"/>
      <c r="BP192" s="628"/>
      <c r="BQ192" s="628"/>
      <c r="BR192" s="628"/>
    </row>
    <row r="193" spans="1:70">
      <c r="A193" s="89" t="s">
        <v>319</v>
      </c>
      <c r="B193" s="90"/>
      <c r="C193" s="90"/>
      <c r="D193" s="90"/>
      <c r="E193" s="90"/>
      <c r="F193" s="210"/>
      <c r="G193" s="210"/>
      <c r="H193" s="210"/>
      <c r="I193" s="107"/>
      <c r="J193" s="210"/>
      <c r="K193" s="210"/>
      <c r="L193" s="210"/>
      <c r="M193" s="107"/>
      <c r="N193" s="210"/>
      <c r="O193" s="210"/>
      <c r="P193" s="210"/>
      <c r="Q193" s="351"/>
      <c r="R193" s="351"/>
      <c r="S193" s="351"/>
      <c r="T193" s="351"/>
      <c r="U193" s="351"/>
      <c r="V193" s="351"/>
      <c r="W193" s="351"/>
      <c r="X193" s="351"/>
      <c r="Y193" s="351"/>
      <c r="Z193" s="351"/>
      <c r="AA193" s="566"/>
      <c r="AB193" s="351"/>
      <c r="AC193" s="351"/>
      <c r="AD193" s="351"/>
      <c r="AE193" s="351"/>
      <c r="AF193" s="351"/>
      <c r="AG193" s="351"/>
      <c r="AH193" s="351"/>
      <c r="AI193" s="351"/>
      <c r="AJ193" s="351"/>
      <c r="AK193" s="351"/>
      <c r="AL193" s="351"/>
      <c r="AM193" s="351"/>
      <c r="AN193" s="351"/>
      <c r="AO193" s="351"/>
      <c r="AP193" s="351"/>
      <c r="AQ193" s="535"/>
      <c r="AR193" s="351"/>
      <c r="AS193" s="351"/>
      <c r="AT193" s="558"/>
      <c r="AU193" s="558"/>
      <c r="AV193" s="31"/>
      <c r="AW193" s="107"/>
      <c r="AX193" s="944"/>
      <c r="AY193" s="107"/>
      <c r="AZ193" s="107"/>
      <c r="BA193" s="107"/>
      <c r="BB193" s="107"/>
      <c r="BC193" s="107"/>
      <c r="BD193" s="107"/>
      <c r="BE193" s="107"/>
      <c r="BF193" s="958"/>
      <c r="BG193" s="107"/>
      <c r="BH193" s="351"/>
      <c r="BI193" s="535"/>
      <c r="BJ193" s="558"/>
      <c r="BL193" s="351"/>
      <c r="BM193" s="351"/>
      <c r="BN193" s="351"/>
      <c r="BP193" s="351"/>
      <c r="BQ193" s="351"/>
      <c r="BR193" s="351"/>
    </row>
    <row r="194" spans="1:70">
      <c r="A194" s="89"/>
      <c r="B194" s="90"/>
      <c r="C194" s="90"/>
      <c r="D194" s="90"/>
      <c r="E194" s="90"/>
      <c r="F194" s="210"/>
      <c r="G194" s="210"/>
      <c r="H194" s="210"/>
      <c r="I194" s="107"/>
      <c r="J194" s="210"/>
      <c r="K194" s="210"/>
      <c r="L194" s="210"/>
      <c r="M194" s="107"/>
      <c r="N194" s="210"/>
      <c r="O194" s="210"/>
      <c r="P194" s="210"/>
      <c r="Q194" s="351"/>
      <c r="R194" s="351"/>
      <c r="S194" s="351"/>
      <c r="T194" s="351"/>
      <c r="U194" s="351"/>
      <c r="V194" s="351"/>
      <c r="W194" s="351"/>
      <c r="X194" s="351"/>
      <c r="Y194" s="351"/>
      <c r="Z194" s="351"/>
      <c r="AA194" s="566"/>
      <c r="AB194" s="351"/>
      <c r="AC194" s="351"/>
      <c r="AD194" s="351"/>
      <c r="AE194" s="351"/>
      <c r="AF194" s="351"/>
      <c r="AG194" s="351"/>
      <c r="AH194" s="351"/>
      <c r="AI194" s="351"/>
      <c r="AJ194" s="351"/>
      <c r="AK194" s="351"/>
      <c r="AL194" s="351"/>
      <c r="AM194" s="351"/>
      <c r="AN194" s="351"/>
      <c r="AO194" s="351"/>
      <c r="AP194" s="351"/>
      <c r="AQ194" s="535"/>
      <c r="AR194" s="351"/>
      <c r="AS194" s="351"/>
      <c r="AT194" s="558"/>
      <c r="AU194" s="558"/>
      <c r="AV194" s="31"/>
      <c r="AW194" s="107"/>
      <c r="AX194" s="944"/>
      <c r="AY194" s="107"/>
      <c r="AZ194" s="107"/>
      <c r="BA194" s="107"/>
      <c r="BB194" s="107"/>
      <c r="BC194" s="107"/>
      <c r="BD194" s="107"/>
      <c r="BE194" s="107"/>
      <c r="BF194" s="958"/>
      <c r="BG194" s="107"/>
      <c r="BH194" s="351"/>
      <c r="BI194" s="535"/>
      <c r="BJ194" s="558"/>
      <c r="BL194" s="351"/>
      <c r="BM194" s="351"/>
      <c r="BN194" s="351"/>
      <c r="BP194" s="351"/>
      <c r="BQ194" s="351"/>
      <c r="BR194" s="351"/>
    </row>
    <row r="195" spans="1:70">
      <c r="A195" s="31"/>
      <c r="B195" s="31"/>
      <c r="C195" s="90" t="s">
        <v>128</v>
      </c>
      <c r="D195" s="90"/>
      <c r="E195" s="90"/>
      <c r="F195" s="384">
        <v>1.0230822354441138</v>
      </c>
      <c r="G195" s="384">
        <v>0.99581699672851687</v>
      </c>
      <c r="H195" s="384">
        <v>1.0628208141102549</v>
      </c>
      <c r="I195" s="384">
        <v>1.0618569550831709</v>
      </c>
      <c r="J195" s="384">
        <v>1.0900508837707552</v>
      </c>
      <c r="K195" s="384">
        <v>1.141391892493214</v>
      </c>
      <c r="L195" s="384">
        <v>1.1605366973989297</v>
      </c>
      <c r="M195" s="384">
        <v>1.2262897314443704</v>
      </c>
      <c r="N195" s="384">
        <v>1.2186594341582913</v>
      </c>
      <c r="O195" s="384">
        <v>1.2082353458317767</v>
      </c>
      <c r="P195" s="384">
        <v>1.1663848353896578</v>
      </c>
      <c r="Q195" s="738">
        <v>1.075384279434523</v>
      </c>
      <c r="R195" s="738">
        <v>1.0780807571467361</v>
      </c>
      <c r="S195" s="738">
        <v>1.0523076336750641</v>
      </c>
      <c r="T195" s="738">
        <v>1.0349197036083693</v>
      </c>
      <c r="U195" s="738">
        <v>0.97653455051724436</v>
      </c>
      <c r="V195" s="738">
        <v>0.97632690655637533</v>
      </c>
      <c r="W195" s="738">
        <v>0.98576724017345074</v>
      </c>
      <c r="X195" s="738">
        <v>1.0045975061498007</v>
      </c>
      <c r="Y195" s="738">
        <v>0.98147969982682315</v>
      </c>
      <c r="Z195" s="738"/>
      <c r="AA195" s="739"/>
      <c r="AB195" s="834"/>
      <c r="AC195" s="834">
        <v>1.0189729222148673</v>
      </c>
      <c r="AD195" s="834">
        <v>1.0044661752900825</v>
      </c>
      <c r="AE195" s="834">
        <v>1.0309141845652081</v>
      </c>
      <c r="AF195" s="834">
        <v>0.99848121502797771</v>
      </c>
      <c r="AG195" s="834">
        <v>0.94834204378353948</v>
      </c>
      <c r="AH195" s="834">
        <v>0.95261005233779639</v>
      </c>
      <c r="AI195" s="834">
        <v>1.0077547132418281</v>
      </c>
      <c r="AJ195" s="834">
        <v>1.0269913367441978</v>
      </c>
      <c r="AK195" s="834">
        <v>0.98468332224305843</v>
      </c>
      <c r="AL195" s="834">
        <v>0.99112055883136596</v>
      </c>
      <c r="AM195" s="834">
        <v>0.98142545518322422</v>
      </c>
      <c r="AN195" s="834">
        <v>0.94616356335178564</v>
      </c>
      <c r="AO195" s="834">
        <v>0.94046943115875792</v>
      </c>
      <c r="AP195" s="834">
        <v>0.9730375730535078</v>
      </c>
      <c r="AQ195" s="1413">
        <v>0.98146310983463692</v>
      </c>
      <c r="AR195" s="834"/>
      <c r="AS195" s="834"/>
      <c r="AT195" s="834"/>
      <c r="AU195" s="834">
        <v>1.0367859597585893</v>
      </c>
      <c r="AV195" s="31"/>
      <c r="AW195" s="107"/>
      <c r="AX195" s="944"/>
      <c r="AY195" s="384">
        <v>0.88268887048258415</v>
      </c>
      <c r="AZ195" s="384">
        <v>0.86608365701969059</v>
      </c>
      <c r="BA195" s="384">
        <v>0.87915603422395672</v>
      </c>
      <c r="BB195" s="384">
        <v>0.94176419271476319</v>
      </c>
      <c r="BC195" s="384">
        <v>1.0182584774713224</v>
      </c>
      <c r="BD195" s="384">
        <v>0.9571364413659682</v>
      </c>
      <c r="BE195" s="384">
        <v>0.95132186319764989</v>
      </c>
      <c r="BF195" s="1009">
        <v>1.0309141845652081</v>
      </c>
      <c r="BG195" s="384">
        <v>1.0077547132418281</v>
      </c>
      <c r="BH195" s="738">
        <v>0.98142545518322422</v>
      </c>
      <c r="BI195" s="1413">
        <v>0.98146310983463692</v>
      </c>
      <c r="BJ195" s="834">
        <v>1.0367859597585893</v>
      </c>
      <c r="BL195" s="834"/>
      <c r="BM195" s="834"/>
      <c r="BN195" s="834"/>
      <c r="BP195" s="834"/>
      <c r="BQ195" s="834"/>
      <c r="BR195" s="834"/>
    </row>
    <row r="196" spans="1:70">
      <c r="A196" s="31"/>
      <c r="B196" s="31"/>
      <c r="C196" s="90" t="s">
        <v>108</v>
      </c>
      <c r="D196" s="90"/>
      <c r="E196" s="90"/>
      <c r="F196" s="384">
        <v>1.3005299015897047</v>
      </c>
      <c r="G196" s="384">
        <v>1.1745921151947978</v>
      </c>
      <c r="H196" s="384">
        <v>1.1488950114309162</v>
      </c>
      <c r="I196" s="384">
        <v>1.318255719428638</v>
      </c>
      <c r="J196" s="384">
        <v>1.2545742260903967</v>
      </c>
      <c r="K196" s="384">
        <v>1.2471892807638996</v>
      </c>
      <c r="L196" s="384">
        <v>1.2876509404318357</v>
      </c>
      <c r="M196" s="384">
        <v>1.1412734508243321</v>
      </c>
      <c r="N196" s="384">
        <v>1.0444054771912632</v>
      </c>
      <c r="O196" s="384">
        <v>0.92872143923483708</v>
      </c>
      <c r="P196" s="384">
        <v>0.8105783342931987</v>
      </c>
      <c r="Q196" s="738">
        <v>0.84168146416076228</v>
      </c>
      <c r="R196" s="738">
        <v>0.8599918383279217</v>
      </c>
      <c r="S196" s="738">
        <v>0.8431870624963641</v>
      </c>
      <c r="T196" s="738">
        <v>0.87242991608305931</v>
      </c>
      <c r="U196" s="738">
        <v>0.89675021529257115</v>
      </c>
      <c r="V196" s="738">
        <v>0.87447637603507056</v>
      </c>
      <c r="W196" s="738">
        <v>0.82394305621263608</v>
      </c>
      <c r="X196" s="738">
        <v>0.81923187987294255</v>
      </c>
      <c r="Y196" s="738">
        <v>0.78994988548493172</v>
      </c>
      <c r="Z196" s="738"/>
      <c r="AA196" s="739"/>
      <c r="AB196" s="834"/>
      <c r="AC196" s="834">
        <v>0.68684553503213341</v>
      </c>
      <c r="AD196" s="834">
        <v>0.70515610325950018</v>
      </c>
      <c r="AE196" s="834">
        <v>0.65540318876714121</v>
      </c>
      <c r="AF196" s="834">
        <v>0.61744207096307024</v>
      </c>
      <c r="AG196" s="834">
        <v>0.6242415623814942</v>
      </c>
      <c r="AH196" s="834">
        <v>0.63572981660049155</v>
      </c>
      <c r="AI196" s="834">
        <v>0.72053183974164903</v>
      </c>
      <c r="AJ196" s="834">
        <v>0.63352304850929098</v>
      </c>
      <c r="AK196" s="834">
        <v>0.61585189470639279</v>
      </c>
      <c r="AL196" s="834">
        <v>0.61182091665192007</v>
      </c>
      <c r="AM196" s="834">
        <v>0.60149892123093218</v>
      </c>
      <c r="AN196" s="834">
        <v>0.6203890006706908</v>
      </c>
      <c r="AO196" s="834">
        <v>0.61754600451086605</v>
      </c>
      <c r="AP196" s="834">
        <v>0.57478540351977425</v>
      </c>
      <c r="AQ196" s="1413">
        <v>0.60328584995251666</v>
      </c>
      <c r="AR196" s="834"/>
      <c r="AS196" s="834"/>
      <c r="AT196" s="834"/>
      <c r="AU196" s="834">
        <v>0.590709104601847</v>
      </c>
      <c r="AV196" s="31"/>
      <c r="AW196" s="107"/>
      <c r="AX196" s="944"/>
      <c r="AY196" s="384">
        <v>1.3993536006463994</v>
      </c>
      <c r="AZ196" s="384">
        <v>1.3490887090675339</v>
      </c>
      <c r="BA196" s="384">
        <v>1.2118607878723178</v>
      </c>
      <c r="BB196" s="384">
        <v>1.0005233123177752</v>
      </c>
      <c r="BC196" s="384">
        <v>0.82416333838314271</v>
      </c>
      <c r="BD196" s="384">
        <v>0.87517140708630081</v>
      </c>
      <c r="BE196" s="384">
        <v>0.77050340617535151</v>
      </c>
      <c r="BF196" s="1009">
        <v>0.65540318876714121</v>
      </c>
      <c r="BG196" s="384">
        <v>0.72053183974164903</v>
      </c>
      <c r="BH196" s="738">
        <v>0.60149892123093218</v>
      </c>
      <c r="BI196" s="1413">
        <v>0.60328584995251666</v>
      </c>
      <c r="BJ196" s="834">
        <v>0.590709104601847</v>
      </c>
      <c r="BL196" s="834"/>
      <c r="BM196" s="834"/>
      <c r="BN196" s="834"/>
      <c r="BP196" s="834"/>
      <c r="BQ196" s="834"/>
      <c r="BR196" s="834"/>
    </row>
    <row r="197" spans="1:70">
      <c r="A197" s="31"/>
      <c r="B197" s="31"/>
      <c r="C197" s="90" t="s">
        <v>109</v>
      </c>
      <c r="D197" s="90"/>
      <c r="E197" s="90"/>
      <c r="F197" s="384">
        <v>0.56075053829590893</v>
      </c>
      <c r="G197" s="384">
        <v>0.58691641833404284</v>
      </c>
      <c r="H197" s="384">
        <v>0.60258977439594186</v>
      </c>
      <c r="I197" s="384">
        <v>0.63176850471932444</v>
      </c>
      <c r="J197" s="384">
        <v>0.62381389654116925</v>
      </c>
      <c r="K197" s="384">
        <v>0.59917184265010348</v>
      </c>
      <c r="L197" s="384">
        <v>0.60047780942754758</v>
      </c>
      <c r="M197" s="384">
        <v>0.59831675592960976</v>
      </c>
      <c r="N197" s="384">
        <v>0.51116640009478109</v>
      </c>
      <c r="O197" s="384">
        <v>0.48942669172932329</v>
      </c>
      <c r="P197" s="384">
        <v>0.51018842594812297</v>
      </c>
      <c r="Q197" s="738">
        <v>0.51756793851221516</v>
      </c>
      <c r="R197" s="738">
        <v>0.55548409439469648</v>
      </c>
      <c r="S197" s="738">
        <v>0.6420957734528292</v>
      </c>
      <c r="T197" s="738">
        <v>0.67517200281705392</v>
      </c>
      <c r="U197" s="738">
        <v>0.6570781426953568</v>
      </c>
      <c r="V197" s="738">
        <v>0.66654033225949083</v>
      </c>
      <c r="W197" s="738">
        <v>0.69507620164126604</v>
      </c>
      <c r="X197" s="738">
        <v>0.72796236401058523</v>
      </c>
      <c r="Y197" s="738">
        <v>0.85522005836460013</v>
      </c>
      <c r="Z197" s="738"/>
      <c r="AA197" s="739"/>
      <c r="AB197" s="834"/>
      <c r="AC197" s="834">
        <v>1.0367050067658998</v>
      </c>
      <c r="AD197" s="834">
        <v>1.0558846936068615</v>
      </c>
      <c r="AE197" s="834">
        <v>0.95538178472861079</v>
      </c>
      <c r="AF197" s="834">
        <v>0.84669437098602185</v>
      </c>
      <c r="AG197" s="834">
        <v>0.92911554807152608</v>
      </c>
      <c r="AH197" s="834">
        <v>0.92940304041527622</v>
      </c>
      <c r="AI197" s="834">
        <v>0.92824697821233348</v>
      </c>
      <c r="AJ197" s="834">
        <v>1.1520472379768472</v>
      </c>
      <c r="AK197" s="834">
        <v>1.1940629153743907</v>
      </c>
      <c r="AL197" s="834">
        <v>1.2781808253373896</v>
      </c>
      <c r="AM197" s="834">
        <v>1.2476556495003843</v>
      </c>
      <c r="AN197" s="834">
        <v>1.169288909455499</v>
      </c>
      <c r="AO197" s="834">
        <v>1.1466395112016294</v>
      </c>
      <c r="AP197" s="834">
        <v>1.1043943951287507</v>
      </c>
      <c r="AQ197" s="1413">
        <v>1.3748159780155067</v>
      </c>
      <c r="AR197" s="834"/>
      <c r="AS197" s="834"/>
      <c r="AT197" s="834"/>
      <c r="AU197" s="834">
        <v>1.3497975708502024</v>
      </c>
      <c r="AV197" s="31"/>
      <c r="AW197" s="107"/>
      <c r="AX197" s="944"/>
      <c r="AY197" s="384">
        <v>0.42040598290598297</v>
      </c>
      <c r="AZ197" s="384">
        <v>0.53771646609920754</v>
      </c>
      <c r="BA197" s="384">
        <v>0.57447769621682676</v>
      </c>
      <c r="BB197" s="384">
        <v>0.5252140818268316</v>
      </c>
      <c r="BC197" s="384">
        <v>0.47289219579484171</v>
      </c>
      <c r="BD197" s="384">
        <v>0.60074549596189697</v>
      </c>
      <c r="BE197" s="384">
        <v>0.78823141947524422</v>
      </c>
      <c r="BF197" s="1009">
        <v>0.95538178472861079</v>
      </c>
      <c r="BG197" s="384">
        <v>0.92824697821233348</v>
      </c>
      <c r="BH197" s="738">
        <v>1.2476556495003843</v>
      </c>
      <c r="BI197" s="1413">
        <v>1.3748159780155067</v>
      </c>
      <c r="BJ197" s="834">
        <v>1.3497975708502024</v>
      </c>
      <c r="BL197" s="834"/>
      <c r="BM197" s="834"/>
      <c r="BN197" s="834"/>
      <c r="BP197" s="834"/>
      <c r="BQ197" s="834"/>
      <c r="BR197" s="834"/>
    </row>
    <row r="198" spans="1:70">
      <c r="A198" s="31"/>
      <c r="B198" s="31"/>
      <c r="C198" s="90" t="s">
        <v>132</v>
      </c>
      <c r="D198" s="90"/>
      <c r="E198" s="90"/>
      <c r="F198" s="384">
        <v>1.2326628640048034</v>
      </c>
      <c r="G198" s="384">
        <v>1.21994459833795</v>
      </c>
      <c r="H198" s="384">
        <v>1.3250656550919173</v>
      </c>
      <c r="I198" s="384">
        <v>1.3597977995837049</v>
      </c>
      <c r="J198" s="384">
        <v>1.5563097809318109</v>
      </c>
      <c r="K198" s="384">
        <v>1.5181950509461426</v>
      </c>
      <c r="L198" s="384">
        <v>1.5285455954533713</v>
      </c>
      <c r="M198" s="384">
        <v>1.3088304737919094</v>
      </c>
      <c r="N198" s="384">
        <v>1.2791574976422506</v>
      </c>
      <c r="O198" s="384">
        <v>1.3257448945430197</v>
      </c>
      <c r="P198" s="384">
        <v>1.4025369299935775</v>
      </c>
      <c r="Q198" s="738">
        <v>1.3456904541241892</v>
      </c>
      <c r="R198" s="738">
        <v>1.3961048059408714</v>
      </c>
      <c r="S198" s="738">
        <v>1.3216600027574799</v>
      </c>
      <c r="T198" s="738">
        <v>1.1799290420679169</v>
      </c>
      <c r="U198" s="738">
        <v>1.1767068273092371</v>
      </c>
      <c r="V198" s="738">
        <v>1.3548605240912932</v>
      </c>
      <c r="W198" s="738">
        <v>1.4727006824829378</v>
      </c>
      <c r="X198" s="738">
        <v>1.3734225330697885</v>
      </c>
      <c r="Y198" s="738">
        <v>1.2646078004929679</v>
      </c>
      <c r="Z198" s="738"/>
      <c r="AA198" s="739"/>
      <c r="AB198" s="834"/>
      <c r="AC198" s="834"/>
      <c r="AD198" s="879"/>
      <c r="AE198" s="879"/>
      <c r="AF198" s="879"/>
      <c r="AG198" s="879"/>
      <c r="AH198" s="879"/>
      <c r="AI198" s="879"/>
      <c r="AJ198" s="879"/>
      <c r="AK198" s="879"/>
      <c r="AL198" s="879"/>
      <c r="AM198" s="879"/>
      <c r="AN198" s="879"/>
      <c r="AO198" s="879"/>
      <c r="AP198" s="879"/>
      <c r="AQ198" s="1413"/>
      <c r="AR198" s="879"/>
      <c r="AS198" s="879"/>
      <c r="AT198" s="879"/>
      <c r="AU198" s="834"/>
      <c r="AV198" s="31"/>
      <c r="AW198" s="107"/>
      <c r="AX198" s="944"/>
      <c r="AY198" s="384"/>
      <c r="AZ198" s="384">
        <v>1.0629875758451313</v>
      </c>
      <c r="BA198" s="384">
        <v>1.3201501154734412</v>
      </c>
      <c r="BB198" s="384">
        <v>1.2240541734138084</v>
      </c>
      <c r="BC198" s="384">
        <v>1.2176829998801963</v>
      </c>
      <c r="BD198" s="384">
        <v>1.1337059329320722</v>
      </c>
      <c r="BE198" s="384">
        <v>1.2573158425832491</v>
      </c>
      <c r="BF198" s="1009">
        <v>0</v>
      </c>
      <c r="BG198" s="384"/>
      <c r="BH198" s="738"/>
      <c r="BI198" s="1413"/>
      <c r="BJ198" s="834"/>
      <c r="BL198" s="879"/>
      <c r="BM198" s="879"/>
      <c r="BN198" s="879"/>
      <c r="BP198" s="879"/>
      <c r="BQ198" s="879"/>
      <c r="BR198" s="879"/>
    </row>
    <row r="199" spans="1:70">
      <c r="A199" s="31"/>
      <c r="B199" s="31"/>
      <c r="C199" s="90" t="s">
        <v>133</v>
      </c>
      <c r="D199" s="90"/>
      <c r="E199" s="90"/>
      <c r="F199" s="384">
        <v>1.8735376044568246</v>
      </c>
      <c r="G199" s="384">
        <v>2.0133704735376043</v>
      </c>
      <c r="H199" s="384">
        <v>2.0130388504523684</v>
      </c>
      <c r="I199" s="384">
        <v>2.0879296562749805</v>
      </c>
      <c r="J199" s="384">
        <v>3.0309130122214238</v>
      </c>
      <c r="K199" s="384">
        <v>2.3854843264614516</v>
      </c>
      <c r="L199" s="384">
        <v>2.4023101499139838</v>
      </c>
      <c r="M199" s="384">
        <v>1.0370733621027854</v>
      </c>
      <c r="N199" s="384">
        <v>1.051107325383305</v>
      </c>
      <c r="O199" s="384">
        <v>0.9341894060995185</v>
      </c>
      <c r="P199" s="384">
        <v>0.77028125508047474</v>
      </c>
      <c r="Q199" s="738">
        <v>0.73201382343700927</v>
      </c>
      <c r="R199" s="738">
        <v>0.69486455044041884</v>
      </c>
      <c r="S199" s="738">
        <v>0.73433919022154315</v>
      </c>
      <c r="T199" s="738">
        <v>0.77411764705882358</v>
      </c>
      <c r="U199" s="738">
        <v>0.76344529157222341</v>
      </c>
      <c r="V199" s="738">
        <v>0.77287200169815329</v>
      </c>
      <c r="W199" s="738">
        <v>0.83296964887919056</v>
      </c>
      <c r="X199" s="738">
        <v>0.83996877439500395</v>
      </c>
      <c r="Y199" s="738">
        <v>0.80789052781233339</v>
      </c>
      <c r="Z199" s="738"/>
      <c r="AA199" s="739"/>
      <c r="AB199" s="834"/>
      <c r="AC199" s="834">
        <v>0.85858410158288401</v>
      </c>
      <c r="AD199" s="834">
        <v>0.8973129992737835</v>
      </c>
      <c r="AE199" s="834">
        <v>0.81808700834326575</v>
      </c>
      <c r="AF199" s="834">
        <v>0.82388728786423315</v>
      </c>
      <c r="AG199" s="834">
        <v>0.8174201707239962</v>
      </c>
      <c r="AH199" s="834">
        <v>0.79757147248693505</v>
      </c>
      <c r="AI199" s="834">
        <v>0.80397133472678417</v>
      </c>
      <c r="AJ199" s="834">
        <v>0.77228596646072378</v>
      </c>
      <c r="AK199" s="834">
        <v>0.72143647767802244</v>
      </c>
      <c r="AL199" s="834">
        <v>0.77477477477477474</v>
      </c>
      <c r="AM199" s="834">
        <v>0.67478866235703627</v>
      </c>
      <c r="AN199" s="834">
        <v>0.68890651333399422</v>
      </c>
      <c r="AO199" s="834">
        <v>0.67829310017107014</v>
      </c>
      <c r="AP199" s="834">
        <v>0.6866295264623955</v>
      </c>
      <c r="AQ199" s="1413">
        <v>0.63523761375126386</v>
      </c>
      <c r="AR199" s="834"/>
      <c r="AS199" s="834"/>
      <c r="AT199" s="834"/>
      <c r="AU199" s="834">
        <v>0.64754188109055077</v>
      </c>
      <c r="AV199" s="31"/>
      <c r="AW199" s="107"/>
      <c r="AX199" s="944"/>
      <c r="AY199" s="384">
        <v>0.46907924874026569</v>
      </c>
      <c r="AZ199" s="384">
        <v>1.6950013365410315</v>
      </c>
      <c r="BA199" s="384">
        <v>1.9065693430656936</v>
      </c>
      <c r="BB199" s="384">
        <v>0.92204394837809556</v>
      </c>
      <c r="BC199" s="384">
        <v>0.6804906542056075</v>
      </c>
      <c r="BD199" s="384">
        <v>0.71621882853276631</v>
      </c>
      <c r="BE199" s="384">
        <v>0.75414731254147327</v>
      </c>
      <c r="BF199" s="1009">
        <v>0.81808700834326575</v>
      </c>
      <c r="BG199" s="384">
        <v>0.80397133472678417</v>
      </c>
      <c r="BH199" s="738">
        <v>0.67478866235703627</v>
      </c>
      <c r="BI199" s="1413">
        <v>0.63523761375126386</v>
      </c>
      <c r="BJ199" s="834">
        <v>0.64754188109055077</v>
      </c>
      <c r="BL199" s="834"/>
      <c r="BM199" s="834"/>
      <c r="BN199" s="834"/>
      <c r="BP199" s="834"/>
      <c r="BQ199" s="834"/>
      <c r="BR199" s="834"/>
    </row>
    <row r="200" spans="1:70">
      <c r="A200" s="94"/>
      <c r="B200" s="5" t="s">
        <v>320</v>
      </c>
      <c r="C200" s="90"/>
      <c r="D200" s="90"/>
      <c r="E200" s="90"/>
      <c r="F200" s="384">
        <v>1.0693462469733659</v>
      </c>
      <c r="G200" s="384">
        <v>1.0375865036394274</v>
      </c>
      <c r="H200" s="384">
        <v>1.0849410218148225</v>
      </c>
      <c r="I200" s="384">
        <v>1.1099782828534013</v>
      </c>
      <c r="J200" s="384">
        <v>1.1351562126975538</v>
      </c>
      <c r="K200" s="384">
        <v>1.1614116676057678</v>
      </c>
      <c r="L200" s="384">
        <v>1.1848661251618084</v>
      </c>
      <c r="M200" s="384">
        <v>1.1409570195786136</v>
      </c>
      <c r="N200" s="384">
        <v>1.0978774255960848</v>
      </c>
      <c r="O200" s="384">
        <v>1.0571479044296248</v>
      </c>
      <c r="P200" s="384">
        <v>0.9815273562464113</v>
      </c>
      <c r="Q200" s="738">
        <v>0.9459297010349379</v>
      </c>
      <c r="R200" s="738">
        <v>0.95938336133407986</v>
      </c>
      <c r="S200" s="738">
        <v>0.95526765421321846</v>
      </c>
      <c r="T200" s="738">
        <v>0.95547531152773535</v>
      </c>
      <c r="U200" s="738">
        <v>0.92916702346292157</v>
      </c>
      <c r="V200" s="738">
        <v>0.93306545474699343</v>
      </c>
      <c r="W200" s="738">
        <v>0.93153256036501886</v>
      </c>
      <c r="X200" s="738">
        <v>0.9447538031991235</v>
      </c>
      <c r="Y200" s="738">
        <v>0.93307829738268511</v>
      </c>
      <c r="Z200" s="738"/>
      <c r="AA200" s="739"/>
      <c r="AB200" s="834"/>
      <c r="AC200" s="834">
        <v>0.9382802856294632</v>
      </c>
      <c r="AD200" s="834">
        <v>0.93797798683634936</v>
      </c>
      <c r="AE200" s="834">
        <v>0.93720241370894797</v>
      </c>
      <c r="AF200" s="834">
        <v>0.90522140575229282</v>
      </c>
      <c r="AG200" s="834">
        <v>0.88074101247248715</v>
      </c>
      <c r="AH200" s="834">
        <v>0.88661221161299575</v>
      </c>
      <c r="AI200" s="834">
        <v>0.94387329427469602</v>
      </c>
      <c r="AJ200" s="834">
        <v>0.93467986020171889</v>
      </c>
      <c r="AK200" s="834">
        <v>0.90906556167533148</v>
      </c>
      <c r="AL200" s="834">
        <v>0.91232143638105756</v>
      </c>
      <c r="AM200" s="834">
        <v>0.90519707226821799</v>
      </c>
      <c r="AN200" s="834">
        <v>0.88429712270720373</v>
      </c>
      <c r="AO200" s="834">
        <v>0.8850173215343472</v>
      </c>
      <c r="AP200" s="834">
        <v>0.89819181573279605</v>
      </c>
      <c r="AQ200" s="1413">
        <v>0.90783102552152861</v>
      </c>
      <c r="AR200" s="834"/>
      <c r="AS200" s="834"/>
      <c r="AT200" s="834"/>
      <c r="AU200" s="834">
        <v>0.95701883273759902</v>
      </c>
      <c r="AV200" s="31"/>
      <c r="AW200" s="107"/>
      <c r="AX200" s="944"/>
      <c r="AY200" s="384"/>
      <c r="AZ200" s="384">
        <v>1.1572744961268771</v>
      </c>
      <c r="BA200" s="384">
        <v>1.1432187242271705</v>
      </c>
      <c r="BB200" s="384">
        <v>0.89525403059994613</v>
      </c>
      <c r="BC200" s="384">
        <v>0.76138304219904118</v>
      </c>
      <c r="BD200" s="384">
        <v>0.8188469112296396</v>
      </c>
      <c r="BE200" s="384">
        <v>0.81764513384383797</v>
      </c>
      <c r="BF200" s="1009">
        <v>0.93720241370894797</v>
      </c>
      <c r="BG200" s="384">
        <v>0.94387329427469602</v>
      </c>
      <c r="BH200" s="738">
        <v>0.90519707226821799</v>
      </c>
      <c r="BI200" s="1413">
        <v>0.90783102552152861</v>
      </c>
      <c r="BJ200" s="834">
        <v>0.95701883273759902</v>
      </c>
      <c r="BL200" s="834"/>
      <c r="BM200" s="834"/>
      <c r="BN200" s="834"/>
      <c r="BP200" s="834"/>
      <c r="BQ200" s="834"/>
      <c r="BR200" s="834"/>
    </row>
    <row r="201" spans="1:70">
      <c r="A201" s="31"/>
      <c r="B201" s="31"/>
      <c r="C201" s="31"/>
      <c r="D201" s="31"/>
      <c r="E201" s="31"/>
      <c r="F201" s="222"/>
      <c r="G201" s="222"/>
      <c r="H201" s="222"/>
      <c r="I201" s="175"/>
      <c r="J201" s="222"/>
      <c r="K201" s="222"/>
      <c r="L201" s="222"/>
      <c r="M201" s="175"/>
      <c r="N201" s="222"/>
      <c r="O201" s="222"/>
      <c r="P201" s="222"/>
      <c r="Q201" s="175"/>
      <c r="R201" s="222"/>
      <c r="S201" s="222"/>
      <c r="T201" s="222"/>
      <c r="U201" s="383"/>
      <c r="V201" s="383"/>
      <c r="W201" s="383"/>
      <c r="X201" s="383"/>
      <c r="Y201" s="383"/>
      <c r="Z201" s="383"/>
      <c r="AA201" s="577"/>
      <c r="AB201" s="560"/>
      <c r="AC201" s="560"/>
      <c r="AD201" s="560"/>
      <c r="AE201" s="560"/>
      <c r="AF201" s="560"/>
      <c r="AG201" s="560"/>
      <c r="AH201" s="560"/>
      <c r="AI201" s="560"/>
      <c r="AJ201" s="560"/>
      <c r="AK201" s="560"/>
      <c r="AL201" s="560"/>
      <c r="AM201" s="560"/>
      <c r="AN201" s="560"/>
      <c r="AO201" s="560"/>
      <c r="AP201" s="560"/>
      <c r="AQ201" s="933"/>
      <c r="AR201" s="560"/>
      <c r="AS201" s="560"/>
      <c r="AT201" s="560"/>
      <c r="AU201" s="80"/>
      <c r="AV201" s="31"/>
      <c r="AW201" s="107"/>
      <c r="AX201" s="944"/>
      <c r="AY201" s="63"/>
      <c r="AZ201" s="63"/>
      <c r="BA201" s="63"/>
      <c r="BB201" s="63"/>
      <c r="BC201" s="63"/>
      <c r="BD201" s="63"/>
      <c r="BE201" s="63"/>
      <c r="BF201" s="933"/>
      <c r="BG201" s="63"/>
      <c r="BH201" s="63"/>
      <c r="BI201" s="933"/>
      <c r="BJ201" s="80"/>
      <c r="BL201" s="560"/>
      <c r="BM201" s="560"/>
      <c r="BN201" s="560"/>
      <c r="BP201" s="560"/>
      <c r="BQ201" s="560"/>
      <c r="BR201" s="560"/>
    </row>
    <row r="202" spans="1:70">
      <c r="AT202" s="26"/>
      <c r="BI202" s="26"/>
    </row>
    <row r="203" spans="1:70">
      <c r="AT203" s="26"/>
      <c r="BI203" s="26"/>
    </row>
    <row r="204" spans="1:70">
      <c r="AJ204" s="142"/>
      <c r="AK204" s="142"/>
      <c r="AL204" s="142"/>
      <c r="AM204" s="142"/>
      <c r="AN204" s="142"/>
      <c r="AO204" s="142"/>
      <c r="AP204" s="142"/>
      <c r="AR204" s="142"/>
      <c r="AS204" s="142"/>
      <c r="AT204" s="1435"/>
      <c r="BI204" s="26"/>
    </row>
    <row r="205" spans="1:70">
      <c r="AT205" s="26"/>
      <c r="BI205" s="26"/>
    </row>
    <row r="206" spans="1:70">
      <c r="AT206" s="26"/>
      <c r="BI206" s="26"/>
    </row>
    <row r="207" spans="1:70">
      <c r="AT207" s="26"/>
      <c r="BI207" s="26"/>
    </row>
    <row r="208" spans="1:70">
      <c r="AT208" s="26"/>
      <c r="BI208" s="26"/>
    </row>
    <row r="209" spans="46:61">
      <c r="AT209" s="26"/>
      <c r="BI209" s="26"/>
    </row>
    <row r="210" spans="46:61">
      <c r="AT210" s="26"/>
      <c r="BI210" s="26"/>
    </row>
    <row r="211" spans="46:61">
      <c r="AT211" s="26"/>
      <c r="BI211" s="26"/>
    </row>
    <row r="212" spans="46:61">
      <c r="AT212" s="26"/>
      <c r="BI212" s="26"/>
    </row>
    <row r="213" spans="46:61">
      <c r="AT213" s="26"/>
      <c r="AX213" s="23"/>
      <c r="BI213" s="26"/>
    </row>
    <row r="214" spans="46:61">
      <c r="AT214" s="26"/>
      <c r="BI214" s="26"/>
    </row>
    <row r="215" spans="46:61">
      <c r="AT215" s="26"/>
      <c r="BI215" s="26"/>
    </row>
    <row r="216" spans="46:61">
      <c r="AT216" s="26"/>
      <c r="BI216" s="26"/>
    </row>
    <row r="217" spans="46:61">
      <c r="AT217" s="26"/>
      <c r="BI217" s="26"/>
    </row>
    <row r="218" spans="46:61">
      <c r="AT218" s="26"/>
      <c r="BI218" s="26"/>
    </row>
    <row r="219" spans="46:61">
      <c r="AT219" s="26"/>
      <c r="BI219" s="26"/>
    </row>
    <row r="220" spans="46:61">
      <c r="AT220" s="26"/>
      <c r="BI220" s="26"/>
    </row>
    <row r="221" spans="46:61">
      <c r="AT221" s="26"/>
      <c r="BI221" s="26"/>
    </row>
    <row r="222" spans="46:61">
      <c r="AT222" s="26"/>
      <c r="BI222" s="26"/>
    </row>
    <row r="223" spans="46:61">
      <c r="AT223" s="26"/>
      <c r="BI223" s="26"/>
    </row>
    <row r="224" spans="46:61">
      <c r="AT224" s="26"/>
      <c r="BI224" s="26"/>
    </row>
    <row r="225" spans="46:61">
      <c r="AT225" s="26"/>
      <c r="BI225" s="26"/>
    </row>
    <row r="226" spans="46:61">
      <c r="BI226" s="26"/>
    </row>
    <row r="227" spans="46:61">
      <c r="BI227" s="26"/>
    </row>
    <row r="228" spans="46:61">
      <c r="BI228" s="26"/>
    </row>
    <row r="229" spans="46:61">
      <c r="BI229" s="26"/>
    </row>
    <row r="230" spans="46:61">
      <c r="BI230" s="26"/>
    </row>
    <row r="231" spans="46:61">
      <c r="BI231" s="26"/>
    </row>
    <row r="232" spans="46:61">
      <c r="BI232" s="26"/>
    </row>
    <row r="233" spans="46:61">
      <c r="BI233" s="26"/>
    </row>
    <row r="234" spans="46:61">
      <c r="BI234" s="26"/>
    </row>
    <row r="235" spans="46:61">
      <c r="BI235" s="26"/>
    </row>
    <row r="236" spans="46:61">
      <c r="BI236" s="26"/>
    </row>
    <row r="237" spans="46:61">
      <c r="BI237" s="26"/>
    </row>
    <row r="238" spans="46:61">
      <c r="BI238" s="26"/>
    </row>
    <row r="239" spans="46:61">
      <c r="BI239" s="26"/>
    </row>
    <row r="240" spans="46:61">
      <c r="BI240" s="26"/>
    </row>
    <row r="241" spans="50:61">
      <c r="BI241" s="26"/>
    </row>
    <row r="242" spans="50:61">
      <c r="BI242" s="26"/>
    </row>
    <row r="243" spans="50:61">
      <c r="BI243" s="26"/>
    </row>
    <row r="244" spans="50:61">
      <c r="BI244" s="26"/>
    </row>
    <row r="252" spans="50:61">
      <c r="AX252" s="23"/>
    </row>
  </sheetData>
  <phoneticPr fontId="212" type="noConversion"/>
  <hyperlinks>
    <hyperlink ref="A1" location="content!A1" display="back to content"/>
    <hyperlink ref="A1:C1" location="content!A1" display="back to content"/>
  </hyperlinks>
  <pageMargins left="0.25" right="0.25" top="0.75" bottom="0.75" header="0.3" footer="0.3"/>
  <pageSetup paperSize="9" scale="41" fitToHeight="0" orientation="portrait" r:id="rId1"/>
  <rowBreaks count="2" manualBreakCount="2">
    <brk id="65" max="63" man="1"/>
    <brk id="134" max="6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BE246"/>
  <sheetViews>
    <sheetView view="pageBreakPreview" zoomScale="70" zoomScaleNormal="85" zoomScaleSheetLayoutView="70" workbookViewId="0">
      <pane xSplit="3" ySplit="4" topLeftCell="D5" activePane="bottomRight" state="frozen"/>
      <selection activeCell="G104" sqref="G104"/>
      <selection pane="topRight" activeCell="G104" sqref="G104"/>
      <selection pane="bottomLeft" activeCell="G104" sqref="G104"/>
      <selection pane="bottomRight" sqref="A1:XFD1048576"/>
    </sheetView>
  </sheetViews>
  <sheetFormatPr defaultColWidth="9.109375" defaultRowHeight="14.4" outlineLevelCol="1"/>
  <cols>
    <col min="1" max="1" width="2.6640625" style="23" customWidth="1"/>
    <col min="2" max="2" width="4.33203125" style="23" customWidth="1"/>
    <col min="3" max="3" width="52.44140625" style="23" customWidth="1"/>
    <col min="4" max="5" width="1.6640625" style="190" customWidth="1"/>
    <col min="6" max="12" width="9.109375" style="24" hidden="1" customWidth="1" outlineLevel="1"/>
    <col min="13" max="13" width="9.109375" style="24" hidden="1" customWidth="1" outlineLevel="1" collapsed="1"/>
    <col min="14" max="16" width="9.109375" style="24" hidden="1" customWidth="1" outlineLevel="1"/>
    <col min="17" max="17" width="9.109375" style="24" hidden="1" customWidth="1" outlineLevel="1" collapsed="1"/>
    <col min="18" max="24" width="9.109375" style="24" hidden="1" customWidth="1" outlineLevel="1"/>
    <col min="25" max="25" width="15.33203125" style="24" hidden="1" customWidth="1" outlineLevel="1" collapsed="1"/>
    <col min="26" max="27" width="15.33203125" style="24" hidden="1" customWidth="1" outlineLevel="1"/>
    <col min="28" max="28" width="12.6640625" style="24" hidden="1" customWidth="1" outlineLevel="1" collapsed="1"/>
    <col min="29" max="31" width="12.6640625" style="24" hidden="1" customWidth="1" outlineLevel="1"/>
    <col min="32" max="32" width="12.6640625" style="24" hidden="1" customWidth="1" outlineLevel="1" collapsed="1"/>
    <col min="33" max="34" width="12.6640625" style="24" hidden="1" customWidth="1" outlineLevel="1"/>
    <col min="35" max="35" width="12.6640625" style="24" customWidth="1" collapsed="1"/>
    <col min="36" max="43" width="12.6640625" style="24" customWidth="1"/>
    <col min="44" max="44" width="5.6640625" style="24" customWidth="1"/>
    <col min="45" max="45" width="2.88671875" style="91" hidden="1" customWidth="1" outlineLevel="1"/>
    <col min="46" max="46" width="3.5546875" style="24" hidden="1" customWidth="1" outlineLevel="1"/>
    <col min="47" max="53" width="9.109375" style="24" hidden="1" customWidth="1" outlineLevel="1"/>
    <col min="54" max="54" width="12" style="24" hidden="1" customWidth="1" outlineLevel="1"/>
    <col min="55" max="55" width="12" style="24" hidden="1" customWidth="1" outlineLevel="1" collapsed="1"/>
    <col min="56" max="56" width="9.109375" style="23" collapsed="1"/>
    <col min="57" max="16384" width="9.109375" style="23"/>
  </cols>
  <sheetData>
    <row r="1" spans="1:55" ht="12.75" customHeight="1">
      <c r="A1" s="86" t="s">
        <v>201</v>
      </c>
      <c r="B1" s="86"/>
      <c r="C1" s="86"/>
    </row>
    <row r="2" spans="1:55" ht="21">
      <c r="A2" s="885" t="s">
        <v>337</v>
      </c>
      <c r="AB2" s="501" t="s">
        <v>398</v>
      </c>
    </row>
    <row r="3" spans="1:55" ht="32.25" customHeight="1">
      <c r="A3" s="184" t="s">
        <v>338</v>
      </c>
      <c r="Y3" s="436" t="s">
        <v>394</v>
      </c>
      <c r="Z3" s="455" t="s">
        <v>366</v>
      </c>
      <c r="AB3" s="812"/>
      <c r="AC3" s="873"/>
      <c r="AD3" s="873"/>
      <c r="AE3" s="873"/>
      <c r="AF3" s="873"/>
      <c r="AG3" s="873"/>
      <c r="AH3" s="873"/>
      <c r="AI3" s="873"/>
      <c r="AJ3" s="873"/>
      <c r="AK3" s="873"/>
      <c r="AL3" s="873"/>
      <c r="AM3" s="873"/>
      <c r="AN3" s="873"/>
      <c r="AO3" s="873"/>
      <c r="AP3" s="873"/>
      <c r="AQ3" s="873"/>
      <c r="BB3" s="873"/>
      <c r="BC3" s="873"/>
    </row>
    <row r="4" spans="1:55">
      <c r="A4" s="28"/>
      <c r="B4" s="28"/>
      <c r="C4" s="28"/>
      <c r="D4" s="327"/>
      <c r="E4" s="327"/>
      <c r="F4" s="28" t="s">
        <v>231</v>
      </c>
      <c r="G4" s="28" t="s">
        <v>232</v>
      </c>
      <c r="H4" s="28" t="s">
        <v>233</v>
      </c>
      <c r="I4" s="28" t="s">
        <v>234</v>
      </c>
      <c r="J4" s="28" t="s">
        <v>235</v>
      </c>
      <c r="K4" s="28" t="s">
        <v>236</v>
      </c>
      <c r="L4" s="28" t="s">
        <v>237</v>
      </c>
      <c r="M4" s="28" t="s">
        <v>238</v>
      </c>
      <c r="N4" s="28" t="s">
        <v>239</v>
      </c>
      <c r="O4" s="28" t="s">
        <v>240</v>
      </c>
      <c r="P4" s="28" t="s">
        <v>241</v>
      </c>
      <c r="Q4" s="28" t="s">
        <v>242</v>
      </c>
      <c r="R4" s="28" t="s">
        <v>243</v>
      </c>
      <c r="S4" s="28" t="s">
        <v>244</v>
      </c>
      <c r="T4" s="28" t="s">
        <v>245</v>
      </c>
      <c r="U4" s="28" t="s">
        <v>246</v>
      </c>
      <c r="V4" s="28" t="s">
        <v>307</v>
      </c>
      <c r="W4" s="28" t="s">
        <v>315</v>
      </c>
      <c r="X4" s="28" t="s">
        <v>321</v>
      </c>
      <c r="Y4" s="437" t="s">
        <v>340</v>
      </c>
      <c r="Z4" s="28" t="s">
        <v>365</v>
      </c>
      <c r="AA4" s="28" t="s">
        <v>343</v>
      </c>
      <c r="AB4" s="494" t="s">
        <v>430</v>
      </c>
      <c r="AC4" s="516" t="s">
        <v>344</v>
      </c>
      <c r="AD4" s="516" t="s">
        <v>345</v>
      </c>
      <c r="AE4" s="516" t="s">
        <v>459</v>
      </c>
      <c r="AF4" s="516" t="s">
        <v>483</v>
      </c>
      <c r="AG4" s="516" t="s">
        <v>484</v>
      </c>
      <c r="AH4" s="516" t="s">
        <v>485</v>
      </c>
      <c r="AI4" s="516" t="s">
        <v>486</v>
      </c>
      <c r="AJ4" s="516" t="s">
        <v>530</v>
      </c>
      <c r="AK4" s="516" t="s">
        <v>538</v>
      </c>
      <c r="AL4" s="516" t="s">
        <v>539</v>
      </c>
      <c r="AM4" s="516" t="s">
        <v>540</v>
      </c>
      <c r="AN4" s="516" t="s">
        <v>649</v>
      </c>
      <c r="AO4" s="516" t="s">
        <v>653</v>
      </c>
      <c r="AP4" s="516" t="s">
        <v>654</v>
      </c>
      <c r="AQ4" s="516" t="s">
        <v>648</v>
      </c>
      <c r="AR4" s="28"/>
      <c r="AT4" s="28"/>
      <c r="AU4" s="28" t="s">
        <v>266</v>
      </c>
      <c r="AV4" s="28" t="s">
        <v>267</v>
      </c>
      <c r="AW4" s="28" t="s">
        <v>251</v>
      </c>
      <c r="AX4" s="28" t="s">
        <v>253</v>
      </c>
      <c r="AY4" s="28" t="s">
        <v>259</v>
      </c>
      <c r="AZ4" s="28" t="s">
        <v>291</v>
      </c>
      <c r="BA4" s="28" t="s">
        <v>341</v>
      </c>
      <c r="BB4" s="516" t="s">
        <v>456</v>
      </c>
      <c r="BC4" s="516" t="s">
        <v>522</v>
      </c>
    </row>
    <row r="5" spans="1:55">
      <c r="A5" s="95" t="s">
        <v>2</v>
      </c>
      <c r="B5" s="31"/>
      <c r="C5" s="31"/>
      <c r="D5" s="97"/>
      <c r="E5" s="97"/>
      <c r="F5" s="32"/>
      <c r="G5" s="32"/>
      <c r="H5" s="32"/>
      <c r="I5" s="32"/>
      <c r="J5" s="32"/>
      <c r="K5" s="32"/>
      <c r="L5" s="32"/>
      <c r="M5" s="32"/>
      <c r="N5" s="32"/>
      <c r="O5" s="32"/>
      <c r="P5" s="32"/>
      <c r="Q5" s="32"/>
      <c r="R5" s="32"/>
      <c r="S5" s="32"/>
      <c r="T5" s="32"/>
      <c r="U5" s="32"/>
      <c r="V5" s="32"/>
      <c r="W5" s="32"/>
      <c r="X5" s="32"/>
      <c r="Y5" s="438"/>
      <c r="Z5" s="32"/>
      <c r="AA5" s="32"/>
      <c r="AB5" s="495"/>
      <c r="AC5" s="42"/>
      <c r="AD5" s="42"/>
      <c r="AE5" s="1166"/>
      <c r="AF5" s="42"/>
      <c r="AG5" s="42"/>
      <c r="AH5" s="42"/>
      <c r="AI5" s="1166"/>
      <c r="AJ5" s="1166"/>
      <c r="AK5" s="1166"/>
      <c r="AL5" s="1166"/>
      <c r="AM5" s="1166"/>
      <c r="AN5" s="1166"/>
      <c r="AO5" s="1166"/>
      <c r="AP5" s="1166"/>
      <c r="AQ5" s="1166"/>
      <c r="AR5" s="32"/>
      <c r="AT5" s="32"/>
      <c r="AU5" s="32"/>
      <c r="AV5" s="32"/>
      <c r="AW5" s="32"/>
      <c r="AX5" s="32"/>
      <c r="AY5" s="32"/>
      <c r="AZ5" s="32"/>
      <c r="BA5" s="32"/>
      <c r="BB5" s="42"/>
      <c r="BC5" s="42"/>
    </row>
    <row r="6" spans="1:55">
      <c r="A6" s="31"/>
      <c r="B6" s="31"/>
      <c r="C6" s="403" t="s">
        <v>162</v>
      </c>
      <c r="D6" s="97"/>
      <c r="E6" s="97"/>
      <c r="F6" s="234"/>
      <c r="G6" s="234"/>
      <c r="H6" s="234"/>
      <c r="I6" s="195"/>
      <c r="J6" s="234"/>
      <c r="K6" s="234"/>
      <c r="L6" s="234"/>
      <c r="M6" s="195"/>
      <c r="N6" s="234"/>
      <c r="O6" s="234"/>
      <c r="P6" s="234"/>
      <c r="Q6" s="404"/>
      <c r="R6" s="404"/>
      <c r="S6" s="404"/>
      <c r="T6" s="404"/>
      <c r="U6" s="404">
        <v>87.7</v>
      </c>
      <c r="V6" s="404"/>
      <c r="W6" s="404"/>
      <c r="X6" s="404">
        <v>87.7</v>
      </c>
      <c r="Y6" s="471">
        <v>87.7</v>
      </c>
      <c r="Z6" s="404">
        <v>87.7</v>
      </c>
      <c r="AA6" s="404">
        <v>87.7</v>
      </c>
      <c r="AB6" s="540">
        <v>87.7</v>
      </c>
      <c r="AC6" s="874">
        <v>87.7</v>
      </c>
      <c r="AD6" s="874">
        <v>87.7</v>
      </c>
      <c r="AE6" s="874">
        <v>87.7</v>
      </c>
      <c r="AF6" s="874">
        <v>87.7</v>
      </c>
      <c r="AG6" s="874">
        <v>87.7</v>
      </c>
      <c r="AH6" s="874">
        <v>87.7</v>
      </c>
      <c r="AI6" s="874">
        <v>87.7</v>
      </c>
      <c r="AJ6" s="874">
        <v>87.7</v>
      </c>
      <c r="AK6" s="874">
        <v>87.7</v>
      </c>
      <c r="AL6" s="874">
        <v>87.7</v>
      </c>
      <c r="AM6" s="874">
        <v>87.7</v>
      </c>
      <c r="AN6" s="874">
        <v>87.7</v>
      </c>
      <c r="AO6" s="874">
        <v>87.7</v>
      </c>
      <c r="AP6" s="874">
        <v>87.7</v>
      </c>
      <c r="AQ6" s="874">
        <v>87.7</v>
      </c>
      <c r="AR6" s="350"/>
      <c r="AS6" s="171"/>
      <c r="AT6" s="196"/>
      <c r="AU6" s="171"/>
      <c r="AV6" s="195"/>
      <c r="AW6" s="195"/>
      <c r="AX6" s="195"/>
      <c r="AY6" s="195"/>
      <c r="AZ6" s="195">
        <v>87.7</v>
      </c>
      <c r="BA6" s="195">
        <v>87.7</v>
      </c>
      <c r="BB6" s="874">
        <v>87.7</v>
      </c>
      <c r="BC6" s="874">
        <v>87.7</v>
      </c>
    </row>
    <row r="7" spans="1:55">
      <c r="A7" s="31"/>
      <c r="B7" s="31"/>
      <c r="C7" s="403" t="s">
        <v>163</v>
      </c>
      <c r="D7" s="38"/>
      <c r="E7" s="38"/>
      <c r="F7" s="234"/>
      <c r="G7" s="234"/>
      <c r="H7" s="234"/>
      <c r="I7" s="195"/>
      <c r="J7" s="234"/>
      <c r="K7" s="234"/>
      <c r="L7" s="234"/>
      <c r="M7" s="195"/>
      <c r="N7" s="234"/>
      <c r="O7" s="234"/>
      <c r="P7" s="234"/>
      <c r="Q7" s="404"/>
      <c r="R7" s="404"/>
      <c r="S7" s="404"/>
      <c r="T7" s="404"/>
      <c r="U7" s="404">
        <v>232.6</v>
      </c>
      <c r="V7" s="404"/>
      <c r="W7" s="404"/>
      <c r="X7" s="404">
        <v>232.6</v>
      </c>
      <c r="Y7" s="471">
        <v>232.6</v>
      </c>
      <c r="Z7" s="404">
        <v>232.6</v>
      </c>
      <c r="AA7" s="404">
        <v>232.6</v>
      </c>
      <c r="AB7" s="540">
        <v>232.6</v>
      </c>
      <c r="AC7" s="874">
        <v>232.6</v>
      </c>
      <c r="AD7" s="874">
        <v>232.6</v>
      </c>
      <c r="AE7" s="874">
        <v>232.6</v>
      </c>
      <c r="AF7" s="874">
        <v>232.6</v>
      </c>
      <c r="AG7" s="874">
        <v>232.6</v>
      </c>
      <c r="AH7" s="874">
        <v>232.6</v>
      </c>
      <c r="AI7" s="874">
        <v>232.6</v>
      </c>
      <c r="AJ7" s="874">
        <v>232.6</v>
      </c>
      <c r="AK7" s="874">
        <v>232.6</v>
      </c>
      <c r="AL7" s="874">
        <v>232.6</v>
      </c>
      <c r="AM7" s="874">
        <v>232.6</v>
      </c>
      <c r="AN7" s="874">
        <v>232.6</v>
      </c>
      <c r="AO7" s="874">
        <v>232.6</v>
      </c>
      <c r="AP7" s="874">
        <v>232.6</v>
      </c>
      <c r="AQ7" s="874">
        <v>232.6</v>
      </c>
      <c r="AR7" s="350"/>
      <c r="AS7" s="171"/>
      <c r="AT7" s="196"/>
      <c r="AU7" s="171"/>
      <c r="AV7" s="195"/>
      <c r="AW7" s="195"/>
      <c r="AX7" s="195"/>
      <c r="AY7" s="195"/>
      <c r="AZ7" s="195">
        <v>232.6</v>
      </c>
      <c r="BA7" s="195">
        <v>232.6</v>
      </c>
      <c r="BB7" s="874">
        <v>232.6</v>
      </c>
      <c r="BC7" s="874">
        <v>232.6</v>
      </c>
    </row>
    <row r="8" spans="1:55">
      <c r="A8" s="31"/>
      <c r="B8" s="31"/>
      <c r="C8" s="403" t="s">
        <v>164</v>
      </c>
      <c r="D8" s="38"/>
      <c r="E8" s="38"/>
      <c r="F8" s="234"/>
      <c r="G8" s="234"/>
      <c r="H8" s="234"/>
      <c r="I8" s="195"/>
      <c r="J8" s="234"/>
      <c r="K8" s="234"/>
      <c r="L8" s="234"/>
      <c r="M8" s="195"/>
      <c r="N8" s="234"/>
      <c r="O8" s="234"/>
      <c r="P8" s="234"/>
      <c r="Q8" s="404"/>
      <c r="R8" s="404"/>
      <c r="S8" s="404"/>
      <c r="T8" s="404"/>
      <c r="U8" s="404">
        <v>2435.6999999999998</v>
      </c>
      <c r="V8" s="404"/>
      <c r="W8" s="404"/>
      <c r="X8" s="404">
        <v>2879.5</v>
      </c>
      <c r="Y8" s="471">
        <v>3058.6</v>
      </c>
      <c r="Z8" s="404">
        <v>2996.2</v>
      </c>
      <c r="AA8" s="404">
        <v>3207.3</v>
      </c>
      <c r="AB8" s="540">
        <v>3156.5</v>
      </c>
      <c r="AC8" s="874">
        <v>3156.5</v>
      </c>
      <c r="AD8" s="874">
        <v>3383.1</v>
      </c>
      <c r="AE8" s="874">
        <v>3560.7</v>
      </c>
      <c r="AF8" s="874">
        <v>3788.4</v>
      </c>
      <c r="AG8" s="874">
        <v>3680.8</v>
      </c>
      <c r="AH8" s="874">
        <v>3835</v>
      </c>
      <c r="AI8" s="874">
        <v>4049.2</v>
      </c>
      <c r="AJ8" s="874">
        <v>4167.3</v>
      </c>
      <c r="AK8" s="874">
        <v>4333.1000000000004</v>
      </c>
      <c r="AL8" s="874">
        <v>4186.3</v>
      </c>
      <c r="AM8" s="874">
        <v>4375.6000000000004</v>
      </c>
      <c r="AN8" s="874">
        <v>4681.5</v>
      </c>
      <c r="AO8" s="874">
        <v>4590.5</v>
      </c>
      <c r="AP8" s="874">
        <v>4942.2</v>
      </c>
      <c r="AQ8" s="874">
        <v>5200.3</v>
      </c>
      <c r="AR8" s="350"/>
      <c r="AS8" s="171"/>
      <c r="AT8" s="196"/>
      <c r="AU8" s="171"/>
      <c r="AV8" s="195"/>
      <c r="AW8" s="195"/>
      <c r="AX8" s="195"/>
      <c r="AY8" s="195"/>
      <c r="AZ8" s="195">
        <v>2435.6999999999998</v>
      </c>
      <c r="BA8" s="195">
        <v>3058.6</v>
      </c>
      <c r="BB8" s="874">
        <v>3560.7</v>
      </c>
      <c r="BC8" s="874">
        <v>4049.2</v>
      </c>
    </row>
    <row r="9" spans="1:55">
      <c r="A9" s="31"/>
      <c r="B9" s="31"/>
      <c r="C9" s="415" t="s">
        <v>61</v>
      </c>
      <c r="D9" s="38"/>
      <c r="E9" s="38"/>
      <c r="F9" s="234"/>
      <c r="G9" s="234"/>
      <c r="H9" s="234"/>
      <c r="I9" s="195"/>
      <c r="J9" s="234"/>
      <c r="K9" s="234"/>
      <c r="L9" s="234"/>
      <c r="M9" s="195"/>
      <c r="N9" s="234"/>
      <c r="O9" s="234"/>
      <c r="P9" s="234"/>
      <c r="Q9" s="404"/>
      <c r="R9" s="404"/>
      <c r="S9" s="404"/>
      <c r="T9" s="404"/>
      <c r="U9" s="404">
        <v>4.4000000000000004</v>
      </c>
      <c r="V9" s="404"/>
      <c r="W9" s="404"/>
      <c r="X9" s="404">
        <v>4</v>
      </c>
      <c r="Y9" s="471">
        <v>4.4000000000000004</v>
      </c>
      <c r="Z9" s="404">
        <v>4.4000000000000004</v>
      </c>
      <c r="AA9" s="404">
        <v>6</v>
      </c>
      <c r="AB9" s="540">
        <v>5.5</v>
      </c>
      <c r="AC9" s="874">
        <v>5.5</v>
      </c>
      <c r="AD9" s="874">
        <v>6.6</v>
      </c>
      <c r="AE9" s="874">
        <v>7.1</v>
      </c>
      <c r="AF9" s="874">
        <v>6.4</v>
      </c>
      <c r="AG9" s="874">
        <v>7.5</v>
      </c>
      <c r="AH9" s="874">
        <v>9.1999999999999993</v>
      </c>
      <c r="AI9" s="874">
        <v>11.9</v>
      </c>
      <c r="AJ9" s="874">
        <v>11.7</v>
      </c>
      <c r="AK9" s="874">
        <v>9.6999999999999993</v>
      </c>
      <c r="AL9" s="874">
        <v>14.4</v>
      </c>
      <c r="AM9" s="874">
        <v>3.2</v>
      </c>
      <c r="AN9" s="874">
        <v>7.7</v>
      </c>
      <c r="AO9" s="874">
        <v>7.7</v>
      </c>
      <c r="AP9" s="874">
        <v>7.6</v>
      </c>
      <c r="AQ9" s="874">
        <v>6.4</v>
      </c>
      <c r="AR9" s="350"/>
      <c r="AS9" s="171"/>
      <c r="AT9" s="196"/>
      <c r="AU9" s="171"/>
      <c r="AV9" s="195"/>
      <c r="AW9" s="195"/>
      <c r="AX9" s="195"/>
      <c r="AY9" s="195"/>
      <c r="AZ9" s="195">
        <v>4.4000000000000004</v>
      </c>
      <c r="BA9" s="195">
        <v>4.4000000000000004</v>
      </c>
      <c r="BB9" s="874">
        <v>7.1</v>
      </c>
      <c r="BC9" s="874">
        <v>11.9</v>
      </c>
    </row>
    <row r="10" spans="1:55">
      <c r="A10" s="31"/>
      <c r="B10" s="31"/>
      <c r="C10" s="403" t="s">
        <v>165</v>
      </c>
      <c r="D10" s="38"/>
      <c r="E10" s="38"/>
      <c r="F10" s="234"/>
      <c r="G10" s="234"/>
      <c r="H10" s="234"/>
      <c r="I10" s="195"/>
      <c r="J10" s="234"/>
      <c r="K10" s="234"/>
      <c r="L10" s="234"/>
      <c r="M10" s="195"/>
      <c r="N10" s="234"/>
      <c r="O10" s="234"/>
      <c r="P10" s="234"/>
      <c r="Q10" s="404"/>
      <c r="R10" s="404"/>
      <c r="S10" s="404"/>
      <c r="T10" s="404"/>
      <c r="U10" s="404">
        <v>-7.9</v>
      </c>
      <c r="V10" s="404"/>
      <c r="W10" s="404"/>
      <c r="X10" s="404">
        <v>-10.5</v>
      </c>
      <c r="Y10" s="471">
        <v>-15.3</v>
      </c>
      <c r="Z10" s="404">
        <v>-15.3</v>
      </c>
      <c r="AA10" s="404">
        <v>-10.199999999999999</v>
      </c>
      <c r="AB10" s="540">
        <v>-14.7</v>
      </c>
      <c r="AC10" s="874">
        <v>-14.7</v>
      </c>
      <c r="AD10" s="874">
        <v>-14.7</v>
      </c>
      <c r="AE10" s="874">
        <v>-18.100000000000001</v>
      </c>
      <c r="AF10" s="874">
        <v>-15.1</v>
      </c>
      <c r="AG10" s="874">
        <v>-15.9</v>
      </c>
      <c r="AH10" s="874">
        <v>-13.8</v>
      </c>
      <c r="AI10" s="874">
        <v>-21.5</v>
      </c>
      <c r="AJ10" s="874">
        <v>-26.3</v>
      </c>
      <c r="AK10" s="874">
        <v>-25.2</v>
      </c>
      <c r="AL10" s="874">
        <v>-25.8</v>
      </c>
      <c r="AM10" s="874">
        <v>-14.4</v>
      </c>
      <c r="AN10" s="874">
        <v>-29.1</v>
      </c>
      <c r="AO10" s="874">
        <v>-37.6</v>
      </c>
      <c r="AP10" s="874">
        <v>-26.6</v>
      </c>
      <c r="AQ10" s="874">
        <v>-33.299999999999997</v>
      </c>
      <c r="AR10" s="350"/>
      <c r="AS10" s="171"/>
      <c r="AT10" s="196"/>
      <c r="AU10" s="171"/>
      <c r="AV10" s="195"/>
      <c r="AW10" s="195"/>
      <c r="AX10" s="195"/>
      <c r="AY10" s="195"/>
      <c r="AZ10" s="195">
        <v>-7.9</v>
      </c>
      <c r="BA10" s="195">
        <v>-15.3</v>
      </c>
      <c r="BB10" s="874">
        <v>-18.100000000000001</v>
      </c>
      <c r="BC10" s="874">
        <v>-21.5</v>
      </c>
    </row>
    <row r="11" spans="1:55">
      <c r="A11" s="31"/>
      <c r="B11" s="31"/>
      <c r="C11" s="1177" t="s">
        <v>353</v>
      </c>
      <c r="D11" s="38"/>
      <c r="E11" s="38"/>
      <c r="F11" s="234"/>
      <c r="G11" s="234"/>
      <c r="H11" s="234"/>
      <c r="I11" s="195"/>
      <c r="J11" s="234"/>
      <c r="K11" s="234"/>
      <c r="L11" s="234"/>
      <c r="M11" s="195"/>
      <c r="N11" s="234"/>
      <c r="O11" s="234"/>
      <c r="P11" s="234"/>
      <c r="Q11" s="404"/>
      <c r="R11" s="404"/>
      <c r="S11" s="404"/>
      <c r="T11" s="404"/>
      <c r="U11" s="404"/>
      <c r="V11" s="404"/>
      <c r="W11" s="404"/>
      <c r="X11" s="404"/>
      <c r="Y11" s="471"/>
      <c r="Z11" s="404"/>
      <c r="AA11" s="404"/>
      <c r="AB11" s="540"/>
      <c r="AC11" s="874"/>
      <c r="AD11" s="874"/>
      <c r="AE11" s="874"/>
      <c r="AF11" s="874"/>
      <c r="AG11" s="874"/>
      <c r="AH11" s="874"/>
      <c r="AI11" s="874">
        <v>130.30000000000001</v>
      </c>
      <c r="AJ11" s="874">
        <v>129.30000000000001</v>
      </c>
      <c r="AK11" s="874">
        <v>190.8</v>
      </c>
      <c r="AL11" s="874">
        <v>206.5</v>
      </c>
      <c r="AM11" s="874">
        <v>213.3</v>
      </c>
      <c r="AN11" s="874">
        <v>131.80000000000001</v>
      </c>
      <c r="AO11" s="874">
        <v>113.6</v>
      </c>
      <c r="AP11" s="874">
        <v>83.7</v>
      </c>
      <c r="AQ11" s="874">
        <v>1.3</v>
      </c>
      <c r="AR11" s="350"/>
      <c r="AS11" s="171"/>
      <c r="AT11" s="196"/>
      <c r="AU11" s="171"/>
      <c r="AV11" s="195"/>
      <c r="AW11" s="195"/>
      <c r="AX11" s="195"/>
      <c r="AY11" s="195"/>
      <c r="AZ11" s="195"/>
      <c r="BA11" s="195"/>
      <c r="BB11" s="874"/>
      <c r="BC11" s="874"/>
    </row>
    <row r="12" spans="1:55">
      <c r="A12" s="31"/>
      <c r="B12" s="31"/>
      <c r="C12" s="403" t="s">
        <v>168</v>
      </c>
      <c r="D12" s="38"/>
      <c r="E12" s="38"/>
      <c r="F12" s="234"/>
      <c r="G12" s="234"/>
      <c r="H12" s="234"/>
      <c r="I12" s="195"/>
      <c r="J12" s="234"/>
      <c r="K12" s="234"/>
      <c r="L12" s="234"/>
      <c r="M12" s="195"/>
      <c r="N12" s="234"/>
      <c r="O12" s="234"/>
      <c r="P12" s="234"/>
      <c r="Q12" s="404"/>
      <c r="R12" s="404"/>
      <c r="S12" s="404"/>
      <c r="T12" s="404"/>
      <c r="U12" s="404">
        <v>66.900000000000006</v>
      </c>
      <c r="V12" s="404"/>
      <c r="W12" s="404"/>
      <c r="X12" s="404">
        <v>64.2</v>
      </c>
      <c r="Y12" s="471">
        <v>60.8</v>
      </c>
      <c r="Z12" s="404">
        <v>60.8</v>
      </c>
      <c r="AA12" s="404">
        <v>59.3</v>
      </c>
      <c r="AB12" s="540">
        <v>58.6</v>
      </c>
      <c r="AC12" s="874">
        <v>58.6</v>
      </c>
      <c r="AD12" s="874">
        <v>57.7</v>
      </c>
      <c r="AE12" s="874">
        <v>56.2</v>
      </c>
      <c r="AF12" s="874">
        <v>54.8</v>
      </c>
      <c r="AG12" s="874">
        <v>53.6</v>
      </c>
      <c r="AH12" s="874">
        <v>51.4</v>
      </c>
      <c r="AI12" s="874"/>
      <c r="AJ12" s="874"/>
      <c r="AK12" s="874"/>
      <c r="AL12" s="874"/>
      <c r="AM12" s="874"/>
      <c r="AN12" s="874"/>
      <c r="AO12" s="874"/>
      <c r="AP12" s="874"/>
      <c r="AQ12" s="874"/>
      <c r="AR12" s="350"/>
      <c r="AS12" s="171"/>
      <c r="AT12" s="196"/>
      <c r="AU12" s="171"/>
      <c r="AV12" s="195"/>
      <c r="AW12" s="195"/>
      <c r="AX12" s="195"/>
      <c r="AY12" s="195"/>
      <c r="AZ12" s="195">
        <v>66.900000000000006</v>
      </c>
      <c r="BA12" s="195">
        <v>60.8</v>
      </c>
      <c r="BB12" s="874">
        <v>56.2</v>
      </c>
      <c r="BC12" s="874">
        <v>0</v>
      </c>
    </row>
    <row r="13" spans="1:55">
      <c r="A13" s="31"/>
      <c r="B13" s="31"/>
      <c r="C13" s="481" t="s">
        <v>388</v>
      </c>
      <c r="D13" s="38"/>
      <c r="E13" s="38"/>
      <c r="F13" s="234"/>
      <c r="G13" s="234"/>
      <c r="H13" s="234"/>
      <c r="I13" s="195"/>
      <c r="J13" s="234"/>
      <c r="K13" s="234"/>
      <c r="L13" s="234"/>
      <c r="M13" s="195"/>
      <c r="N13" s="234"/>
      <c r="O13" s="234"/>
      <c r="P13" s="234"/>
      <c r="Q13" s="404"/>
      <c r="R13" s="404"/>
      <c r="S13" s="404"/>
      <c r="T13" s="404"/>
      <c r="U13" s="404">
        <v>24</v>
      </c>
      <c r="V13" s="404"/>
      <c r="W13" s="404"/>
      <c r="X13" s="404">
        <v>32.200000000000003</v>
      </c>
      <c r="Y13" s="471">
        <v>35.299999999999997</v>
      </c>
      <c r="Z13" s="404" t="s">
        <v>203</v>
      </c>
      <c r="AA13" s="404" t="s">
        <v>203</v>
      </c>
      <c r="AB13" s="540" t="s">
        <v>203</v>
      </c>
      <c r="AC13" s="874" t="s">
        <v>203</v>
      </c>
      <c r="AD13" s="874" t="s">
        <v>203</v>
      </c>
      <c r="AE13" s="874"/>
      <c r="AF13" s="874"/>
      <c r="AG13" s="874"/>
      <c r="AH13" s="874"/>
      <c r="AI13" s="874"/>
      <c r="AJ13" s="874"/>
      <c r="AK13" s="874"/>
      <c r="AL13" s="874"/>
      <c r="AM13" s="874"/>
      <c r="AN13" s="874"/>
      <c r="AO13" s="874"/>
      <c r="AP13" s="874"/>
      <c r="AQ13" s="874"/>
      <c r="AR13" s="350"/>
      <c r="AS13" s="171"/>
      <c r="AT13" s="196"/>
      <c r="AU13" s="171"/>
      <c r="AV13" s="195"/>
      <c r="AW13" s="195"/>
      <c r="AX13" s="195"/>
      <c r="AY13" s="195"/>
      <c r="AZ13" s="195">
        <v>24</v>
      </c>
      <c r="BA13" s="195">
        <v>35.299999999999997</v>
      </c>
      <c r="BB13" s="874"/>
      <c r="BC13" s="874">
        <v>0</v>
      </c>
    </row>
    <row r="14" spans="1:55">
      <c r="A14" s="31"/>
      <c r="B14" s="31"/>
      <c r="C14" s="481" t="s">
        <v>389</v>
      </c>
      <c r="D14" s="38"/>
      <c r="E14" s="38"/>
      <c r="F14" s="234"/>
      <c r="G14" s="234"/>
      <c r="H14" s="234"/>
      <c r="I14" s="195"/>
      <c r="J14" s="234"/>
      <c r="K14" s="234"/>
      <c r="L14" s="234"/>
      <c r="M14" s="195"/>
      <c r="N14" s="234"/>
      <c r="O14" s="234"/>
      <c r="P14" s="234"/>
      <c r="Q14" s="404"/>
      <c r="R14" s="404"/>
      <c r="S14" s="404"/>
      <c r="T14" s="404"/>
      <c r="U14" s="404"/>
      <c r="V14" s="404"/>
      <c r="W14" s="404"/>
      <c r="X14" s="404"/>
      <c r="Y14" s="471"/>
      <c r="Z14" s="404">
        <v>28.2</v>
      </c>
      <c r="AA14" s="404">
        <v>36.1</v>
      </c>
      <c r="AB14" s="540">
        <v>3.7</v>
      </c>
      <c r="AC14" s="874">
        <v>3.7</v>
      </c>
      <c r="AD14" s="874">
        <v>-30</v>
      </c>
      <c r="AE14" s="874">
        <v>-35.1</v>
      </c>
      <c r="AF14" s="874">
        <v>-27.2</v>
      </c>
      <c r="AG14" s="874">
        <v>14.5</v>
      </c>
      <c r="AH14" s="874">
        <v>43.2</v>
      </c>
      <c r="AI14" s="874"/>
      <c r="AJ14" s="874"/>
      <c r="AK14" s="874"/>
      <c r="AL14" s="874"/>
      <c r="AM14" s="874"/>
      <c r="AN14" s="874"/>
      <c r="AO14" s="874"/>
      <c r="AP14" s="874"/>
      <c r="AQ14" s="874"/>
      <c r="AR14" s="409"/>
      <c r="AS14" s="171"/>
      <c r="AT14" s="196"/>
      <c r="AU14" s="171"/>
      <c r="AV14" s="195"/>
      <c r="AW14" s="195"/>
      <c r="AX14" s="195"/>
      <c r="AY14" s="195"/>
      <c r="AZ14" s="195"/>
      <c r="BA14" s="195"/>
      <c r="BB14" s="874">
        <v>-35.1</v>
      </c>
      <c r="BC14" s="874">
        <v>0</v>
      </c>
    </row>
    <row r="15" spans="1:55">
      <c r="A15" s="31"/>
      <c r="B15" s="31"/>
      <c r="C15" s="403" t="s">
        <v>169</v>
      </c>
      <c r="D15" s="38"/>
      <c r="E15" s="38"/>
      <c r="F15" s="234"/>
      <c r="G15" s="234"/>
      <c r="H15" s="234"/>
      <c r="I15" s="195"/>
      <c r="J15" s="234"/>
      <c r="K15" s="234"/>
      <c r="L15" s="234"/>
      <c r="M15" s="195"/>
      <c r="N15" s="234"/>
      <c r="O15" s="234"/>
      <c r="P15" s="234"/>
      <c r="Q15" s="404"/>
      <c r="R15" s="404"/>
      <c r="S15" s="404"/>
      <c r="T15" s="404"/>
      <c r="U15" s="404">
        <v>-11.8</v>
      </c>
      <c r="V15" s="404"/>
      <c r="W15" s="404"/>
      <c r="X15" s="404">
        <v>-17.399999999999999</v>
      </c>
      <c r="Y15" s="471">
        <v>-21</v>
      </c>
      <c r="Z15" s="404">
        <v>-21</v>
      </c>
      <c r="AA15" s="404">
        <v>-32.6</v>
      </c>
      <c r="AB15" s="540">
        <v>-37.299999999999997</v>
      </c>
      <c r="AC15" s="874">
        <v>-37.299999999999997</v>
      </c>
      <c r="AD15" s="874">
        <v>-57.7</v>
      </c>
      <c r="AE15" s="874">
        <v>-29.6</v>
      </c>
      <c r="AF15" s="874">
        <v>-61.8</v>
      </c>
      <c r="AG15" s="874">
        <v>-69.7</v>
      </c>
      <c r="AH15" s="874">
        <v>17.600000000000001</v>
      </c>
      <c r="AI15" s="874"/>
      <c r="AJ15" s="874"/>
      <c r="AK15" s="874"/>
      <c r="AL15" s="874"/>
      <c r="AM15" s="874"/>
      <c r="AN15" s="874"/>
      <c r="AO15" s="874"/>
      <c r="AP15" s="874"/>
      <c r="AQ15" s="874"/>
      <c r="AR15" s="350"/>
      <c r="AS15" s="171"/>
      <c r="AT15" s="196"/>
      <c r="AU15" s="171"/>
      <c r="AV15" s="195"/>
      <c r="AW15" s="195"/>
      <c r="AX15" s="195"/>
      <c r="AY15" s="195"/>
      <c r="AZ15" s="195">
        <v>-11.8</v>
      </c>
      <c r="BA15" s="195">
        <v>-21</v>
      </c>
      <c r="BB15" s="874">
        <v>-29.6</v>
      </c>
      <c r="BC15" s="874">
        <v>0</v>
      </c>
    </row>
    <row r="16" spans="1:55">
      <c r="A16" s="31"/>
      <c r="B16" s="31"/>
      <c r="C16" s="403" t="s">
        <v>58</v>
      </c>
      <c r="D16" s="38"/>
      <c r="E16" s="38"/>
      <c r="F16" s="234"/>
      <c r="G16" s="234"/>
      <c r="H16" s="234"/>
      <c r="I16" s="195"/>
      <c r="J16" s="234"/>
      <c r="K16" s="234"/>
      <c r="L16" s="234"/>
      <c r="M16" s="195"/>
      <c r="N16" s="234"/>
      <c r="O16" s="234"/>
      <c r="P16" s="234"/>
      <c r="Q16" s="404"/>
      <c r="R16" s="404"/>
      <c r="S16" s="404"/>
      <c r="T16" s="404"/>
      <c r="U16" s="404">
        <v>-0.7</v>
      </c>
      <c r="V16" s="404"/>
      <c r="W16" s="404"/>
      <c r="X16" s="404">
        <v>-0.7</v>
      </c>
      <c r="Y16" s="471">
        <v>-1</v>
      </c>
      <c r="Z16" s="404">
        <v>-1</v>
      </c>
      <c r="AA16" s="404">
        <v>-1.1000000000000001</v>
      </c>
      <c r="AB16" s="540">
        <v>-2.4</v>
      </c>
      <c r="AC16" s="874">
        <v>-2.4</v>
      </c>
      <c r="AD16" s="874">
        <v>-2.4</v>
      </c>
      <c r="AE16" s="874">
        <v>-2.4</v>
      </c>
      <c r="AF16" s="874">
        <v>-1.2</v>
      </c>
      <c r="AG16" s="874">
        <v>-1.6</v>
      </c>
      <c r="AH16" s="874">
        <v>-1.1000000000000001</v>
      </c>
      <c r="AI16" s="874"/>
      <c r="AJ16" s="874"/>
      <c r="AK16" s="874"/>
      <c r="AL16" s="874"/>
      <c r="AM16" s="874"/>
      <c r="AN16" s="874"/>
      <c r="AO16" s="874"/>
      <c r="AP16" s="874"/>
      <c r="AQ16" s="874"/>
      <c r="AR16" s="350"/>
      <c r="AS16" s="171"/>
      <c r="AT16" s="196"/>
      <c r="AU16" s="171"/>
      <c r="AV16" s="195"/>
      <c r="AW16" s="195"/>
      <c r="AX16" s="195"/>
      <c r="AY16" s="195"/>
      <c r="AZ16" s="195">
        <v>-0.7</v>
      </c>
      <c r="BA16" s="195">
        <v>-1</v>
      </c>
      <c r="BB16" s="874">
        <v>-2.4</v>
      </c>
      <c r="BC16" s="874">
        <v>0</v>
      </c>
    </row>
    <row r="17" spans="1:56">
      <c r="A17" s="31"/>
      <c r="B17" s="31"/>
      <c r="C17" s="403" t="s">
        <v>166</v>
      </c>
      <c r="D17" s="38"/>
      <c r="E17" s="38"/>
      <c r="F17" s="234"/>
      <c r="G17" s="234"/>
      <c r="H17" s="234"/>
      <c r="I17" s="195"/>
      <c r="J17" s="234"/>
      <c r="K17" s="234"/>
      <c r="L17" s="234"/>
      <c r="M17" s="195"/>
      <c r="N17" s="234"/>
      <c r="O17" s="234"/>
      <c r="P17" s="234"/>
      <c r="Q17" s="404"/>
      <c r="R17" s="404"/>
      <c r="S17" s="404"/>
      <c r="T17" s="404"/>
      <c r="U17" s="404">
        <v>-11.3</v>
      </c>
      <c r="V17" s="404"/>
      <c r="W17" s="404"/>
      <c r="X17" s="404">
        <v>-6.9</v>
      </c>
      <c r="Y17" s="471">
        <v>-8</v>
      </c>
      <c r="Z17" s="404">
        <v>-8</v>
      </c>
      <c r="AA17" s="404">
        <v>-6.6</v>
      </c>
      <c r="AB17" s="540">
        <v>-7.5</v>
      </c>
      <c r="AC17" s="874">
        <v>-7.5</v>
      </c>
      <c r="AD17" s="874">
        <v>-7.5</v>
      </c>
      <c r="AE17" s="874">
        <v>-10.8</v>
      </c>
      <c r="AF17" s="874">
        <v>-11.2</v>
      </c>
      <c r="AG17" s="874">
        <v>-12.9</v>
      </c>
      <c r="AH17" s="874">
        <v>-12.5</v>
      </c>
      <c r="AI17" s="874">
        <v>-13.6</v>
      </c>
      <c r="AJ17" s="874">
        <v>-13.7</v>
      </c>
      <c r="AK17" s="874">
        <v>-14</v>
      </c>
      <c r="AL17" s="874">
        <v>-38.799999999999997</v>
      </c>
      <c r="AM17" s="874">
        <v>-48.8</v>
      </c>
      <c r="AN17" s="874">
        <v>-57.4</v>
      </c>
      <c r="AO17" s="874">
        <v>-59.5</v>
      </c>
      <c r="AP17" s="874">
        <v>-54.9</v>
      </c>
      <c r="AQ17" s="874">
        <v>-52.8</v>
      </c>
      <c r="AR17" s="350"/>
      <c r="AS17" s="171"/>
      <c r="AT17" s="196"/>
      <c r="AU17" s="171"/>
      <c r="AV17" s="195"/>
      <c r="AW17" s="195"/>
      <c r="AX17" s="195"/>
      <c r="AY17" s="195"/>
      <c r="AZ17" s="195">
        <v>-11.3</v>
      </c>
      <c r="BA17" s="195">
        <v>-8</v>
      </c>
      <c r="BB17" s="874">
        <v>-10.8</v>
      </c>
      <c r="BC17" s="874">
        <v>-13.6</v>
      </c>
    </row>
    <row r="18" spans="1:56">
      <c r="A18" s="31"/>
      <c r="B18" s="31"/>
      <c r="C18" s="428" t="s">
        <v>332</v>
      </c>
      <c r="D18" s="38"/>
      <c r="E18" s="38"/>
      <c r="F18" s="234"/>
      <c r="G18" s="234"/>
      <c r="H18" s="234"/>
      <c r="I18" s="195"/>
      <c r="J18" s="234"/>
      <c r="K18" s="234"/>
      <c r="L18" s="234"/>
      <c r="M18" s="195"/>
      <c r="N18" s="234"/>
      <c r="O18" s="234"/>
      <c r="P18" s="234"/>
      <c r="Q18" s="404"/>
      <c r="R18" s="404"/>
      <c r="S18" s="404"/>
      <c r="T18" s="404"/>
      <c r="U18" s="404">
        <v>-45</v>
      </c>
      <c r="V18" s="404"/>
      <c r="W18" s="404"/>
      <c r="X18" s="404">
        <v>-65.900000000000006</v>
      </c>
      <c r="Y18" s="471">
        <v>-60.8</v>
      </c>
      <c r="Z18" s="404">
        <v>-60.8</v>
      </c>
      <c r="AA18" s="404">
        <v>-78.7</v>
      </c>
      <c r="AB18" s="540">
        <v>-81.900000000000006</v>
      </c>
      <c r="AC18" s="874">
        <v>-81.900000000000006</v>
      </c>
      <c r="AD18" s="874">
        <v>-79.900000000000006</v>
      </c>
      <c r="AE18" s="874">
        <v>-64.599999999999994</v>
      </c>
      <c r="AF18" s="874">
        <v>-58.7</v>
      </c>
      <c r="AG18" s="874">
        <v>-62.8</v>
      </c>
      <c r="AH18" s="874">
        <v>-65.3</v>
      </c>
      <c r="AI18" s="874">
        <v>-78.400000000000006</v>
      </c>
      <c r="AJ18" s="874">
        <v>-75.8</v>
      </c>
      <c r="AK18" s="874">
        <v>-69.3</v>
      </c>
      <c r="AL18" s="874">
        <v>-83.6</v>
      </c>
      <c r="AM18" s="874">
        <v>-94</v>
      </c>
      <c r="AN18" s="874">
        <v>-94</v>
      </c>
      <c r="AO18" s="874">
        <v>-95.4</v>
      </c>
      <c r="AP18" s="874">
        <v>-122.5</v>
      </c>
      <c r="AQ18" s="874">
        <v>-130.69999999999999</v>
      </c>
      <c r="AR18" s="350"/>
      <c r="AS18" s="171"/>
      <c r="AT18" s="196"/>
      <c r="AU18" s="171"/>
      <c r="AV18" s="195"/>
      <c r="AW18" s="195"/>
      <c r="AX18" s="195"/>
      <c r="AY18" s="195"/>
      <c r="AZ18" s="195">
        <v>-45</v>
      </c>
      <c r="BA18" s="195">
        <v>-60.8</v>
      </c>
      <c r="BB18" s="874">
        <v>-64.599999999999994</v>
      </c>
      <c r="BC18" s="874">
        <v>-78.400000000000006</v>
      </c>
    </row>
    <row r="19" spans="1:56">
      <c r="A19" s="31"/>
      <c r="B19" s="31"/>
      <c r="C19" s="403" t="s">
        <v>333</v>
      </c>
      <c r="D19" s="38"/>
      <c r="E19" s="38"/>
      <c r="F19" s="234"/>
      <c r="G19" s="234"/>
      <c r="H19" s="234"/>
      <c r="I19" s="195"/>
      <c r="J19" s="234"/>
      <c r="K19" s="234"/>
      <c r="L19" s="234"/>
      <c r="M19" s="195"/>
      <c r="N19" s="234"/>
      <c r="O19" s="234"/>
      <c r="P19" s="234"/>
      <c r="Q19" s="404"/>
      <c r="R19" s="404"/>
      <c r="S19" s="404"/>
      <c r="T19" s="404"/>
      <c r="U19" s="404">
        <v>-8.6999999999999993</v>
      </c>
      <c r="V19" s="404"/>
      <c r="W19" s="404"/>
      <c r="X19" s="404">
        <v>-11.6</v>
      </c>
      <c r="Y19" s="471">
        <v>-12.7</v>
      </c>
      <c r="Z19" s="404">
        <v>-12.7</v>
      </c>
      <c r="AA19" s="404">
        <v>-14</v>
      </c>
      <c r="AB19" s="540">
        <v>-13.7</v>
      </c>
      <c r="AC19" s="874">
        <v>-13.7</v>
      </c>
      <c r="AD19" s="874">
        <v>-13.5</v>
      </c>
      <c r="AE19" s="874">
        <v>-17.2</v>
      </c>
      <c r="AF19" s="874">
        <v>-18.399999999999999</v>
      </c>
      <c r="AG19" s="874">
        <v>-19.399999999999999</v>
      </c>
      <c r="AH19" s="874">
        <v>-19.3</v>
      </c>
      <c r="AI19" s="874">
        <v>-22.8</v>
      </c>
      <c r="AJ19" s="874">
        <v>-23.7</v>
      </c>
      <c r="AK19" s="874">
        <v>-24.2</v>
      </c>
      <c r="AL19" s="874">
        <v>-24.5</v>
      </c>
      <c r="AM19" s="874">
        <v>-35.299999999999997</v>
      </c>
      <c r="AN19" s="874">
        <v>-38.700000000000003</v>
      </c>
      <c r="AO19" s="874">
        <v>-40.9</v>
      </c>
      <c r="AP19" s="874">
        <v>-44.1</v>
      </c>
      <c r="AQ19" s="874">
        <v>-49.4</v>
      </c>
      <c r="AR19" s="350"/>
      <c r="AS19" s="171"/>
      <c r="AT19" s="196"/>
      <c r="AU19" s="171"/>
      <c r="AV19" s="195"/>
      <c r="AW19" s="195"/>
      <c r="AX19" s="195"/>
      <c r="AY19" s="195"/>
      <c r="AZ19" s="195">
        <v>-8.6999999999999993</v>
      </c>
      <c r="BA19" s="195">
        <v>-12.7</v>
      </c>
      <c r="BB19" s="874">
        <v>-17.2</v>
      </c>
      <c r="BC19" s="874">
        <v>-22.8</v>
      </c>
    </row>
    <row r="20" spans="1:56">
      <c r="A20" s="31"/>
      <c r="B20" s="178" t="s">
        <v>565</v>
      </c>
      <c r="C20" s="179"/>
      <c r="D20" s="97"/>
      <c r="E20" s="97"/>
      <c r="F20" s="233"/>
      <c r="G20" s="233"/>
      <c r="H20" s="233"/>
      <c r="I20" s="194"/>
      <c r="J20" s="233"/>
      <c r="K20" s="233"/>
      <c r="L20" s="233"/>
      <c r="M20" s="194"/>
      <c r="N20" s="233"/>
      <c r="O20" s="233"/>
      <c r="P20" s="233"/>
      <c r="Q20" s="401"/>
      <c r="R20" s="401"/>
      <c r="S20" s="401"/>
      <c r="T20" s="401"/>
      <c r="U20" s="401">
        <v>2765.9</v>
      </c>
      <c r="V20" s="401"/>
      <c r="W20" s="401"/>
      <c r="X20" s="401">
        <v>3187.2</v>
      </c>
      <c r="Y20" s="470">
        <v>3360.6000000000004</v>
      </c>
      <c r="Z20" s="401">
        <v>3291.1</v>
      </c>
      <c r="AA20" s="401">
        <v>3485.8000000000011</v>
      </c>
      <c r="AB20" s="539">
        <v>3387.1</v>
      </c>
      <c r="AC20" s="401">
        <v>3387.1</v>
      </c>
      <c r="AD20" s="401">
        <v>3562</v>
      </c>
      <c r="AE20" s="401">
        <v>3766.5</v>
      </c>
      <c r="AF20" s="401">
        <v>3976.2999999999997</v>
      </c>
      <c r="AG20" s="401">
        <v>3894.4</v>
      </c>
      <c r="AH20" s="401">
        <v>4164.6999999999989</v>
      </c>
      <c r="AI20" s="401">
        <v>4375.3999999999996</v>
      </c>
      <c r="AJ20" s="401">
        <v>4489.1000000000004</v>
      </c>
      <c r="AK20" s="401">
        <v>4721.2000000000007</v>
      </c>
      <c r="AL20" s="401">
        <v>4554.7999999999993</v>
      </c>
      <c r="AM20" s="401">
        <v>4719.9000000000005</v>
      </c>
      <c r="AN20" s="401">
        <v>4922.1000000000004</v>
      </c>
      <c r="AO20" s="401">
        <v>4798.7000000000007</v>
      </c>
      <c r="AP20" s="401">
        <v>5105.7</v>
      </c>
      <c r="AQ20" s="401">
        <v>5262.1</v>
      </c>
      <c r="AR20" s="1107"/>
      <c r="AS20" s="129"/>
      <c r="AT20" s="126"/>
      <c r="AU20" s="129"/>
      <c r="AV20" s="125"/>
      <c r="AW20" s="125"/>
      <c r="AX20" s="125"/>
      <c r="AY20" s="125"/>
      <c r="AZ20" s="125">
        <v>2765.9</v>
      </c>
      <c r="BA20" s="125">
        <v>3360.6000000000004</v>
      </c>
      <c r="BB20" s="401">
        <v>3766.5</v>
      </c>
      <c r="BC20" s="401">
        <v>4375.3999999999996</v>
      </c>
    </row>
    <row r="21" spans="1:56">
      <c r="A21" s="31"/>
      <c r="B21" s="31"/>
      <c r="C21" s="403" t="s">
        <v>566</v>
      </c>
      <c r="D21" s="38"/>
      <c r="E21" s="38"/>
      <c r="F21" s="234"/>
      <c r="G21" s="234"/>
      <c r="H21" s="234"/>
      <c r="I21" s="195"/>
      <c r="J21" s="234"/>
      <c r="K21" s="234"/>
      <c r="L21" s="234"/>
      <c r="M21" s="195"/>
      <c r="N21" s="234"/>
      <c r="O21" s="234"/>
      <c r="P21" s="234"/>
      <c r="Q21" s="404"/>
      <c r="R21" s="404"/>
      <c r="S21" s="404"/>
      <c r="T21" s="404"/>
      <c r="U21" s="404"/>
      <c r="V21" s="404"/>
      <c r="W21" s="404"/>
      <c r="X21" s="404"/>
      <c r="Y21" s="471"/>
      <c r="Z21" s="404"/>
      <c r="AA21" s="404"/>
      <c r="AB21" s="540"/>
      <c r="AC21" s="874"/>
      <c r="AD21" s="874"/>
      <c r="AE21" s="874"/>
      <c r="AF21" s="874"/>
      <c r="AG21" s="874"/>
      <c r="AH21" s="874"/>
      <c r="AI21" s="874"/>
      <c r="AJ21" s="874"/>
      <c r="AK21" s="874"/>
      <c r="AL21" s="874">
        <v>150</v>
      </c>
      <c r="AM21" s="874">
        <v>150</v>
      </c>
      <c r="AN21" s="874">
        <v>150</v>
      </c>
      <c r="AO21" s="874">
        <v>150</v>
      </c>
      <c r="AP21" s="874">
        <v>150</v>
      </c>
      <c r="AQ21" s="874">
        <v>150</v>
      </c>
      <c r="AR21" s="350"/>
      <c r="AS21" s="171"/>
      <c r="AT21" s="196"/>
      <c r="AU21" s="171"/>
      <c r="AV21" s="195"/>
      <c r="AW21" s="195"/>
      <c r="AX21" s="195"/>
      <c r="AY21" s="195"/>
      <c r="AZ21" s="195"/>
      <c r="BA21" s="195"/>
      <c r="BB21" s="874"/>
      <c r="BC21" s="874"/>
    </row>
    <row r="22" spans="1:56">
      <c r="A22" s="31"/>
      <c r="B22" s="178" t="s">
        <v>161</v>
      </c>
      <c r="C22" s="179"/>
      <c r="D22" s="97"/>
      <c r="E22" s="97"/>
      <c r="F22" s="233"/>
      <c r="G22" s="233"/>
      <c r="H22" s="233"/>
      <c r="I22" s="194"/>
      <c r="J22" s="233"/>
      <c r="K22" s="233"/>
      <c r="L22" s="233"/>
      <c r="M22" s="194"/>
      <c r="N22" s="233"/>
      <c r="O22" s="233"/>
      <c r="P22" s="233"/>
      <c r="Q22" s="401"/>
      <c r="R22" s="401"/>
      <c r="S22" s="401"/>
      <c r="T22" s="401"/>
      <c r="U22" s="401">
        <v>2765.9</v>
      </c>
      <c r="V22" s="401"/>
      <c r="W22" s="401"/>
      <c r="X22" s="401">
        <v>3187.2</v>
      </c>
      <c r="Y22" s="470">
        <v>3360.6000000000004</v>
      </c>
      <c r="Z22" s="401">
        <v>3291.1</v>
      </c>
      <c r="AA22" s="401">
        <v>3485.8000000000011</v>
      </c>
      <c r="AB22" s="539">
        <v>3387.1</v>
      </c>
      <c r="AC22" s="401">
        <v>3387.1</v>
      </c>
      <c r="AD22" s="401">
        <v>3562</v>
      </c>
      <c r="AE22" s="401">
        <v>3766.5</v>
      </c>
      <c r="AF22" s="401">
        <v>3976.2999999999997</v>
      </c>
      <c r="AG22" s="401">
        <v>3894.4</v>
      </c>
      <c r="AH22" s="401">
        <v>4164.6999999999989</v>
      </c>
      <c r="AI22" s="401">
        <v>4375.3999999999996</v>
      </c>
      <c r="AJ22" s="401">
        <v>4489.1000000000004</v>
      </c>
      <c r="AK22" s="401">
        <v>4721.2000000000007</v>
      </c>
      <c r="AL22" s="401">
        <v>4704.7999999999993</v>
      </c>
      <c r="AM22" s="401">
        <v>4869.9000000000005</v>
      </c>
      <c r="AN22" s="401">
        <v>5072.1000000000004</v>
      </c>
      <c r="AO22" s="401">
        <v>4948.7000000000007</v>
      </c>
      <c r="AP22" s="401">
        <v>5255.7</v>
      </c>
      <c r="AQ22" s="401">
        <v>5412.1</v>
      </c>
      <c r="AR22" s="1107"/>
      <c r="AS22" s="129"/>
      <c r="AT22" s="126"/>
      <c r="AU22" s="129"/>
      <c r="AV22" s="125"/>
      <c r="AW22" s="125"/>
      <c r="AX22" s="125"/>
      <c r="AY22" s="125"/>
      <c r="AZ22" s="125">
        <v>2765.9</v>
      </c>
      <c r="BA22" s="125">
        <v>3360.6000000000004</v>
      </c>
      <c r="BB22" s="401">
        <v>3766.5</v>
      </c>
      <c r="BC22" s="401">
        <v>4375.3999999999996</v>
      </c>
    </row>
    <row r="23" spans="1:56">
      <c r="A23" s="31"/>
      <c r="B23" s="31"/>
      <c r="C23" s="428" t="s">
        <v>334</v>
      </c>
      <c r="D23" s="38"/>
      <c r="E23" s="38"/>
      <c r="F23" s="234"/>
      <c r="G23" s="234"/>
      <c r="H23" s="234"/>
      <c r="I23" s="195"/>
      <c r="J23" s="234"/>
      <c r="K23" s="234"/>
      <c r="L23" s="234"/>
      <c r="M23" s="195"/>
      <c r="N23" s="234"/>
      <c r="O23" s="234"/>
      <c r="P23" s="234"/>
      <c r="Q23" s="404"/>
      <c r="R23" s="404"/>
      <c r="S23" s="404"/>
      <c r="T23" s="404"/>
      <c r="U23" s="404">
        <v>475.9</v>
      </c>
      <c r="V23" s="404"/>
      <c r="W23" s="404"/>
      <c r="X23" s="404">
        <v>475.5</v>
      </c>
      <c r="Y23" s="471">
        <v>459.7</v>
      </c>
      <c r="Z23" s="404">
        <v>459.7</v>
      </c>
      <c r="AA23" s="404">
        <v>142.80000000000001</v>
      </c>
      <c r="AB23" s="540">
        <v>146.1</v>
      </c>
      <c r="AC23" s="874">
        <v>146.1</v>
      </c>
      <c r="AD23" s="874">
        <v>144.69999999999999</v>
      </c>
      <c r="AE23" s="874">
        <v>142.1</v>
      </c>
      <c r="AF23" s="874">
        <v>65.900000000000006</v>
      </c>
      <c r="AG23" s="874">
        <v>59.9</v>
      </c>
      <c r="AH23" s="874">
        <v>61.3</v>
      </c>
      <c r="AI23" s="874">
        <v>55.1</v>
      </c>
      <c r="AJ23" s="874">
        <v>54.3</v>
      </c>
      <c r="AK23" s="874">
        <v>46.5</v>
      </c>
      <c r="AL23" s="874">
        <v>50.5</v>
      </c>
      <c r="AM23" s="874">
        <v>41.7</v>
      </c>
      <c r="AN23" s="874">
        <v>90.5</v>
      </c>
      <c r="AO23" s="874">
        <v>86.5</v>
      </c>
      <c r="AP23" s="874">
        <v>90.5</v>
      </c>
      <c r="AQ23" s="874">
        <v>88.7</v>
      </c>
      <c r="AR23" s="350"/>
      <c r="AS23" s="171"/>
      <c r="AT23" s="196"/>
      <c r="AU23" s="198"/>
      <c r="AV23" s="195"/>
      <c r="AW23" s="195"/>
      <c r="AX23" s="195"/>
      <c r="AY23" s="195"/>
      <c r="AZ23" s="195">
        <v>475.9</v>
      </c>
      <c r="BA23" s="195">
        <v>459.7</v>
      </c>
      <c r="BB23" s="874">
        <v>142.1</v>
      </c>
      <c r="BC23" s="874">
        <v>55.1</v>
      </c>
    </row>
    <row r="24" spans="1:56">
      <c r="A24" s="31"/>
      <c r="B24" s="31"/>
      <c r="C24" s="428" t="s">
        <v>420</v>
      </c>
      <c r="D24" s="38"/>
      <c r="E24" s="38"/>
      <c r="F24" s="234"/>
      <c r="G24" s="234"/>
      <c r="H24" s="234"/>
      <c r="I24" s="195"/>
      <c r="J24" s="234"/>
      <c r="K24" s="234"/>
      <c r="L24" s="234"/>
      <c r="M24" s="195"/>
      <c r="N24" s="234"/>
      <c r="O24" s="234"/>
      <c r="P24" s="234"/>
      <c r="Q24" s="404"/>
      <c r="R24" s="404"/>
      <c r="S24" s="404"/>
      <c r="T24" s="404"/>
      <c r="U24" s="404"/>
      <c r="V24" s="404"/>
      <c r="W24" s="404"/>
      <c r="X24" s="404"/>
      <c r="Y24" s="471"/>
      <c r="Z24" s="404"/>
      <c r="AA24" s="404"/>
      <c r="AB24" s="540" t="s">
        <v>203</v>
      </c>
      <c r="AC24" s="874">
        <v>64.599999999999994</v>
      </c>
      <c r="AD24" s="874">
        <v>59.5</v>
      </c>
      <c r="AE24" s="874">
        <v>42</v>
      </c>
      <c r="AF24" s="874">
        <v>38</v>
      </c>
      <c r="AG24" s="874">
        <v>51.9</v>
      </c>
      <c r="AH24" s="874">
        <v>47.3</v>
      </c>
      <c r="AI24" s="874">
        <v>3</v>
      </c>
      <c r="AJ24" s="874">
        <v>105.1</v>
      </c>
      <c r="AK24" s="874">
        <v>95.5</v>
      </c>
      <c r="AL24" s="874">
        <v>81.099999999999994</v>
      </c>
      <c r="AM24" s="874">
        <v>97.3</v>
      </c>
      <c r="AN24" s="874">
        <v>98.8</v>
      </c>
      <c r="AO24" s="874">
        <v>103.8</v>
      </c>
      <c r="AP24" s="874">
        <v>83.6</v>
      </c>
      <c r="AQ24" s="874">
        <v>99.9</v>
      </c>
      <c r="AR24" s="350"/>
      <c r="AS24" s="171"/>
      <c r="AT24" s="196"/>
      <c r="AU24" s="198"/>
      <c r="AV24" s="195"/>
      <c r="AW24" s="195"/>
      <c r="AX24" s="195"/>
      <c r="AY24" s="195"/>
      <c r="AZ24" s="195"/>
      <c r="BA24" s="195"/>
      <c r="BB24" s="874">
        <v>42</v>
      </c>
      <c r="BC24" s="874">
        <v>3</v>
      </c>
    </row>
    <row r="25" spans="1:56">
      <c r="A25" s="31"/>
      <c r="B25" s="178" t="s">
        <v>167</v>
      </c>
      <c r="C25" s="179"/>
      <c r="D25" s="38"/>
      <c r="E25" s="38"/>
      <c r="F25" s="224"/>
      <c r="G25" s="224"/>
      <c r="H25" s="224"/>
      <c r="I25" s="125"/>
      <c r="J25" s="224"/>
      <c r="K25" s="224"/>
      <c r="L25" s="224"/>
      <c r="M25" s="125"/>
      <c r="N25" s="224"/>
      <c r="O25" s="224"/>
      <c r="P25" s="224"/>
      <c r="Q25" s="349"/>
      <c r="R25" s="349"/>
      <c r="S25" s="349"/>
      <c r="T25" s="349"/>
      <c r="U25" s="349">
        <v>475.9</v>
      </c>
      <c r="V25" s="349"/>
      <c r="W25" s="349"/>
      <c r="X25" s="349">
        <v>475.5</v>
      </c>
      <c r="Y25" s="470">
        <v>459.7</v>
      </c>
      <c r="Z25" s="401">
        <v>459.7</v>
      </c>
      <c r="AA25" s="401">
        <v>142.80000000000001</v>
      </c>
      <c r="AB25" s="539">
        <v>146.1</v>
      </c>
      <c r="AC25" s="401">
        <v>210.7</v>
      </c>
      <c r="AD25" s="401">
        <v>204.2</v>
      </c>
      <c r="AE25" s="401">
        <v>184.1</v>
      </c>
      <c r="AF25" s="401">
        <v>103.9</v>
      </c>
      <c r="AG25" s="401">
        <v>111.8</v>
      </c>
      <c r="AH25" s="401">
        <v>108.6</v>
      </c>
      <c r="AI25" s="401">
        <v>58.1</v>
      </c>
      <c r="AJ25" s="401">
        <v>159.39999999999998</v>
      </c>
      <c r="AK25" s="401">
        <v>142</v>
      </c>
      <c r="AL25" s="401">
        <v>131.6</v>
      </c>
      <c r="AM25" s="401">
        <v>139</v>
      </c>
      <c r="AN25" s="401">
        <v>189.3</v>
      </c>
      <c r="AO25" s="401">
        <v>190.3</v>
      </c>
      <c r="AP25" s="401">
        <v>174.1</v>
      </c>
      <c r="AQ25" s="401">
        <v>188.60000000000002</v>
      </c>
      <c r="AR25" s="402"/>
      <c r="AS25" s="129"/>
      <c r="AT25" s="126"/>
      <c r="AU25" s="197"/>
      <c r="AV25" s="125"/>
      <c r="AW25" s="125"/>
      <c r="AX25" s="125"/>
      <c r="AY25" s="125"/>
      <c r="AZ25" s="125">
        <v>475.9</v>
      </c>
      <c r="BA25" s="125">
        <v>459.7</v>
      </c>
      <c r="BB25" s="401">
        <v>184.1</v>
      </c>
      <c r="BC25" s="401">
        <v>58.1</v>
      </c>
    </row>
    <row r="26" spans="1:56">
      <c r="A26" s="31"/>
      <c r="B26" s="178" t="s">
        <v>170</v>
      </c>
      <c r="C26" s="179"/>
      <c r="D26" s="38"/>
      <c r="E26" s="38"/>
      <c r="F26" s="224"/>
      <c r="G26" s="224"/>
      <c r="H26" s="224"/>
      <c r="I26" s="125"/>
      <c r="J26" s="224"/>
      <c r="K26" s="224"/>
      <c r="L26" s="224"/>
      <c r="M26" s="125"/>
      <c r="N26" s="224"/>
      <c r="O26" s="224"/>
      <c r="P26" s="224"/>
      <c r="Q26" s="349"/>
      <c r="R26" s="349"/>
      <c r="S26" s="349"/>
      <c r="T26" s="349"/>
      <c r="U26" s="349">
        <v>3241.8</v>
      </c>
      <c r="V26" s="349"/>
      <c r="W26" s="349"/>
      <c r="X26" s="349">
        <v>3662.7</v>
      </c>
      <c r="Y26" s="472">
        <v>3820.3</v>
      </c>
      <c r="Z26" s="349">
        <v>3750.7999999999997</v>
      </c>
      <c r="AA26" s="349">
        <v>3628.6000000000013</v>
      </c>
      <c r="AB26" s="541">
        <v>3533.2</v>
      </c>
      <c r="AC26" s="349">
        <v>3597.7999999999997</v>
      </c>
      <c r="AD26" s="349">
        <v>3766.2</v>
      </c>
      <c r="AE26" s="349">
        <v>3950.6</v>
      </c>
      <c r="AF26" s="349">
        <v>4080.2</v>
      </c>
      <c r="AG26" s="349">
        <v>4006.2000000000003</v>
      </c>
      <c r="AH26" s="349">
        <v>4273.2999999999993</v>
      </c>
      <c r="AI26" s="349">
        <v>4433.5</v>
      </c>
      <c r="AJ26" s="349">
        <v>4648.5</v>
      </c>
      <c r="AK26" s="349">
        <v>4863.2000000000007</v>
      </c>
      <c r="AL26" s="349">
        <v>4836.3999999999996</v>
      </c>
      <c r="AM26" s="349">
        <v>5008.9000000000005</v>
      </c>
      <c r="AN26" s="349">
        <v>5261.4000000000005</v>
      </c>
      <c r="AO26" s="349">
        <v>5139.0000000000009</v>
      </c>
      <c r="AP26" s="349">
        <v>5429.8</v>
      </c>
      <c r="AQ26" s="349">
        <v>5600.7000000000007</v>
      </c>
      <c r="AR26" s="1107"/>
      <c r="AS26" s="129"/>
      <c r="AT26" s="126"/>
      <c r="AU26" s="125"/>
      <c r="AV26" s="125"/>
      <c r="AW26" s="125"/>
      <c r="AX26" s="125"/>
      <c r="AY26" s="125"/>
      <c r="AZ26" s="125">
        <v>3241.8</v>
      </c>
      <c r="BA26" s="125">
        <v>3820.3</v>
      </c>
      <c r="BB26" s="349">
        <v>3950.6</v>
      </c>
      <c r="BC26" s="349">
        <v>4433.5</v>
      </c>
    </row>
    <row r="27" spans="1:56">
      <c r="A27" s="31"/>
      <c r="B27" s="202"/>
      <c r="C27" s="203"/>
      <c r="D27" s="38"/>
      <c r="E27" s="38"/>
      <c r="F27" s="135"/>
      <c r="G27" s="135"/>
      <c r="H27" s="135"/>
      <c r="I27" s="196"/>
      <c r="J27" s="135"/>
      <c r="K27" s="135"/>
      <c r="L27" s="135"/>
      <c r="M27" s="196"/>
      <c r="N27" s="135"/>
      <c r="O27" s="135"/>
      <c r="P27" s="135"/>
      <c r="Q27" s="350"/>
      <c r="R27" s="350"/>
      <c r="S27" s="350"/>
      <c r="T27" s="350"/>
      <c r="U27" s="350"/>
      <c r="V27" s="350"/>
      <c r="W27" s="350"/>
      <c r="X27" s="350"/>
      <c r="Y27" s="473"/>
      <c r="Z27" s="350"/>
      <c r="AA27" s="350"/>
      <c r="AB27" s="542"/>
      <c r="AC27" s="875"/>
      <c r="AD27" s="875"/>
      <c r="AE27" s="875"/>
      <c r="AF27" s="875"/>
      <c r="AG27" s="875"/>
      <c r="AH27" s="875"/>
      <c r="AI27" s="875"/>
      <c r="AJ27" s="875"/>
      <c r="AK27" s="875"/>
      <c r="AL27" s="875"/>
      <c r="AM27" s="1319"/>
      <c r="AN27" s="1319"/>
      <c r="AO27" s="1319"/>
      <c r="AP27" s="1319"/>
      <c r="AQ27" s="1319"/>
      <c r="AR27" s="350"/>
      <c r="AS27" s="171"/>
      <c r="AT27" s="196"/>
      <c r="AU27" s="196"/>
      <c r="AV27" s="201"/>
      <c r="AW27" s="201"/>
      <c r="AX27" s="201"/>
      <c r="AY27" s="201"/>
      <c r="AZ27" s="201"/>
      <c r="BA27" s="201"/>
      <c r="BB27" s="875"/>
      <c r="BC27" s="875"/>
    </row>
    <row r="28" spans="1:56" ht="28.2" customHeight="1">
      <c r="A28" s="31"/>
      <c r="B28" s="202"/>
      <c r="C28" s="203"/>
      <c r="D28" s="38"/>
      <c r="E28" s="38"/>
      <c r="F28" s="135"/>
      <c r="G28" s="135"/>
      <c r="H28" s="135"/>
      <c r="I28" s="196"/>
      <c r="J28" s="135"/>
      <c r="K28" s="135"/>
      <c r="L28" s="135"/>
      <c r="M28" s="196"/>
      <c r="N28" s="135"/>
      <c r="O28" s="135"/>
      <c r="P28" s="135"/>
      <c r="Q28" s="350"/>
      <c r="R28" s="350"/>
      <c r="S28" s="350"/>
      <c r="T28" s="350"/>
      <c r="U28" s="350"/>
      <c r="V28" s="350"/>
      <c r="W28" s="350"/>
      <c r="X28" s="350"/>
      <c r="Y28" s="473"/>
      <c r="Z28" s="350"/>
      <c r="AA28" s="350"/>
      <c r="AB28" s="1208" t="s">
        <v>557</v>
      </c>
      <c r="AC28" s="1206" t="s">
        <v>558</v>
      </c>
      <c r="AD28" s="875"/>
      <c r="AE28" s="875"/>
      <c r="AF28" s="875"/>
      <c r="AG28" s="875"/>
      <c r="AH28" s="875"/>
      <c r="AI28" s="875"/>
      <c r="AJ28" s="1207" t="s">
        <v>559</v>
      </c>
      <c r="AK28" s="1206" t="s">
        <v>560</v>
      </c>
      <c r="AL28" s="350"/>
      <c r="AM28" s="350"/>
      <c r="AN28" s="350"/>
      <c r="AO28" s="350"/>
      <c r="AP28" s="350"/>
      <c r="AQ28" s="350"/>
      <c r="AR28" s="350"/>
      <c r="AS28" s="171"/>
      <c r="AT28" s="196"/>
      <c r="AU28" s="196"/>
      <c r="AV28" s="201"/>
      <c r="AW28" s="201"/>
      <c r="AX28" s="201"/>
      <c r="AY28" s="201"/>
      <c r="AZ28" s="201"/>
      <c r="BA28" s="201"/>
      <c r="BB28" s="875"/>
      <c r="BC28" s="875"/>
    </row>
    <row r="29" spans="1:56">
      <c r="A29" s="31"/>
      <c r="B29" s="178" t="s">
        <v>171</v>
      </c>
      <c r="C29" s="182"/>
      <c r="D29" s="38"/>
      <c r="E29" s="38"/>
      <c r="F29" s="224"/>
      <c r="G29" s="224"/>
      <c r="H29" s="224"/>
      <c r="I29" s="125"/>
      <c r="J29" s="224"/>
      <c r="K29" s="224"/>
      <c r="L29" s="224"/>
      <c r="M29" s="125"/>
      <c r="N29" s="224"/>
      <c r="O29" s="224"/>
      <c r="P29" s="224"/>
      <c r="Q29" s="349"/>
      <c r="R29" s="349"/>
      <c r="S29" s="349"/>
      <c r="T29" s="349"/>
      <c r="U29" s="349">
        <v>27028.3</v>
      </c>
      <c r="V29" s="349"/>
      <c r="W29" s="349"/>
      <c r="X29" s="349">
        <v>28862.9</v>
      </c>
      <c r="Y29" s="472">
        <v>29496.799999999999</v>
      </c>
      <c r="Z29" s="401">
        <v>29368.999999999996</v>
      </c>
      <c r="AA29" s="401">
        <v>28581.7</v>
      </c>
      <c r="AB29" s="539">
        <v>30608.400000000001</v>
      </c>
      <c r="AC29" s="813">
        <v>30105.8</v>
      </c>
      <c r="AD29" s="401">
        <v>30002.6</v>
      </c>
      <c r="AE29" s="401">
        <v>31793.100000000002</v>
      </c>
      <c r="AF29" s="401">
        <v>31480.9</v>
      </c>
      <c r="AG29" s="401">
        <v>31682.2</v>
      </c>
      <c r="AH29" s="401">
        <v>30791.8</v>
      </c>
      <c r="AI29" s="401">
        <v>32634.1</v>
      </c>
      <c r="AJ29" s="1196">
        <v>33719.4</v>
      </c>
      <c r="AK29" s="401">
        <v>31936.399999999998</v>
      </c>
      <c r="AL29" s="401">
        <v>34004.700000000004</v>
      </c>
      <c r="AM29" s="401">
        <v>34124.200000000004</v>
      </c>
      <c r="AN29" s="401">
        <v>34421.199999999997</v>
      </c>
      <c r="AO29" s="401">
        <v>34164</v>
      </c>
      <c r="AP29" s="401">
        <v>36604.300000000003</v>
      </c>
      <c r="AQ29" s="401">
        <v>37723.5</v>
      </c>
      <c r="AR29" s="1107"/>
      <c r="AS29" s="129"/>
      <c r="AT29" s="126"/>
      <c r="AU29" s="125"/>
      <c r="AV29" s="125"/>
      <c r="AW29" s="125"/>
      <c r="AX29" s="125"/>
      <c r="AY29" s="125"/>
      <c r="AZ29" s="125">
        <v>27028.3</v>
      </c>
      <c r="BA29" s="125">
        <v>29496.799999999999</v>
      </c>
      <c r="BB29" s="401">
        <v>31793.100000000002</v>
      </c>
      <c r="BC29" s="401">
        <v>32634.1</v>
      </c>
    </row>
    <row r="30" spans="1:56" s="184" customFormat="1">
      <c r="A30" s="122"/>
      <c r="B30" s="204"/>
      <c r="C30" s="205" t="s">
        <v>180</v>
      </c>
      <c r="D30" s="38"/>
      <c r="E30" s="38"/>
      <c r="F30" s="235"/>
      <c r="G30" s="235"/>
      <c r="H30" s="235"/>
      <c r="I30" s="199"/>
      <c r="J30" s="235"/>
      <c r="K30" s="235"/>
      <c r="L30" s="235"/>
      <c r="M30" s="199"/>
      <c r="N30" s="235"/>
      <c r="O30" s="235"/>
      <c r="P30" s="235"/>
      <c r="Q30" s="405"/>
      <c r="R30" s="405"/>
      <c r="S30" s="405"/>
      <c r="T30" s="405"/>
      <c r="U30" s="405"/>
      <c r="V30" s="405"/>
      <c r="W30" s="405"/>
      <c r="X30" s="405"/>
      <c r="Y30" s="474"/>
      <c r="Z30" s="405"/>
      <c r="AA30" s="405"/>
      <c r="AB30" s="543"/>
      <c r="AC30" s="816"/>
      <c r="AD30" s="886">
        <v>-3.4279109008895636E-3</v>
      </c>
      <c r="AE30" s="886">
        <v>5.9678161226027093E-2</v>
      </c>
      <c r="AF30" s="886">
        <v>-9.8197407613601628E-3</v>
      </c>
      <c r="AG30" s="886">
        <v>6.394353401586228E-3</v>
      </c>
      <c r="AH30" s="886">
        <v>-2.8104108931829241E-2</v>
      </c>
      <c r="AI30" s="886">
        <v>5.9830864061211075E-2</v>
      </c>
      <c r="AJ30" s="1197">
        <v>3.3256624205968643E-2</v>
      </c>
      <c r="AK30" s="886">
        <v>-5.2877571961541525E-2</v>
      </c>
      <c r="AL30" s="886">
        <v>6.4763091644644E-2</v>
      </c>
      <c r="AM30" s="886">
        <v>3.5142200931048695E-3</v>
      </c>
      <c r="AN30" s="886">
        <v>8.7035007414091314E-3</v>
      </c>
      <c r="AO30" s="886">
        <v>-7.4721392630122674E-3</v>
      </c>
      <c r="AP30" s="886">
        <v>7.1428989579674695E-2</v>
      </c>
      <c r="AQ30" s="886">
        <v>3.0575642752354248E-2</v>
      </c>
      <c r="AR30" s="783"/>
      <c r="AS30" s="150"/>
      <c r="AT30" s="200"/>
      <c r="AU30" s="199"/>
      <c r="AV30" s="137"/>
      <c r="AW30" s="137"/>
      <c r="AX30" s="137"/>
      <c r="AY30" s="137"/>
      <c r="AZ30" s="137"/>
      <c r="BA30" s="137"/>
      <c r="BB30" s="811"/>
      <c r="BC30" s="811">
        <v>2.6452280526277683E-2</v>
      </c>
    </row>
    <row r="31" spans="1:56">
      <c r="A31" s="31"/>
      <c r="B31" s="31"/>
      <c r="C31" s="406" t="s">
        <v>172</v>
      </c>
      <c r="D31" s="40"/>
      <c r="E31" s="40"/>
      <c r="F31" s="234"/>
      <c r="G31" s="234"/>
      <c r="H31" s="234"/>
      <c r="I31" s="195"/>
      <c r="J31" s="234"/>
      <c r="K31" s="234"/>
      <c r="L31" s="234"/>
      <c r="M31" s="195"/>
      <c r="N31" s="234"/>
      <c r="O31" s="234"/>
      <c r="P31" s="234"/>
      <c r="Q31" s="404"/>
      <c r="R31" s="404"/>
      <c r="S31" s="404"/>
      <c r="T31" s="404"/>
      <c r="U31" s="404">
        <v>23443</v>
      </c>
      <c r="V31" s="404"/>
      <c r="W31" s="404"/>
      <c r="X31" s="404">
        <v>25246.9</v>
      </c>
      <c r="Y31" s="471">
        <v>25245.7</v>
      </c>
      <c r="Z31" s="404">
        <v>25195.1</v>
      </c>
      <c r="AA31" s="404">
        <v>24568.9</v>
      </c>
      <c r="AB31" s="540" t="s">
        <v>431</v>
      </c>
      <c r="AC31" s="814">
        <v>25972.7</v>
      </c>
      <c r="AD31" s="874">
        <v>25953.599999999999</v>
      </c>
      <c r="AE31" s="874">
        <v>27477.4</v>
      </c>
      <c r="AF31" s="874">
        <v>27108.5</v>
      </c>
      <c r="AG31" s="874">
        <v>27218</v>
      </c>
      <c r="AH31" s="874">
        <v>26428.6</v>
      </c>
      <c r="AI31" s="874">
        <v>28062.7</v>
      </c>
      <c r="AJ31" s="1198">
        <v>29308.400000000001</v>
      </c>
      <c r="AK31" s="874">
        <v>27538.6</v>
      </c>
      <c r="AL31" s="874">
        <v>29468.400000000001</v>
      </c>
      <c r="AM31" s="874">
        <v>29253.9</v>
      </c>
      <c r="AN31" s="874">
        <v>29425.8</v>
      </c>
      <c r="AO31" s="874">
        <v>29772.7</v>
      </c>
      <c r="AP31" s="874">
        <v>31711.5</v>
      </c>
      <c r="AQ31" s="874">
        <v>32688.2</v>
      </c>
      <c r="AR31" s="783"/>
      <c r="AS31" s="171"/>
      <c r="AT31" s="196"/>
      <c r="AU31" s="195"/>
      <c r="AV31" s="195"/>
      <c r="AW31" s="195"/>
      <c r="AX31" s="195"/>
      <c r="AY31" s="195"/>
      <c r="AZ31" s="195">
        <v>23443</v>
      </c>
      <c r="BA31" s="195">
        <v>25245.7</v>
      </c>
      <c r="BB31" s="874">
        <v>27477.4</v>
      </c>
      <c r="BC31" s="874">
        <v>28062.7</v>
      </c>
      <c r="BD31" s="1301"/>
    </row>
    <row r="32" spans="1:56" s="184" customFormat="1">
      <c r="A32" s="122"/>
      <c r="B32" s="122"/>
      <c r="C32" s="206" t="s">
        <v>181</v>
      </c>
      <c r="D32" s="40"/>
      <c r="E32" s="40"/>
      <c r="F32" s="235"/>
      <c r="G32" s="235"/>
      <c r="H32" s="235"/>
      <c r="I32" s="199"/>
      <c r="J32" s="235"/>
      <c r="K32" s="235"/>
      <c r="L32" s="235"/>
      <c r="M32" s="199"/>
      <c r="N32" s="235"/>
      <c r="O32" s="235"/>
      <c r="P32" s="235"/>
      <c r="Q32" s="405"/>
      <c r="R32" s="405"/>
      <c r="S32" s="405"/>
      <c r="T32" s="405"/>
      <c r="U32" s="405"/>
      <c r="V32" s="405"/>
      <c r="W32" s="405"/>
      <c r="X32" s="405"/>
      <c r="Y32" s="474"/>
      <c r="Z32" s="405"/>
      <c r="AA32" s="405"/>
      <c r="AB32" s="543"/>
      <c r="AC32" s="816"/>
      <c r="AD32" s="886">
        <v>-7.3538754153412711E-4</v>
      </c>
      <c r="AE32" s="886">
        <v>5.8712471487577966E-2</v>
      </c>
      <c r="AF32" s="886">
        <v>-1.3425578839337149E-2</v>
      </c>
      <c r="AG32" s="886">
        <v>4.0393234594315874E-3</v>
      </c>
      <c r="AH32" s="886">
        <v>-2.9002865750606288E-2</v>
      </c>
      <c r="AI32" s="886">
        <v>6.1830743966763357E-2</v>
      </c>
      <c r="AJ32" s="1197">
        <v>4.4389884081004416E-2</v>
      </c>
      <c r="AK32" s="886">
        <v>-6.0385418514828593E-2</v>
      </c>
      <c r="AL32" s="886">
        <v>7.0076183974494111E-2</v>
      </c>
      <c r="AM32" s="886">
        <v>-7.2789835892006494E-3</v>
      </c>
      <c r="AN32" s="886">
        <v>5.876139591644014E-3</v>
      </c>
      <c r="AO32" s="886">
        <v>1.1788974301463417E-2</v>
      </c>
      <c r="AP32" s="886">
        <v>6.5120059651962992E-2</v>
      </c>
      <c r="AQ32" s="886">
        <v>3.0799552212919634E-2</v>
      </c>
      <c r="AR32" s="778"/>
      <c r="AS32" s="150"/>
      <c r="AT32" s="200"/>
      <c r="AU32" s="137"/>
      <c r="AV32" s="137"/>
      <c r="AW32" s="137"/>
      <c r="AX32" s="137"/>
      <c r="AY32" s="137"/>
      <c r="AZ32" s="137"/>
      <c r="BA32" s="137"/>
      <c r="BB32" s="886"/>
      <c r="BC32" s="886">
        <v>2.1301142029449549E-2</v>
      </c>
    </row>
    <row r="33" spans="1:57">
      <c r="A33" s="31"/>
      <c r="B33" s="31"/>
      <c r="C33" s="406" t="s">
        <v>335</v>
      </c>
      <c r="D33" s="40"/>
      <c r="E33" s="40"/>
      <c r="F33" s="234"/>
      <c r="G33" s="234"/>
      <c r="H33" s="234"/>
      <c r="I33" s="195"/>
      <c r="J33" s="234"/>
      <c r="K33" s="234"/>
      <c r="L33" s="234"/>
      <c r="M33" s="195"/>
      <c r="N33" s="234"/>
      <c r="O33" s="234"/>
      <c r="P33" s="234"/>
      <c r="Q33" s="404"/>
      <c r="R33" s="404"/>
      <c r="S33" s="404"/>
      <c r="T33" s="404"/>
      <c r="U33" s="404">
        <v>2736</v>
      </c>
      <c r="V33" s="404"/>
      <c r="W33" s="404"/>
      <c r="X33" s="404">
        <v>2736</v>
      </c>
      <c r="Y33" s="471">
        <v>3092.8</v>
      </c>
      <c r="Z33" s="404">
        <v>3092.8</v>
      </c>
      <c r="AA33" s="404">
        <v>3092.8</v>
      </c>
      <c r="AB33" s="540">
        <v>3092.8</v>
      </c>
      <c r="AC33" s="814">
        <v>3092.8</v>
      </c>
      <c r="AD33" s="874">
        <v>3092.8</v>
      </c>
      <c r="AE33" s="874">
        <v>3339.9</v>
      </c>
      <c r="AF33" s="874">
        <v>3339.9</v>
      </c>
      <c r="AG33" s="874">
        <v>3339.9</v>
      </c>
      <c r="AH33" s="874">
        <v>3339.9</v>
      </c>
      <c r="AI33" s="874">
        <v>3486.8</v>
      </c>
      <c r="AJ33" s="1198">
        <v>3486.8</v>
      </c>
      <c r="AK33" s="874">
        <v>3486.8</v>
      </c>
      <c r="AL33" s="874">
        <v>3486.8</v>
      </c>
      <c r="AM33" s="874">
        <v>3664.3</v>
      </c>
      <c r="AN33" s="874">
        <v>3664.3</v>
      </c>
      <c r="AO33" s="874">
        <v>2986.3</v>
      </c>
      <c r="AP33" s="874">
        <v>2986.3</v>
      </c>
      <c r="AQ33" s="874">
        <v>3185.9</v>
      </c>
      <c r="AR33" s="409"/>
      <c r="AS33" s="171"/>
      <c r="AT33" s="196"/>
      <c r="AU33" s="195"/>
      <c r="AV33" s="195"/>
      <c r="AW33" s="195"/>
      <c r="AX33" s="195"/>
      <c r="AY33" s="195"/>
      <c r="AZ33" s="195">
        <v>2736</v>
      </c>
      <c r="BA33" s="195">
        <v>3092.8</v>
      </c>
      <c r="BB33" s="874">
        <v>3339.9</v>
      </c>
      <c r="BC33" s="874">
        <v>3486.8</v>
      </c>
      <c r="BD33" s="1301"/>
    </row>
    <row r="34" spans="1:57" s="184" customFormat="1">
      <c r="A34" s="122"/>
      <c r="B34" s="122"/>
      <c r="C34" s="206" t="s">
        <v>336</v>
      </c>
      <c r="D34" s="40"/>
      <c r="E34" s="40"/>
      <c r="F34" s="235"/>
      <c r="G34" s="235"/>
      <c r="H34" s="235"/>
      <c r="I34" s="199"/>
      <c r="J34" s="235"/>
      <c r="K34" s="235"/>
      <c r="L34" s="235"/>
      <c r="M34" s="199"/>
      <c r="N34" s="235"/>
      <c r="O34" s="235"/>
      <c r="P34" s="235"/>
      <c r="Q34" s="405"/>
      <c r="R34" s="405"/>
      <c r="S34" s="405"/>
      <c r="T34" s="405"/>
      <c r="U34" s="405"/>
      <c r="V34" s="405"/>
      <c r="W34" s="405"/>
      <c r="X34" s="405"/>
      <c r="Y34" s="474"/>
      <c r="Z34" s="405"/>
      <c r="AA34" s="405"/>
      <c r="AB34" s="543"/>
      <c r="AC34" s="816"/>
      <c r="AD34" s="886">
        <v>0</v>
      </c>
      <c r="AE34" s="886">
        <v>7.9895240558716996E-2</v>
      </c>
      <c r="AF34" s="886">
        <v>0</v>
      </c>
      <c r="AG34" s="886">
        <v>0</v>
      </c>
      <c r="AH34" s="886">
        <v>0</v>
      </c>
      <c r="AI34" s="886">
        <v>4.3983352794993991E-2</v>
      </c>
      <c r="AJ34" s="1197">
        <v>0</v>
      </c>
      <c r="AK34" s="886">
        <v>0</v>
      </c>
      <c r="AL34" s="886">
        <v>0</v>
      </c>
      <c r="AM34" s="886">
        <v>5.0906275094642739E-2</v>
      </c>
      <c r="AN34" s="886">
        <v>0</v>
      </c>
      <c r="AO34" s="886">
        <v>-0.18502851840733558</v>
      </c>
      <c r="AP34" s="886">
        <v>0</v>
      </c>
      <c r="AQ34" s="886">
        <v>6.683856276998279E-2</v>
      </c>
      <c r="AR34" s="1035"/>
      <c r="AS34" s="150"/>
      <c r="AT34" s="200"/>
      <c r="AU34" s="137"/>
      <c r="AV34" s="137"/>
      <c r="AW34" s="137"/>
      <c r="AX34" s="137"/>
      <c r="AY34" s="137"/>
      <c r="AZ34" s="137"/>
      <c r="BA34" s="137"/>
      <c r="BB34" s="886"/>
      <c r="BC34" s="886">
        <v>4.3983352794993991E-2</v>
      </c>
    </row>
    <row r="35" spans="1:57">
      <c r="A35" s="31"/>
      <c r="B35" s="31"/>
      <c r="C35" s="406" t="s">
        <v>173</v>
      </c>
      <c r="D35" s="40"/>
      <c r="E35" s="40"/>
      <c r="F35" s="234"/>
      <c r="G35" s="234"/>
      <c r="H35" s="234"/>
      <c r="I35" s="195"/>
      <c r="J35" s="234"/>
      <c r="K35" s="234"/>
      <c r="L35" s="234"/>
      <c r="M35" s="195"/>
      <c r="N35" s="234"/>
      <c r="O35" s="234"/>
      <c r="P35" s="234"/>
      <c r="Q35" s="404"/>
      <c r="R35" s="404"/>
      <c r="S35" s="404"/>
      <c r="T35" s="404"/>
      <c r="U35" s="404">
        <v>849.3</v>
      </c>
      <c r="V35" s="404"/>
      <c r="W35" s="404"/>
      <c r="X35" s="404">
        <v>880</v>
      </c>
      <c r="Y35" s="471">
        <v>1158.3</v>
      </c>
      <c r="Z35" s="404">
        <v>1081.0999999999999</v>
      </c>
      <c r="AA35" s="404">
        <v>920</v>
      </c>
      <c r="AB35" s="540">
        <v>1040.3</v>
      </c>
      <c r="AC35" s="814">
        <v>1040.3</v>
      </c>
      <c r="AD35" s="874">
        <v>956.2</v>
      </c>
      <c r="AE35" s="874">
        <v>975.8</v>
      </c>
      <c r="AF35" s="874">
        <v>1032.5</v>
      </c>
      <c r="AG35" s="874">
        <v>1124.3</v>
      </c>
      <c r="AH35" s="874">
        <v>1023.3</v>
      </c>
      <c r="AI35" s="874">
        <v>1084.5999999999999</v>
      </c>
      <c r="AJ35" s="1198">
        <v>924.2</v>
      </c>
      <c r="AK35" s="874">
        <v>911</v>
      </c>
      <c r="AL35" s="874">
        <v>1049.5</v>
      </c>
      <c r="AM35" s="874">
        <v>1206</v>
      </c>
      <c r="AN35" s="874">
        <v>1331.1</v>
      </c>
      <c r="AO35" s="874">
        <v>1405</v>
      </c>
      <c r="AP35" s="874">
        <v>1906.5</v>
      </c>
      <c r="AQ35" s="874">
        <v>1849.4</v>
      </c>
      <c r="AR35" s="350"/>
      <c r="AS35" s="171"/>
      <c r="AT35" s="196"/>
      <c r="AU35" s="195"/>
      <c r="AV35" s="195"/>
      <c r="AW35" s="195"/>
      <c r="AX35" s="195"/>
      <c r="AY35" s="195"/>
      <c r="AZ35" s="195">
        <v>849.3</v>
      </c>
      <c r="BA35" s="195">
        <v>1158.3</v>
      </c>
      <c r="BB35" s="874">
        <v>975.8</v>
      </c>
      <c r="BC35" s="874">
        <v>1084.5999999999999</v>
      </c>
      <c r="BD35" s="1301"/>
    </row>
    <row r="36" spans="1:57" s="184" customFormat="1">
      <c r="A36" s="122"/>
      <c r="B36" s="122"/>
      <c r="C36" s="206" t="s">
        <v>182</v>
      </c>
      <c r="D36" s="38"/>
      <c r="E36" s="38"/>
      <c r="F36" s="235"/>
      <c r="G36" s="236"/>
      <c r="H36" s="236"/>
      <c r="I36" s="137"/>
      <c r="J36" s="236"/>
      <c r="K36" s="236"/>
      <c r="L36" s="236"/>
      <c r="M36" s="137"/>
      <c r="N36" s="236"/>
      <c r="O36" s="236"/>
      <c r="P36" s="236"/>
      <c r="Q36" s="407"/>
      <c r="R36" s="407"/>
      <c r="S36" s="407"/>
      <c r="T36" s="407"/>
      <c r="U36" s="407"/>
      <c r="V36" s="407"/>
      <c r="W36" s="407"/>
      <c r="X36" s="407"/>
      <c r="Y36" s="475"/>
      <c r="Z36" s="407"/>
      <c r="AA36" s="407"/>
      <c r="AB36" s="544"/>
      <c r="AC36" s="817"/>
      <c r="AD36" s="886">
        <v>-8.0842064789003132E-2</v>
      </c>
      <c r="AE36" s="886">
        <v>2.0497803806734938E-2</v>
      </c>
      <c r="AF36" s="886">
        <v>5.8106169296987087E-2</v>
      </c>
      <c r="AG36" s="886">
        <v>8.8910411622276087E-2</v>
      </c>
      <c r="AH36" s="886">
        <v>-8.9833674286222576E-2</v>
      </c>
      <c r="AI36" s="886">
        <v>5.9904231408189235E-2</v>
      </c>
      <c r="AJ36" s="1197">
        <v>-0.14788862253365287</v>
      </c>
      <c r="AK36" s="886">
        <v>-1.4282622808915901E-2</v>
      </c>
      <c r="AL36" s="886">
        <v>0.15203073545554346</v>
      </c>
      <c r="AM36" s="886">
        <v>0.1491186279180563</v>
      </c>
      <c r="AN36" s="886">
        <v>0.10373134328358202</v>
      </c>
      <c r="AO36" s="886">
        <v>5.5517992637668101E-2</v>
      </c>
      <c r="AP36" s="886">
        <v>0.35693950177935951</v>
      </c>
      <c r="AQ36" s="886">
        <v>-2.9950170469446591E-2</v>
      </c>
      <c r="AR36" s="778"/>
      <c r="AS36" s="150"/>
      <c r="AT36" s="200"/>
      <c r="AU36" s="199"/>
      <c r="AV36" s="137"/>
      <c r="AW36" s="137"/>
      <c r="AX36" s="137"/>
      <c r="AY36" s="137"/>
      <c r="AZ36" s="137"/>
      <c r="BA36" s="137"/>
      <c r="BB36" s="886"/>
      <c r="BC36" s="886">
        <v>0.11149825783972123</v>
      </c>
    </row>
    <row r="37" spans="1:57">
      <c r="A37" s="31"/>
      <c r="B37" s="178" t="s">
        <v>391</v>
      </c>
      <c r="C37" s="182"/>
      <c r="D37" s="38"/>
      <c r="E37" s="38"/>
      <c r="F37" s="224"/>
      <c r="G37" s="224"/>
      <c r="H37" s="224"/>
      <c r="I37" s="125"/>
      <c r="J37" s="224"/>
      <c r="K37" s="224"/>
      <c r="L37" s="224"/>
      <c r="M37" s="125"/>
      <c r="N37" s="224"/>
      <c r="O37" s="224"/>
      <c r="P37" s="224"/>
      <c r="Q37" s="349"/>
      <c r="R37" s="349"/>
      <c r="S37" s="349"/>
      <c r="T37" s="349"/>
      <c r="U37" s="483"/>
      <c r="V37" s="349"/>
      <c r="W37" s="349"/>
      <c r="X37" s="483">
        <v>1.1007887048916483</v>
      </c>
      <c r="Y37" s="484">
        <v>1.0879530248375269</v>
      </c>
      <c r="Z37" s="483">
        <v>1.0859509327219952</v>
      </c>
      <c r="AA37" s="483">
        <v>1.0482157919829829</v>
      </c>
      <c r="AB37" s="545">
        <v>1.0632974713665877</v>
      </c>
      <c r="AC37" s="818">
        <v>1.045837776998086</v>
      </c>
      <c r="AD37" s="483">
        <v>1.0258035619651327</v>
      </c>
      <c r="AE37" s="483">
        <v>1.0190912733392099</v>
      </c>
      <c r="AF37" s="483">
        <v>1.0048581651967685</v>
      </c>
      <c r="AG37" s="483">
        <v>1.0038115576058477</v>
      </c>
      <c r="AH37" s="483">
        <v>1.0177694336654084</v>
      </c>
      <c r="AI37" s="483">
        <v>1.0892665814410691</v>
      </c>
      <c r="AJ37" s="1199">
        <v>1.0514673094493421</v>
      </c>
      <c r="AK37" s="483">
        <v>0.98619663160755178</v>
      </c>
      <c r="AL37" s="483">
        <v>0.96813841326963512</v>
      </c>
      <c r="AM37" s="483">
        <v>0.94747334517992032</v>
      </c>
      <c r="AN37" s="483">
        <v>0.91788887585199075</v>
      </c>
      <c r="AO37" s="483">
        <v>0.90055988443816504</v>
      </c>
      <c r="AP37" s="483">
        <v>0.92472463621665324</v>
      </c>
      <c r="AQ37" s="483">
        <v>0.91638629434842278</v>
      </c>
      <c r="AR37" s="402"/>
      <c r="AS37" s="129"/>
      <c r="AT37" s="126"/>
      <c r="AU37" s="131"/>
      <c r="AV37" s="125"/>
      <c r="AW37" s="125"/>
      <c r="AX37" s="125"/>
      <c r="AY37" s="125"/>
      <c r="AZ37" s="125"/>
      <c r="BA37" s="131">
        <v>1.0879530248375269</v>
      </c>
      <c r="BB37" s="483">
        <v>1.0190912733392099</v>
      </c>
      <c r="BC37" s="483">
        <v>1.0892665814410691</v>
      </c>
    </row>
    <row r="38" spans="1:57">
      <c r="A38" s="192"/>
      <c r="B38" s="408"/>
      <c r="C38" s="97"/>
      <c r="D38" s="38"/>
      <c r="E38" s="38"/>
      <c r="F38" s="237"/>
      <c r="G38" s="237"/>
      <c r="H38" s="237"/>
      <c r="I38" s="201"/>
      <c r="J38" s="237"/>
      <c r="K38" s="237"/>
      <c r="L38" s="237"/>
      <c r="M38" s="201"/>
      <c r="N38" s="237"/>
      <c r="O38" s="237"/>
      <c r="P38" s="237"/>
      <c r="Q38" s="409"/>
      <c r="R38" s="409"/>
      <c r="S38" s="409"/>
      <c r="T38" s="409"/>
      <c r="U38" s="409"/>
      <c r="V38" s="409"/>
      <c r="W38" s="409"/>
      <c r="X38" s="409"/>
      <c r="Y38" s="476"/>
      <c r="Z38" s="409"/>
      <c r="AA38" s="409"/>
      <c r="AB38" s="546"/>
      <c r="AC38" s="819"/>
      <c r="AD38" s="876"/>
      <c r="AE38" s="876"/>
      <c r="AF38" s="876"/>
      <c r="AG38" s="876"/>
      <c r="AH38" s="876"/>
      <c r="AI38" s="876"/>
      <c r="AJ38" s="1200"/>
      <c r="AK38" s="876"/>
      <c r="AL38" s="1281"/>
      <c r="AM38" s="1281"/>
      <c r="AN38" s="1281"/>
      <c r="AO38" s="1281"/>
      <c r="AP38" s="1281"/>
      <c r="AQ38" s="1281"/>
      <c r="AR38" s="350"/>
      <c r="AS38" s="171"/>
      <c r="AT38" s="196"/>
      <c r="AU38" s="196"/>
      <c r="AV38" s="201"/>
      <c r="AW38" s="201"/>
      <c r="AX38" s="201"/>
      <c r="AY38" s="201"/>
      <c r="AZ38" s="201"/>
      <c r="BA38" s="201"/>
      <c r="BB38" s="876"/>
      <c r="BC38" s="876"/>
    </row>
    <row r="39" spans="1:57">
      <c r="A39" s="31"/>
      <c r="B39" s="183" t="s">
        <v>568</v>
      </c>
      <c r="C39" s="181"/>
      <c r="D39" s="38"/>
      <c r="E39" s="38"/>
      <c r="F39" s="238"/>
      <c r="G39" s="239"/>
      <c r="H39" s="239"/>
      <c r="I39" s="172"/>
      <c r="J39" s="239"/>
      <c r="K39" s="239"/>
      <c r="L39" s="239"/>
      <c r="M39" s="172"/>
      <c r="N39" s="239"/>
      <c r="O39" s="239"/>
      <c r="P39" s="239"/>
      <c r="Q39" s="392"/>
      <c r="R39" s="392"/>
      <c r="S39" s="392"/>
      <c r="T39" s="392"/>
      <c r="U39" s="392">
        <v>0.10233348009308763</v>
      </c>
      <c r="V39" s="392"/>
      <c r="W39" s="392"/>
      <c r="X39" s="392">
        <v>0.11042549431969759</v>
      </c>
      <c r="Y39" s="1045">
        <v>0.11393100268503703</v>
      </c>
      <c r="Z39" s="1046">
        <v>0.11206033572814873</v>
      </c>
      <c r="AA39" s="1046">
        <v>0.1219591556835318</v>
      </c>
      <c r="AB39" s="1047">
        <v>0.11065916545784817</v>
      </c>
      <c r="AC39" s="1048">
        <v>0.11250656019770276</v>
      </c>
      <c r="AD39" s="1042">
        <v>0.11872304400285309</v>
      </c>
      <c r="AE39" s="1042">
        <v>0.11846910178623662</v>
      </c>
      <c r="AF39" s="1042">
        <v>0.12630833298920932</v>
      </c>
      <c r="AG39" s="1042">
        <v>0.12292075676562865</v>
      </c>
      <c r="AH39" s="1042">
        <v>0.13525354152728969</v>
      </c>
      <c r="AI39" s="1042">
        <v>0.13407448037482264</v>
      </c>
      <c r="AJ39" s="1201">
        <v>0.13313107587916748</v>
      </c>
      <c r="AK39" s="1042">
        <v>0.14779999999999999</v>
      </c>
      <c r="AL39" s="1042">
        <v>0.13394618979141115</v>
      </c>
      <c r="AM39" s="1042">
        <v>0.13831533046928574</v>
      </c>
      <c r="AN39" s="1042">
        <v>0.14299617677477836</v>
      </c>
      <c r="AO39" s="1042">
        <v>0.14046071888537645</v>
      </c>
      <c r="AP39" s="1042">
        <v>0.13948361258103553</v>
      </c>
      <c r="AQ39" s="1042">
        <v>0.1394912985274431</v>
      </c>
      <c r="AR39" s="1122"/>
      <c r="AS39" s="171"/>
      <c r="AT39" s="196"/>
      <c r="AU39" s="172"/>
      <c r="AV39" s="172"/>
      <c r="AW39" s="172"/>
      <c r="AX39" s="172"/>
      <c r="AY39" s="172"/>
      <c r="AZ39" s="172">
        <v>0.10233348009308763</v>
      </c>
      <c r="BA39" s="172">
        <v>0.11393100268503703</v>
      </c>
      <c r="BB39" s="1042">
        <v>0.11846910178623662</v>
      </c>
      <c r="BC39" s="1042">
        <v>0.13407448037482264</v>
      </c>
      <c r="BE39" s="868"/>
    </row>
    <row r="40" spans="1:57">
      <c r="A40" s="31"/>
      <c r="B40" s="183" t="s">
        <v>567</v>
      </c>
      <c r="C40" s="181"/>
      <c r="D40" s="38"/>
      <c r="E40" s="38"/>
      <c r="F40" s="238"/>
      <c r="G40" s="239"/>
      <c r="H40" s="239"/>
      <c r="I40" s="172"/>
      <c r="J40" s="239"/>
      <c r="K40" s="239"/>
      <c r="L40" s="239"/>
      <c r="M40" s="172"/>
      <c r="N40" s="239"/>
      <c r="O40" s="239"/>
      <c r="P40" s="239"/>
      <c r="Q40" s="392"/>
      <c r="R40" s="392"/>
      <c r="S40" s="392"/>
      <c r="T40" s="392"/>
      <c r="U40" s="392">
        <v>0.10199999999999999</v>
      </c>
      <c r="V40" s="392"/>
      <c r="W40" s="392"/>
      <c r="X40" s="392">
        <v>0.11</v>
      </c>
      <c r="Y40" s="1045">
        <v>0.114</v>
      </c>
      <c r="Z40" s="1046">
        <v>0.11210000000000001</v>
      </c>
      <c r="AA40" s="1046">
        <v>0.122</v>
      </c>
      <c r="AB40" s="1047">
        <v>0.11070000000000001</v>
      </c>
      <c r="AC40" s="1048">
        <v>0.1125</v>
      </c>
      <c r="AD40" s="1042">
        <v>0.1187</v>
      </c>
      <c r="AE40" s="1042">
        <v>0.11849999999999999</v>
      </c>
      <c r="AF40" s="1042">
        <v>0.1263</v>
      </c>
      <c r="AG40" s="1042">
        <v>0.1229</v>
      </c>
      <c r="AH40" s="1042">
        <v>0.1353</v>
      </c>
      <c r="AI40" s="1042">
        <v>0.1341</v>
      </c>
      <c r="AJ40" s="1201">
        <v>0.1331</v>
      </c>
      <c r="AK40" s="1042">
        <v>0.14779999999999999</v>
      </c>
      <c r="AL40" s="1042">
        <v>0.13835734471999456</v>
      </c>
      <c r="AM40" s="1042">
        <v>0.14271103791444195</v>
      </c>
      <c r="AN40" s="1042">
        <v>0.14735395628275599</v>
      </c>
      <c r="AO40" s="1042">
        <v>0.14485130546774386</v>
      </c>
      <c r="AP40" s="1042">
        <v>0.14358149179194793</v>
      </c>
      <c r="AQ40" s="1042">
        <v>0.14346759977202542</v>
      </c>
      <c r="AR40" s="1122"/>
      <c r="AS40" s="171"/>
      <c r="AT40" s="196"/>
      <c r="AU40" s="172"/>
      <c r="AV40" s="172"/>
      <c r="AW40" s="172"/>
      <c r="AX40" s="172"/>
      <c r="AY40" s="172"/>
      <c r="AZ40" s="172">
        <v>0.10199999999999999</v>
      </c>
      <c r="BA40" s="172">
        <v>0.114</v>
      </c>
      <c r="BB40" s="1042">
        <v>0.11849999999999999</v>
      </c>
      <c r="BC40" s="1042">
        <v>0.1341</v>
      </c>
      <c r="BE40" s="868"/>
    </row>
    <row r="41" spans="1:57">
      <c r="A41" s="31"/>
      <c r="B41" s="183" t="s">
        <v>174</v>
      </c>
      <c r="C41" s="180"/>
      <c r="D41" s="38"/>
      <c r="E41" s="38"/>
      <c r="F41" s="238"/>
      <c r="G41" s="239"/>
      <c r="H41" s="239"/>
      <c r="I41" s="172"/>
      <c r="J41" s="239"/>
      <c r="K41" s="239"/>
      <c r="L41" s="239"/>
      <c r="M41" s="172"/>
      <c r="N41" s="239"/>
      <c r="O41" s="239"/>
      <c r="P41" s="239"/>
      <c r="Q41" s="392"/>
      <c r="R41" s="392"/>
      <c r="S41" s="392"/>
      <c r="T41" s="392"/>
      <c r="U41" s="392">
        <v>0.12</v>
      </c>
      <c r="V41" s="392"/>
      <c r="W41" s="392"/>
      <c r="X41" s="392">
        <v>0.127</v>
      </c>
      <c r="Y41" s="1045">
        <v>0.13</v>
      </c>
      <c r="Z41" s="1046">
        <v>0.12770000000000001</v>
      </c>
      <c r="AA41" s="1046">
        <v>0.127</v>
      </c>
      <c r="AB41" s="1047">
        <v>0.1154</v>
      </c>
      <c r="AC41" s="1048">
        <v>0.1195</v>
      </c>
      <c r="AD41" s="1042">
        <v>0.1255</v>
      </c>
      <c r="AE41" s="1042">
        <v>0.12429999999999999</v>
      </c>
      <c r="AF41" s="1042">
        <v>0.12959999999999999</v>
      </c>
      <c r="AG41" s="1042">
        <v>0.12640000000000001</v>
      </c>
      <c r="AH41" s="1042">
        <v>0.13880000000000001</v>
      </c>
      <c r="AI41" s="1042">
        <v>0.13589999999999999</v>
      </c>
      <c r="AJ41" s="1201">
        <v>0.13789999999999999</v>
      </c>
      <c r="AK41" s="1042">
        <v>0.15229999999999999</v>
      </c>
      <c r="AL41" s="1042">
        <v>0.14222739797733841</v>
      </c>
      <c r="AM41" s="1042">
        <v>0.14678439348028671</v>
      </c>
      <c r="AN41" s="1042">
        <v>0.15285347402182378</v>
      </c>
      <c r="AO41" s="1042">
        <v>0.15042149631190729</v>
      </c>
      <c r="AP41" s="1042">
        <v>0.14833776359608022</v>
      </c>
      <c r="AQ41" s="1042">
        <v>0.14846713587021354</v>
      </c>
      <c r="AR41" s="1122"/>
      <c r="AS41" s="171"/>
      <c r="AT41" s="196"/>
      <c r="AU41" s="172"/>
      <c r="AV41" s="172"/>
      <c r="AW41" s="172"/>
      <c r="AX41" s="172"/>
      <c r="AY41" s="172"/>
      <c r="AZ41" s="172">
        <v>0.12</v>
      </c>
      <c r="BA41" s="172">
        <v>0.13</v>
      </c>
      <c r="BB41" s="1042">
        <v>0.12429999999999999</v>
      </c>
      <c r="BC41" s="1042">
        <v>0.13589999999999999</v>
      </c>
      <c r="BE41" s="868"/>
    </row>
    <row r="42" spans="1:57">
      <c r="A42" s="31"/>
      <c r="B42" s="193"/>
      <c r="C42" s="193"/>
      <c r="D42" s="38"/>
      <c r="E42" s="38"/>
      <c r="F42" s="32"/>
      <c r="G42" s="121"/>
      <c r="H42" s="121"/>
      <c r="I42" s="121"/>
      <c r="J42" s="121"/>
      <c r="K42" s="121"/>
      <c r="L42" s="121"/>
      <c r="M42" s="121"/>
      <c r="N42" s="121"/>
      <c r="O42" s="121"/>
      <c r="P42" s="121"/>
      <c r="Q42" s="740"/>
      <c r="R42" s="393"/>
      <c r="S42" s="393"/>
      <c r="T42" s="393"/>
      <c r="U42" s="393"/>
      <c r="V42" s="393"/>
      <c r="W42" s="393"/>
      <c r="X42" s="393"/>
      <c r="Y42" s="477"/>
      <c r="Z42" s="393"/>
      <c r="AA42" s="393"/>
      <c r="AB42" s="548"/>
      <c r="AC42" s="820"/>
      <c r="AD42" s="877"/>
      <c r="AE42" s="877"/>
      <c r="AF42" s="877"/>
      <c r="AG42" s="877"/>
      <c r="AH42" s="877"/>
      <c r="AI42" s="877"/>
      <c r="AJ42" s="1202"/>
      <c r="AK42" s="877"/>
      <c r="AL42" s="877"/>
      <c r="AM42" s="877"/>
      <c r="AN42" s="877"/>
      <c r="AO42" s="877"/>
      <c r="AP42" s="877"/>
      <c r="AQ42" s="877"/>
      <c r="AR42" s="410"/>
      <c r="AT42" s="32"/>
      <c r="AU42" s="32"/>
      <c r="AV42" s="32"/>
      <c r="AW42" s="32"/>
      <c r="AX42" s="161"/>
      <c r="AY42" s="161"/>
      <c r="AZ42" s="161"/>
      <c r="BA42" s="161"/>
      <c r="BB42" s="877"/>
      <c r="BC42" s="877"/>
    </row>
    <row r="43" spans="1:57">
      <c r="A43" s="31"/>
      <c r="B43" s="31"/>
      <c r="C43" s="1025" t="s">
        <v>441</v>
      </c>
      <c r="D43" s="38"/>
      <c r="E43" s="38"/>
      <c r="F43" s="234"/>
      <c r="G43" s="234"/>
      <c r="H43" s="234"/>
      <c r="I43" s="195"/>
      <c r="J43" s="234"/>
      <c r="K43" s="234"/>
      <c r="L43" s="234"/>
      <c r="M43" s="195"/>
      <c r="N43" s="234"/>
      <c r="O43" s="234"/>
      <c r="P43" s="234"/>
      <c r="Q43" s="404"/>
      <c r="R43" s="404"/>
      <c r="S43" s="404"/>
      <c r="T43" s="404"/>
      <c r="U43" s="404"/>
      <c r="V43" s="404"/>
      <c r="W43" s="404"/>
      <c r="X43" s="404"/>
      <c r="Y43" s="471">
        <v>29112</v>
      </c>
      <c r="Z43" s="404">
        <v>29033.3</v>
      </c>
      <c r="AA43" s="404"/>
      <c r="AB43" s="540"/>
      <c r="AC43" s="814">
        <v>30979.7</v>
      </c>
      <c r="AD43" s="874">
        <v>31369.599999999999</v>
      </c>
      <c r="AE43" s="874">
        <v>33471.1</v>
      </c>
      <c r="AF43" s="874">
        <v>33578.6</v>
      </c>
      <c r="AG43" s="874">
        <v>33798.199999999997</v>
      </c>
      <c r="AH43" s="874">
        <v>32088.400000000001</v>
      </c>
      <c r="AI43" s="874">
        <v>31885</v>
      </c>
      <c r="AJ43" s="1198">
        <v>34158.9</v>
      </c>
      <c r="AK43" s="874">
        <v>34378.300000000003</v>
      </c>
      <c r="AL43" s="874">
        <v>36972.9</v>
      </c>
      <c r="AM43" s="874">
        <v>37807.9</v>
      </c>
      <c r="AN43" s="874">
        <v>39286.400000000001</v>
      </c>
      <c r="AO43" s="874">
        <v>39796.699999999997</v>
      </c>
      <c r="AP43" s="874">
        <v>41562.6</v>
      </c>
      <c r="AQ43" s="874">
        <v>43339.5</v>
      </c>
      <c r="AR43" s="350"/>
      <c r="AS43" s="171"/>
      <c r="AT43" s="196"/>
      <c r="AU43" s="198"/>
      <c r="AV43" s="195"/>
      <c r="AW43" s="195"/>
      <c r="AX43" s="195"/>
      <c r="AY43" s="195"/>
      <c r="AZ43" s="195"/>
      <c r="BA43" s="195"/>
      <c r="BB43" s="874">
        <v>33471.1</v>
      </c>
      <c r="BC43" s="874">
        <v>31885</v>
      </c>
    </row>
    <row r="44" spans="1:57">
      <c r="A44" s="31"/>
      <c r="B44" s="178" t="s">
        <v>442</v>
      </c>
      <c r="C44" s="179"/>
      <c r="D44" s="38"/>
      <c r="E44" s="38"/>
      <c r="F44" s="224"/>
      <c r="G44" s="224"/>
      <c r="H44" s="224"/>
      <c r="I44" s="125"/>
      <c r="J44" s="224"/>
      <c r="K44" s="224"/>
      <c r="L44" s="224"/>
      <c r="M44" s="125"/>
      <c r="N44" s="224"/>
      <c r="O44" s="224"/>
      <c r="P44" s="224"/>
      <c r="Q44" s="349"/>
      <c r="R44" s="349"/>
      <c r="S44" s="349"/>
      <c r="T44" s="349"/>
      <c r="U44" s="349"/>
      <c r="V44" s="349"/>
      <c r="W44" s="349"/>
      <c r="X44" s="349"/>
      <c r="Y44" s="484">
        <v>0.115</v>
      </c>
      <c r="Z44" s="483">
        <v>0.113</v>
      </c>
      <c r="AA44" s="483"/>
      <c r="AB44" s="545"/>
      <c r="AC44" s="818">
        <v>0.109</v>
      </c>
      <c r="AD44" s="483">
        <v>0.114</v>
      </c>
      <c r="AE44" s="483">
        <v>0.113</v>
      </c>
      <c r="AF44" s="483">
        <v>0.11799999999999999</v>
      </c>
      <c r="AG44" s="483">
        <v>0.115</v>
      </c>
      <c r="AH44" s="483">
        <v>0.13</v>
      </c>
      <c r="AI44" s="483">
        <v>0.13700000000000001</v>
      </c>
      <c r="AJ44" s="1199">
        <v>0.13100000000000001</v>
      </c>
      <c r="AK44" s="483">
        <v>0.13700000000000001</v>
      </c>
      <c r="AL44" s="483">
        <v>0.127</v>
      </c>
      <c r="AM44" s="483">
        <v>0.129</v>
      </c>
      <c r="AN44" s="483">
        <v>0.129</v>
      </c>
      <c r="AO44" s="483">
        <v>0.124</v>
      </c>
      <c r="AP44" s="483">
        <v>0.126</v>
      </c>
      <c r="AQ44" s="483">
        <v>0.125</v>
      </c>
      <c r="AR44" s="402"/>
      <c r="AS44" s="129"/>
      <c r="AT44" s="126"/>
      <c r="AU44" s="125"/>
      <c r="AV44" s="125"/>
      <c r="AW44" s="125"/>
      <c r="AX44" s="125"/>
      <c r="AY44" s="125"/>
      <c r="AZ44" s="125"/>
      <c r="BA44" s="125"/>
      <c r="BB44" s="483">
        <v>0.113</v>
      </c>
      <c r="BC44" s="483">
        <v>0.13700000000000001</v>
      </c>
    </row>
    <row r="45" spans="1:57">
      <c r="A45" s="31"/>
      <c r="B45" s="183"/>
      <c r="C45" s="1018"/>
      <c r="D45" s="38"/>
      <c r="E45" s="38"/>
      <c r="F45" s="1019"/>
      <c r="G45" s="1019"/>
      <c r="H45" s="1019"/>
      <c r="I45" s="463"/>
      <c r="J45" s="1019"/>
      <c r="K45" s="1019"/>
      <c r="L45" s="1019"/>
      <c r="M45" s="463"/>
      <c r="N45" s="1019"/>
      <c r="O45" s="1019"/>
      <c r="P45" s="1019"/>
      <c r="Q45" s="1020"/>
      <c r="R45" s="1020"/>
      <c r="S45" s="1020"/>
      <c r="T45" s="1020"/>
      <c r="U45" s="1020"/>
      <c r="V45" s="1020"/>
      <c r="W45" s="1020"/>
      <c r="X45" s="1020"/>
      <c r="Y45" s="1021"/>
      <c r="Z45" s="1022"/>
      <c r="AA45" s="1022"/>
      <c r="AB45" s="1023"/>
      <c r="AC45" s="1024"/>
      <c r="AD45" s="1022"/>
      <c r="AE45" s="1022"/>
      <c r="AF45" s="1022"/>
      <c r="AG45" s="1022"/>
      <c r="AH45" s="1022"/>
      <c r="AI45" s="1022"/>
      <c r="AJ45" s="1203"/>
      <c r="AK45" s="1022"/>
      <c r="AL45" s="1022"/>
      <c r="AM45" s="1022"/>
      <c r="AN45" s="1022"/>
      <c r="AO45" s="1022"/>
      <c r="AP45" s="1022"/>
      <c r="AQ45" s="1022"/>
      <c r="AR45" s="712"/>
      <c r="AS45" s="157"/>
      <c r="AT45" s="156"/>
      <c r="AU45" s="463"/>
      <c r="AV45" s="463"/>
      <c r="AW45" s="463"/>
      <c r="AX45" s="463"/>
      <c r="AY45" s="463"/>
      <c r="AZ45" s="463"/>
      <c r="BA45" s="463"/>
      <c r="BB45" s="856"/>
      <c r="BC45" s="856"/>
    </row>
    <row r="46" spans="1:57">
      <c r="A46" s="31"/>
      <c r="B46" s="178" t="s">
        <v>471</v>
      </c>
      <c r="C46" s="179"/>
      <c r="D46" s="38"/>
      <c r="E46" s="38"/>
      <c r="F46" s="224"/>
      <c r="G46" s="224"/>
      <c r="H46" s="224"/>
      <c r="I46" s="125"/>
      <c r="J46" s="224"/>
      <c r="K46" s="224"/>
      <c r="L46" s="224"/>
      <c r="M46" s="125"/>
      <c r="N46" s="224"/>
      <c r="O46" s="224"/>
      <c r="P46" s="224"/>
      <c r="Q46" s="349"/>
      <c r="R46" s="349"/>
      <c r="S46" s="349"/>
      <c r="T46" s="349"/>
      <c r="U46" s="349"/>
      <c r="V46" s="349"/>
      <c r="W46" s="349"/>
      <c r="X46" s="349"/>
      <c r="Y46" s="484">
        <v>1.0132179170101676</v>
      </c>
      <c r="Z46" s="483">
        <v>1.0115625850316705</v>
      </c>
      <c r="AA46" s="483"/>
      <c r="AB46" s="545"/>
      <c r="AC46" s="818">
        <v>0.97179120520857198</v>
      </c>
      <c r="AD46" s="483">
        <v>0.95642277874120163</v>
      </c>
      <c r="AE46" s="483">
        <v>0.94986719886708249</v>
      </c>
      <c r="AF46" s="483">
        <v>0.93752866408962865</v>
      </c>
      <c r="AG46" s="483">
        <v>0.93739311560970717</v>
      </c>
      <c r="AH46" s="483">
        <v>0.95959287468368626</v>
      </c>
      <c r="AI46" s="483">
        <v>1.0234938058648266</v>
      </c>
      <c r="AJ46" s="1199">
        <v>0.98713366062724506</v>
      </c>
      <c r="AK46" s="483">
        <v>0.92896972799702127</v>
      </c>
      <c r="AL46" s="483">
        <v>0.91971957839390484</v>
      </c>
      <c r="AM46" s="483">
        <v>0.90256798182390463</v>
      </c>
      <c r="AN46" s="483">
        <v>0.87616070701311388</v>
      </c>
      <c r="AO46" s="483">
        <v>0.85846313890347703</v>
      </c>
      <c r="AP46" s="483">
        <v>0.88070284342173022</v>
      </c>
      <c r="AQ46" s="483">
        <v>0.87041844045270478</v>
      </c>
      <c r="AR46" s="402"/>
      <c r="AS46" s="129"/>
      <c r="AT46" s="126"/>
      <c r="AU46" s="125"/>
      <c r="AV46" s="125"/>
      <c r="AW46" s="125"/>
      <c r="AX46" s="125"/>
      <c r="AY46" s="125"/>
      <c r="AZ46" s="125"/>
      <c r="BA46" s="125"/>
      <c r="BB46" s="483">
        <v>0.94986719886708249</v>
      </c>
      <c r="BC46" s="483">
        <v>1.0234938058648266</v>
      </c>
    </row>
    <row r="47" spans="1:57">
      <c r="A47" s="31"/>
      <c r="B47" s="193"/>
      <c r="C47" s="193"/>
      <c r="D47" s="38"/>
      <c r="E47" s="38"/>
      <c r="F47" s="32"/>
      <c r="G47" s="121"/>
      <c r="H47" s="121"/>
      <c r="I47" s="121"/>
      <c r="J47" s="121"/>
      <c r="K47" s="121"/>
      <c r="L47" s="121"/>
      <c r="M47" s="121"/>
      <c r="N47" s="121"/>
      <c r="O47" s="121"/>
      <c r="P47" s="121"/>
      <c r="Q47" s="740"/>
      <c r="R47" s="393"/>
      <c r="S47" s="393"/>
      <c r="T47" s="393"/>
      <c r="U47" s="393"/>
      <c r="V47" s="393"/>
      <c r="W47" s="393"/>
      <c r="X47" s="393"/>
      <c r="Y47" s="477"/>
      <c r="Z47" s="393"/>
      <c r="AA47" s="393"/>
      <c r="AB47" s="548"/>
      <c r="AC47" s="820"/>
      <c r="AD47" s="877"/>
      <c r="AE47" s="877"/>
      <c r="AF47" s="877"/>
      <c r="AG47" s="877"/>
      <c r="AH47" s="877"/>
      <c r="AI47" s="877"/>
      <c r="AJ47" s="1202"/>
      <c r="AK47" s="877"/>
      <c r="AL47" s="877"/>
      <c r="AM47" s="877"/>
      <c r="AN47" s="877"/>
      <c r="AO47" s="877"/>
      <c r="AP47" s="877"/>
      <c r="AQ47" s="1586"/>
      <c r="AR47" s="410"/>
      <c r="AT47" s="32"/>
      <c r="AU47" s="32"/>
      <c r="AV47" s="32"/>
      <c r="AW47" s="32"/>
      <c r="AX47" s="161"/>
      <c r="AY47" s="161"/>
      <c r="AZ47" s="161"/>
      <c r="BA47" s="161"/>
      <c r="BB47" s="877"/>
      <c r="BC47" s="877"/>
    </row>
    <row r="48" spans="1:57">
      <c r="A48" s="31"/>
      <c r="B48" s="178" t="s">
        <v>289</v>
      </c>
      <c r="C48" s="182"/>
      <c r="D48" s="38"/>
      <c r="E48" s="38"/>
      <c r="F48" s="224"/>
      <c r="G48" s="224"/>
      <c r="H48" s="224"/>
      <c r="I48" s="125"/>
      <c r="J48" s="224"/>
      <c r="K48" s="224"/>
      <c r="L48" s="224"/>
      <c r="M48" s="125"/>
      <c r="N48" s="224"/>
      <c r="O48" s="224"/>
      <c r="P48" s="224"/>
      <c r="Q48" s="125"/>
      <c r="R48" s="224"/>
      <c r="S48" s="224"/>
      <c r="T48" s="224"/>
      <c r="U48" s="224"/>
      <c r="V48" s="349"/>
      <c r="W48" s="349"/>
      <c r="X48" s="349"/>
      <c r="Y48" s="472"/>
      <c r="Z48" s="349"/>
      <c r="AA48" s="349"/>
      <c r="AB48" s="541"/>
      <c r="AC48" s="815"/>
      <c r="AD48" s="349"/>
      <c r="AE48" s="349"/>
      <c r="AF48" s="349"/>
      <c r="AG48" s="349"/>
      <c r="AH48" s="349"/>
      <c r="AI48" s="349"/>
      <c r="AJ48" s="1204"/>
      <c r="AK48" s="349"/>
      <c r="AL48" s="349"/>
      <c r="AM48" s="349"/>
      <c r="AN48" s="349"/>
      <c r="AO48" s="349"/>
      <c r="AP48" s="349"/>
      <c r="AQ48" s="349"/>
      <c r="AR48" s="402"/>
      <c r="AS48" s="129"/>
      <c r="AT48" s="126"/>
      <c r="AU48" s="336">
        <v>2.08</v>
      </c>
      <c r="AV48" s="337">
        <v>2.57</v>
      </c>
      <c r="AW48" s="336">
        <v>3.2</v>
      </c>
      <c r="AX48" s="337">
        <v>0.45</v>
      </c>
      <c r="AY48" s="336">
        <v>1.97</v>
      </c>
      <c r="AZ48" s="336">
        <v>6</v>
      </c>
      <c r="BA48" s="522">
        <v>12</v>
      </c>
      <c r="BB48" s="349"/>
      <c r="BC48" s="349"/>
    </row>
    <row r="49" spans="1:55">
      <c r="A49" s="31"/>
      <c r="B49" s="178" t="s">
        <v>290</v>
      </c>
      <c r="C49" s="182"/>
      <c r="D49" s="38"/>
      <c r="E49" s="38"/>
      <c r="F49" s="224"/>
      <c r="G49" s="224"/>
      <c r="H49" s="224"/>
      <c r="I49" s="125"/>
      <c r="J49" s="224"/>
      <c r="K49" s="224"/>
      <c r="L49" s="224"/>
      <c r="M49" s="125"/>
      <c r="N49" s="224"/>
      <c r="O49" s="224"/>
      <c r="P49" s="224"/>
      <c r="Q49" s="125"/>
      <c r="R49" s="224"/>
      <c r="S49" s="224"/>
      <c r="T49" s="224"/>
      <c r="U49" s="224"/>
      <c r="V49" s="349"/>
      <c r="W49" s="349"/>
      <c r="X49" s="349"/>
      <c r="Y49" s="472"/>
      <c r="Z49" s="349"/>
      <c r="AA49" s="349"/>
      <c r="AB49" s="541"/>
      <c r="AC49" s="815"/>
      <c r="AD49" s="349"/>
      <c r="AE49" s="349"/>
      <c r="AF49" s="349"/>
      <c r="AG49" s="349"/>
      <c r="AH49" s="349"/>
      <c r="AI49" s="349"/>
      <c r="AJ49" s="1204"/>
      <c r="AK49" s="349"/>
      <c r="AL49" s="349"/>
      <c r="AM49" s="349"/>
      <c r="AN49" s="349"/>
      <c r="AO49" s="349"/>
      <c r="AP49" s="349"/>
      <c r="AQ49" s="349"/>
      <c r="AR49" s="402"/>
      <c r="AS49" s="129"/>
      <c r="AT49" s="126"/>
      <c r="AU49" s="336">
        <v>2.59</v>
      </c>
      <c r="AV49" s="337">
        <v>3.2</v>
      </c>
      <c r="AW49" s="336">
        <v>3.2</v>
      </c>
      <c r="AX49" s="337">
        <v>0.45</v>
      </c>
      <c r="AY49" s="336">
        <v>1.97</v>
      </c>
      <c r="AZ49" s="336">
        <v>6</v>
      </c>
      <c r="BA49" s="522">
        <v>12</v>
      </c>
      <c r="BB49" s="349"/>
      <c r="BC49" s="349"/>
    </row>
    <row r="50" spans="1:55">
      <c r="A50" s="31"/>
      <c r="B50" s="31"/>
      <c r="C50" s="31"/>
      <c r="D50" s="31"/>
      <c r="E50" s="31"/>
      <c r="F50" s="31"/>
      <c r="G50" s="31"/>
      <c r="H50" s="31"/>
      <c r="I50" s="31"/>
      <c r="J50" s="31"/>
      <c r="K50" s="31"/>
      <c r="L50" s="31"/>
      <c r="M50" s="31"/>
      <c r="N50" s="31"/>
      <c r="O50" s="31"/>
      <c r="P50" s="31"/>
      <c r="Q50" s="31"/>
      <c r="R50" s="31"/>
      <c r="S50" s="31"/>
      <c r="T50" s="31"/>
      <c r="U50" s="31"/>
      <c r="V50" s="134"/>
      <c r="W50" s="134"/>
      <c r="X50" s="134"/>
      <c r="Y50" s="478"/>
      <c r="Z50" s="134"/>
      <c r="AA50" s="134"/>
      <c r="AB50" s="549"/>
      <c r="AC50" s="821"/>
      <c r="AD50" s="193"/>
      <c r="AE50" s="193"/>
      <c r="AF50" s="193"/>
      <c r="AG50" s="193"/>
      <c r="AH50" s="193"/>
      <c r="AI50" s="193"/>
      <c r="AJ50" s="1205"/>
      <c r="AK50" s="193"/>
      <c r="AL50" s="193"/>
      <c r="AM50" s="193"/>
      <c r="AN50" s="193"/>
      <c r="AO50" s="193"/>
      <c r="AP50" s="193"/>
      <c r="AQ50" s="193"/>
      <c r="AR50" s="134"/>
      <c r="AT50" s="31"/>
      <c r="AU50" s="31"/>
      <c r="AV50" s="31"/>
      <c r="AW50" s="31"/>
      <c r="AX50" s="31"/>
      <c r="AY50" s="31"/>
      <c r="AZ50" s="31"/>
      <c r="BA50" s="31"/>
      <c r="BB50" s="193"/>
      <c r="BC50" s="193"/>
    </row>
    <row r="51" spans="1:55">
      <c r="B51" s="187"/>
      <c r="C51" s="187"/>
      <c r="D51" s="38"/>
      <c r="E51" s="38"/>
      <c r="G51" s="142"/>
      <c r="H51" s="142"/>
      <c r="I51" s="142"/>
      <c r="J51" s="142"/>
      <c r="K51" s="142"/>
      <c r="L51" s="142"/>
      <c r="M51" s="142"/>
      <c r="N51" s="142"/>
      <c r="O51" s="142"/>
      <c r="P51" s="142"/>
      <c r="Q51" s="142"/>
      <c r="V51" s="394"/>
      <c r="W51" s="394"/>
      <c r="X51" s="394"/>
      <c r="Y51" s="394"/>
      <c r="Z51" s="394"/>
      <c r="AA51" s="823"/>
      <c r="AB51" s="824"/>
      <c r="AC51" s="822"/>
      <c r="AD51" s="822"/>
      <c r="AE51" s="822"/>
      <c r="AF51" s="822"/>
      <c r="AG51" s="822"/>
      <c r="AH51" s="822"/>
      <c r="AI51" s="822"/>
      <c r="AJ51" s="822"/>
      <c r="AK51" s="822"/>
      <c r="AL51" s="822"/>
      <c r="AM51" s="822"/>
      <c r="AN51" s="822"/>
      <c r="AO51" s="822"/>
      <c r="AP51" s="822"/>
      <c r="AQ51" s="822"/>
      <c r="AR51" s="823"/>
      <c r="AX51" s="186"/>
      <c r="AY51" s="186"/>
      <c r="BB51" s="822"/>
      <c r="BC51" s="822"/>
    </row>
    <row r="52" spans="1:55">
      <c r="B52" s="187"/>
      <c r="C52" s="187"/>
      <c r="D52" s="38"/>
      <c r="E52" s="38"/>
      <c r="G52" s="142"/>
      <c r="H52" s="142"/>
      <c r="I52" s="142"/>
      <c r="J52" s="142"/>
      <c r="K52" s="142"/>
      <c r="L52" s="142"/>
      <c r="M52" s="142"/>
      <c r="N52" s="142"/>
      <c r="O52" s="142"/>
      <c r="P52" s="142"/>
      <c r="Q52" s="142"/>
      <c r="Y52" s="808"/>
      <c r="Z52" s="808"/>
      <c r="AA52" s="808"/>
      <c r="AB52" s="808"/>
      <c r="AC52" s="808"/>
      <c r="AD52" s="808"/>
      <c r="AE52" s="808"/>
      <c r="AF52" s="808"/>
      <c r="AG52" s="808"/>
      <c r="AH52" s="808"/>
      <c r="AI52" s="808"/>
      <c r="AJ52" s="808"/>
      <c r="AK52" s="808"/>
      <c r="AL52" s="808"/>
      <c r="AM52" s="808"/>
      <c r="AN52" s="808"/>
      <c r="AO52" s="808"/>
      <c r="AP52" s="808"/>
      <c r="AQ52" s="808"/>
      <c r="AR52" s="808"/>
      <c r="AX52" s="186"/>
      <c r="AY52" s="186"/>
      <c r="BB52" s="807"/>
      <c r="BC52" s="807"/>
    </row>
    <row r="53" spans="1:55">
      <c r="B53" s="187"/>
      <c r="C53" s="187"/>
      <c r="D53" s="38"/>
      <c r="E53" s="38"/>
      <c r="G53" s="142"/>
      <c r="H53" s="142"/>
      <c r="I53" s="142"/>
      <c r="J53" s="142"/>
      <c r="K53" s="142"/>
      <c r="L53" s="142"/>
      <c r="M53" s="142"/>
      <c r="N53" s="142"/>
      <c r="O53" s="142"/>
      <c r="P53" s="142"/>
      <c r="Q53" s="142"/>
      <c r="Y53" s="808"/>
      <c r="Z53" s="808"/>
      <c r="AA53" s="808"/>
      <c r="AB53" s="808"/>
      <c r="AC53" s="808"/>
      <c r="AD53" s="808"/>
      <c r="AE53" s="808"/>
      <c r="AF53" s="808"/>
      <c r="AG53" s="808"/>
      <c r="AH53" s="808"/>
      <c r="AI53" s="808"/>
      <c r="AJ53" s="808"/>
      <c r="AK53" s="808"/>
      <c r="AL53" s="808"/>
      <c r="AM53" s="808"/>
      <c r="AN53" s="808"/>
      <c r="AO53" s="808"/>
      <c r="AP53" s="808"/>
      <c r="AQ53" s="808"/>
      <c r="AR53" s="808"/>
      <c r="AX53" s="186"/>
      <c r="AY53" s="186"/>
      <c r="BB53" s="807"/>
      <c r="BC53" s="807"/>
    </row>
    <row r="54" spans="1:55">
      <c r="B54" s="187"/>
      <c r="C54" s="187"/>
      <c r="D54" s="38"/>
      <c r="E54" s="38"/>
      <c r="G54" s="142"/>
      <c r="H54" s="142"/>
      <c r="I54" s="142"/>
      <c r="J54" s="142"/>
      <c r="K54" s="142"/>
      <c r="L54" s="142"/>
      <c r="M54" s="142"/>
      <c r="N54" s="142"/>
      <c r="O54" s="142"/>
      <c r="P54" s="142"/>
      <c r="Q54" s="142"/>
      <c r="AA54" s="808"/>
      <c r="AB54" s="810"/>
      <c r="AC54" s="808"/>
      <c r="AD54" s="808"/>
      <c r="AE54" s="808"/>
      <c r="AF54" s="808"/>
      <c r="AG54" s="808"/>
      <c r="AH54" s="808"/>
      <c r="AI54" s="808"/>
      <c r="AJ54" s="808"/>
      <c r="AK54" s="808"/>
      <c r="AL54" s="808"/>
      <c r="AM54" s="808"/>
      <c r="AN54" s="808"/>
      <c r="AO54" s="808"/>
      <c r="AP54" s="808"/>
      <c r="AQ54" s="808"/>
      <c r="AX54" s="186"/>
      <c r="AY54" s="186"/>
      <c r="BB54" s="808"/>
      <c r="BC54" s="808"/>
    </row>
    <row r="55" spans="1:55">
      <c r="B55" s="187"/>
      <c r="C55" s="187"/>
      <c r="D55" s="40"/>
      <c r="E55" s="40"/>
      <c r="G55" s="142"/>
      <c r="H55" s="142"/>
      <c r="I55" s="142"/>
      <c r="J55" s="142"/>
      <c r="K55" s="142"/>
      <c r="L55" s="142"/>
      <c r="M55" s="142"/>
      <c r="N55" s="142"/>
      <c r="O55" s="142"/>
      <c r="P55" s="142"/>
      <c r="Q55" s="142"/>
      <c r="AB55" s="808"/>
      <c r="AC55" s="808"/>
      <c r="AD55" s="808"/>
      <c r="AE55" s="808"/>
      <c r="AF55" s="808"/>
      <c r="AG55" s="808"/>
      <c r="AH55" s="808"/>
      <c r="AI55" s="808"/>
      <c r="AJ55" s="808"/>
      <c r="AK55" s="808"/>
      <c r="AL55" s="808"/>
      <c r="AM55" s="808"/>
      <c r="AN55" s="808"/>
      <c r="AO55" s="808"/>
      <c r="AP55" s="808"/>
      <c r="AQ55" s="808"/>
      <c r="AX55" s="186"/>
      <c r="AY55" s="186"/>
      <c r="BB55" s="808"/>
      <c r="BC55" s="808"/>
    </row>
    <row r="56" spans="1:55">
      <c r="B56" s="187"/>
      <c r="C56" s="187"/>
      <c r="D56" s="40"/>
      <c r="E56" s="40"/>
      <c r="G56" s="142"/>
      <c r="H56" s="142"/>
      <c r="I56" s="142"/>
      <c r="J56" s="142"/>
      <c r="K56" s="142"/>
      <c r="L56" s="142"/>
      <c r="M56" s="142"/>
      <c r="N56" s="142"/>
      <c r="O56" s="142"/>
      <c r="P56" s="142"/>
      <c r="Q56" s="142"/>
      <c r="AB56" s="808"/>
      <c r="AC56" s="809"/>
      <c r="AD56" s="809"/>
      <c r="AE56" s="809"/>
      <c r="AF56" s="809"/>
      <c r="AG56" s="809"/>
      <c r="AH56" s="809"/>
      <c r="AI56" s="809"/>
      <c r="AJ56" s="809"/>
      <c r="AK56" s="809"/>
      <c r="AL56" s="809"/>
      <c r="AM56" s="809"/>
      <c r="AN56" s="809"/>
      <c r="AO56" s="809"/>
      <c r="AP56" s="809"/>
      <c r="AQ56" s="809"/>
      <c r="AX56" s="186"/>
      <c r="AY56" s="186"/>
      <c r="BB56" s="809"/>
      <c r="BC56" s="809"/>
    </row>
    <row r="57" spans="1:55">
      <c r="B57" s="187"/>
      <c r="C57" s="185"/>
      <c r="D57" s="40"/>
      <c r="E57" s="40"/>
      <c r="G57" s="142"/>
      <c r="H57" s="142"/>
      <c r="I57" s="142"/>
      <c r="J57" s="142"/>
      <c r="K57" s="142"/>
      <c r="L57" s="142"/>
      <c r="M57" s="142"/>
      <c r="N57" s="142"/>
      <c r="O57" s="142"/>
      <c r="P57" s="142"/>
      <c r="Q57" s="142"/>
      <c r="AB57" s="808"/>
      <c r="AX57" s="186"/>
      <c r="AY57" s="186"/>
    </row>
    <row r="58" spans="1:55">
      <c r="B58" s="187"/>
      <c r="C58" s="188"/>
      <c r="D58" s="38"/>
      <c r="E58" s="38"/>
      <c r="K58" s="186"/>
      <c r="L58" s="186"/>
      <c r="M58" s="186"/>
      <c r="N58" s="186"/>
      <c r="O58" s="186"/>
      <c r="P58" s="186"/>
      <c r="Q58" s="186"/>
      <c r="AB58" s="808"/>
      <c r="AY58" s="186"/>
    </row>
    <row r="59" spans="1:55">
      <c r="B59" s="187"/>
      <c r="C59" s="188"/>
      <c r="D59" s="38"/>
      <c r="E59" s="38"/>
      <c r="K59" s="186"/>
      <c r="L59" s="186"/>
      <c r="M59" s="186"/>
      <c r="N59" s="186"/>
      <c r="O59" s="186"/>
      <c r="P59" s="186"/>
      <c r="Q59" s="186"/>
      <c r="AY59" s="186"/>
    </row>
    <row r="60" spans="1:55">
      <c r="B60" s="187"/>
      <c r="C60" s="188"/>
      <c r="D60" s="38"/>
      <c r="E60" s="38"/>
      <c r="H60" s="142"/>
      <c r="I60" s="142"/>
      <c r="J60" s="142"/>
      <c r="K60" s="142"/>
      <c r="L60" s="142"/>
      <c r="M60" s="142"/>
      <c r="N60" s="142"/>
      <c r="O60" s="142"/>
      <c r="P60" s="142"/>
      <c r="Q60" s="142"/>
      <c r="AB60" s="808"/>
      <c r="AC60" s="808"/>
      <c r="AD60" s="808"/>
      <c r="AE60" s="808"/>
      <c r="AF60" s="808"/>
      <c r="AG60" s="808"/>
      <c r="AH60" s="808"/>
      <c r="AI60" s="808"/>
      <c r="AJ60" s="808"/>
      <c r="AK60" s="808"/>
      <c r="AL60" s="808"/>
      <c r="AM60" s="808"/>
      <c r="AN60" s="808"/>
      <c r="AO60" s="808"/>
      <c r="AP60" s="808"/>
      <c r="AQ60" s="808"/>
      <c r="AY60" s="186"/>
      <c r="BB60" s="808"/>
      <c r="BC60" s="808"/>
    </row>
    <row r="61" spans="1:55">
      <c r="B61" s="187"/>
      <c r="C61" s="188"/>
      <c r="D61" s="38"/>
      <c r="E61" s="38"/>
      <c r="J61" s="142"/>
      <c r="K61" s="142"/>
      <c r="L61" s="142"/>
      <c r="M61" s="142"/>
      <c r="N61" s="142"/>
      <c r="O61" s="142"/>
      <c r="P61" s="142"/>
      <c r="Q61" s="142"/>
      <c r="AY61" s="186"/>
    </row>
    <row r="62" spans="1:55">
      <c r="B62" s="189"/>
      <c r="C62" s="187"/>
      <c r="D62" s="38"/>
      <c r="E62" s="38"/>
      <c r="J62" s="142"/>
      <c r="K62" s="142"/>
      <c r="L62" s="142"/>
      <c r="M62" s="142"/>
      <c r="N62" s="142"/>
      <c r="O62" s="142"/>
      <c r="P62" s="142"/>
      <c r="Q62" s="142"/>
      <c r="AB62" s="79"/>
      <c r="AY62" s="186"/>
    </row>
    <row r="63" spans="1:55">
      <c r="B63" s="190"/>
      <c r="C63" s="191"/>
      <c r="D63" s="38"/>
      <c r="E63" s="38"/>
      <c r="J63" s="142"/>
      <c r="K63" s="142"/>
      <c r="L63" s="142"/>
      <c r="M63" s="142"/>
      <c r="N63" s="142"/>
      <c r="O63" s="142"/>
      <c r="P63" s="142"/>
      <c r="Q63" s="142"/>
      <c r="AB63" s="808"/>
      <c r="AR63" s="808"/>
    </row>
    <row r="64" spans="1:55">
      <c r="B64" s="190"/>
      <c r="C64" s="191"/>
      <c r="D64" s="38"/>
      <c r="E64" s="38"/>
      <c r="J64" s="142"/>
      <c r="K64" s="142"/>
      <c r="L64" s="142"/>
      <c r="M64" s="142"/>
      <c r="N64" s="142"/>
      <c r="O64" s="142"/>
      <c r="P64" s="142"/>
      <c r="Q64" s="142"/>
    </row>
    <row r="65" spans="2:55">
      <c r="B65" s="190"/>
      <c r="C65" s="191"/>
      <c r="D65" s="38"/>
      <c r="E65" s="38"/>
      <c r="J65" s="142"/>
      <c r="K65" s="142"/>
      <c r="L65" s="142"/>
      <c r="M65" s="142"/>
      <c r="N65" s="142"/>
      <c r="O65" s="142"/>
      <c r="P65" s="142"/>
      <c r="Q65" s="142"/>
    </row>
    <row r="66" spans="2:55">
      <c r="B66" s="189"/>
      <c r="C66" s="187"/>
      <c r="D66" s="40"/>
      <c r="E66" s="40"/>
      <c r="J66" s="142"/>
      <c r="K66" s="142"/>
      <c r="L66" s="142"/>
      <c r="M66" s="142"/>
      <c r="N66" s="142"/>
      <c r="O66" s="142"/>
      <c r="P66" s="142"/>
      <c r="Q66" s="142"/>
      <c r="R66" s="23"/>
      <c r="S66" s="23"/>
      <c r="T66" s="23"/>
      <c r="U66" s="23"/>
      <c r="V66" s="23"/>
      <c r="W66" s="23"/>
      <c r="X66" s="23"/>
      <c r="Y66" s="23"/>
      <c r="Z66" s="23"/>
      <c r="AA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row>
    <row r="67" spans="2:55">
      <c r="B67" s="187"/>
      <c r="C67" s="189"/>
      <c r="D67" s="41"/>
      <c r="E67" s="41"/>
      <c r="J67" s="142"/>
      <c r="K67" s="142"/>
      <c r="L67" s="142"/>
      <c r="M67" s="142"/>
      <c r="N67" s="142"/>
      <c r="O67" s="142"/>
      <c r="P67" s="142"/>
      <c r="Q67" s="142"/>
      <c r="R67" s="23"/>
      <c r="S67" s="23"/>
      <c r="T67" s="23"/>
      <c r="U67" s="23"/>
      <c r="V67" s="23"/>
      <c r="W67" s="23"/>
      <c r="X67" s="23"/>
      <c r="Y67" s="23"/>
      <c r="Z67" s="23"/>
      <c r="AA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row>
    <row r="68" spans="2:55">
      <c r="B68" s="187"/>
      <c r="C68" s="187"/>
      <c r="D68" s="40"/>
      <c r="E68" s="40"/>
      <c r="J68" s="142"/>
      <c r="K68" s="142"/>
      <c r="L68" s="142"/>
      <c r="M68" s="142"/>
      <c r="N68" s="142"/>
      <c r="O68" s="142"/>
      <c r="P68" s="142"/>
      <c r="Q68" s="142"/>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row>
    <row r="69" spans="2:55">
      <c r="B69" s="187"/>
      <c r="C69" s="187"/>
      <c r="D69" s="40"/>
      <c r="E69" s="40"/>
      <c r="J69" s="142"/>
      <c r="K69" s="142"/>
      <c r="L69" s="142"/>
      <c r="M69" s="142"/>
      <c r="N69" s="142"/>
      <c r="O69" s="142"/>
      <c r="P69" s="142"/>
      <c r="Q69" s="142"/>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row>
    <row r="70" spans="2:55">
      <c r="B70" s="187"/>
      <c r="C70" s="187"/>
      <c r="D70" s="97"/>
      <c r="E70" s="97"/>
      <c r="J70" s="142"/>
      <c r="K70" s="142"/>
      <c r="L70" s="142"/>
      <c r="M70" s="142"/>
      <c r="N70" s="142"/>
      <c r="O70" s="142"/>
      <c r="P70" s="142"/>
      <c r="Q70" s="142"/>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row>
    <row r="71" spans="2:55">
      <c r="B71" s="187"/>
      <c r="C71" s="187"/>
      <c r="D71" s="97"/>
      <c r="E71" s="97"/>
      <c r="J71" s="142"/>
      <c r="K71" s="142"/>
      <c r="L71" s="142"/>
      <c r="M71" s="142"/>
      <c r="N71" s="142"/>
      <c r="O71" s="142"/>
      <c r="P71" s="142"/>
      <c r="Q71" s="142"/>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row>
    <row r="72" spans="2:55">
      <c r="B72" s="187"/>
      <c r="C72" s="187"/>
      <c r="D72" s="14"/>
      <c r="E72" s="14"/>
      <c r="J72" s="142"/>
      <c r="K72" s="142"/>
      <c r="L72" s="142"/>
      <c r="M72" s="142"/>
      <c r="N72" s="142"/>
      <c r="O72" s="142"/>
      <c r="P72" s="142"/>
      <c r="Q72" s="142"/>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row>
    <row r="73" spans="2:55">
      <c r="B73" s="187"/>
      <c r="C73" s="187"/>
      <c r="D73" s="97"/>
      <c r="E73" s="97"/>
      <c r="J73" s="142"/>
      <c r="K73" s="142"/>
      <c r="L73" s="142"/>
      <c r="M73" s="142"/>
      <c r="N73" s="142"/>
      <c r="O73" s="142"/>
      <c r="P73" s="142"/>
      <c r="Q73" s="142"/>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row>
    <row r="74" spans="2:55">
      <c r="B74" s="187"/>
      <c r="C74" s="187"/>
      <c r="D74" s="328"/>
      <c r="E74" s="328"/>
      <c r="N74" s="186"/>
      <c r="O74" s="186"/>
      <c r="P74" s="186"/>
      <c r="Q74" s="186"/>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row>
    <row r="75" spans="2:55">
      <c r="B75" s="187"/>
      <c r="C75" s="187"/>
      <c r="D75" s="329"/>
      <c r="E75" s="329"/>
      <c r="N75" s="186"/>
      <c r="O75" s="186"/>
      <c r="P75" s="186"/>
      <c r="Q75" s="186"/>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row>
    <row r="76" spans="2:55">
      <c r="B76" s="187"/>
      <c r="C76" s="187"/>
      <c r="D76" s="329"/>
      <c r="E76" s="329"/>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row>
    <row r="77" spans="2:55">
      <c r="B77" s="187"/>
      <c r="C77" s="187"/>
      <c r="D77" s="329"/>
      <c r="E77" s="329"/>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row>
    <row r="78" spans="2:55">
      <c r="B78" s="187"/>
      <c r="C78" s="185"/>
      <c r="D78" s="330"/>
      <c r="E78" s="330"/>
      <c r="N78" s="186"/>
      <c r="O78" s="186"/>
      <c r="P78" s="186"/>
      <c r="Q78" s="186"/>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row>
    <row r="79" spans="2:55">
      <c r="B79" s="187"/>
      <c r="C79" s="188"/>
      <c r="D79" s="14"/>
      <c r="E79" s="14"/>
      <c r="N79" s="186"/>
      <c r="O79" s="186"/>
      <c r="P79" s="186"/>
      <c r="Q79" s="186"/>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row>
    <row r="80" spans="2:55">
      <c r="B80" s="187"/>
      <c r="C80" s="188"/>
      <c r="D80" s="36"/>
      <c r="E80" s="36"/>
      <c r="N80" s="186"/>
      <c r="O80" s="186"/>
      <c r="P80" s="186"/>
      <c r="Q80" s="186"/>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row>
    <row r="81" spans="2:55">
      <c r="B81" s="187"/>
      <c r="C81" s="188"/>
      <c r="D81" s="328"/>
      <c r="E81" s="328"/>
      <c r="N81" s="186"/>
      <c r="O81" s="186"/>
      <c r="P81" s="186"/>
      <c r="Q81" s="186"/>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row>
    <row r="82" spans="2:55">
      <c r="B82" s="187"/>
      <c r="C82" s="188"/>
      <c r="D82" s="331"/>
      <c r="E82" s="331"/>
      <c r="N82" s="186"/>
      <c r="O82" s="186"/>
      <c r="P82" s="186"/>
      <c r="Q82" s="186"/>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row>
    <row r="83" spans="2:55">
      <c r="B83" s="189"/>
      <c r="C83" s="187"/>
      <c r="D83" s="328"/>
      <c r="E83" s="328"/>
      <c r="N83" s="186"/>
      <c r="O83" s="186"/>
      <c r="P83" s="186"/>
      <c r="Q83" s="186"/>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row>
    <row r="84" spans="2:55">
      <c r="D84" s="331"/>
      <c r="E84" s="331"/>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row>
    <row r="85" spans="2:55">
      <c r="D85" s="331"/>
      <c r="E85" s="331"/>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row>
    <row r="86" spans="2:55">
      <c r="D86" s="36"/>
      <c r="E86" s="36"/>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row>
    <row r="87" spans="2:55">
      <c r="D87" s="14"/>
      <c r="E87" s="14"/>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row>
    <row r="88" spans="2:55">
      <c r="D88" s="36"/>
      <c r="E88" s="36"/>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row>
    <row r="89" spans="2:55">
      <c r="D89" s="332"/>
      <c r="E89" s="332"/>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row>
    <row r="90" spans="2:55">
      <c r="D90" s="331"/>
      <c r="E90" s="331"/>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row>
    <row r="91" spans="2:55">
      <c r="D91" s="331"/>
      <c r="E91" s="331"/>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row>
    <row r="92" spans="2:55">
      <c r="D92" s="331"/>
      <c r="E92" s="331"/>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row>
    <row r="93" spans="2:55">
      <c r="D93" s="331"/>
      <c r="E93" s="331"/>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row>
    <row r="94" spans="2:55">
      <c r="D94" s="14"/>
      <c r="E94" s="14"/>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row>
    <row r="95" spans="2:55">
      <c r="D95" s="80"/>
      <c r="E95" s="80"/>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row>
    <row r="96" spans="2:55">
      <c r="D96" s="3"/>
      <c r="E96" s="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row>
    <row r="97" spans="4:55">
      <c r="D97" s="331"/>
      <c r="E97" s="331"/>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row>
    <row r="98" spans="4:55">
      <c r="D98" s="331"/>
      <c r="E98" s="331"/>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row>
    <row r="99" spans="4:55">
      <c r="D99" s="331"/>
      <c r="E99" s="331"/>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row>
    <row r="100" spans="4:55">
      <c r="D100" s="331"/>
      <c r="E100" s="331"/>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row>
    <row r="101" spans="4:55">
      <c r="D101" s="36"/>
      <c r="E101" s="36"/>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row>
    <row r="102" spans="4:55">
      <c r="AB102" s="23"/>
    </row>
    <row r="103" spans="4:55">
      <c r="AB103" s="23"/>
    </row>
    <row r="207" spans="27:27">
      <c r="AA207" s="24">
        <v>820.9</v>
      </c>
    </row>
    <row r="246" spans="27:27">
      <c r="AA246" s="24">
        <v>0</v>
      </c>
    </row>
  </sheetData>
  <phoneticPr fontId="212" type="noConversion"/>
  <hyperlinks>
    <hyperlink ref="A1" location="content!A1" display="back to content"/>
    <hyperlink ref="A1:C1" location="content!A1" display="back to content"/>
  </hyperlinks>
  <pageMargins left="0.25" right="0.25" top="0.75" bottom="0.75" header="0.3" footer="0.3"/>
  <pageSetup paperSize="9" scale="54" fitToHeight="0" orientation="portrait" r:id="rId1"/>
  <rowBreaks count="1" manualBreakCount="1">
    <brk id="47" max="27" man="1"/>
  </row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499984740745262"/>
    <pageSetUpPr fitToPage="1"/>
  </sheetPr>
  <dimension ref="A1:BY121"/>
  <sheetViews>
    <sheetView view="pageBreakPreview" zoomScale="80" zoomScaleNormal="80" zoomScaleSheetLayoutView="80" workbookViewId="0">
      <pane xSplit="3" ySplit="4" topLeftCell="AM5" activePane="bottomRight" state="frozen"/>
      <selection activeCell="G104" sqref="G104"/>
      <selection pane="topRight" activeCell="G104" sqref="G104"/>
      <selection pane="bottomLeft" activeCell="G104" sqref="G104"/>
      <selection pane="bottomRight" activeCell="BI14" sqref="BI14"/>
    </sheetView>
  </sheetViews>
  <sheetFormatPr defaultColWidth="9.109375" defaultRowHeight="14.4" outlineLevelRow="1" outlineLevelCol="1"/>
  <cols>
    <col min="1" max="1" width="2.6640625" style="25" customWidth="1"/>
    <col min="2" max="2" width="4.33203125" style="25" customWidth="1"/>
    <col min="3" max="3" width="88" style="25" customWidth="1"/>
    <col min="4" max="5" width="1.6640625" style="190" customWidth="1"/>
    <col min="6" max="6" width="7.88671875" style="24" hidden="1" customWidth="1" outlineLevel="1"/>
    <col min="7" max="12" width="9.109375" style="24" hidden="1" customWidth="1" outlineLevel="1"/>
    <col min="13" max="13" width="9.109375" style="24" hidden="1" customWidth="1" outlineLevel="1" collapsed="1"/>
    <col min="14" max="17" width="9.109375" style="24" hidden="1" customWidth="1" outlineLevel="1"/>
    <col min="18" max="20" width="10.109375" style="24" hidden="1" customWidth="1" outlineLevel="1"/>
    <col min="21" max="21" width="11" style="24" hidden="1" customWidth="1" outlineLevel="1"/>
    <col min="22" max="26" width="8.88671875" style="24" hidden="1" customWidth="1" outlineLevel="1"/>
    <col min="27" max="27" width="12.5546875" style="24" hidden="1" customWidth="1" outlineLevel="1" collapsed="1"/>
    <col min="28" max="30" width="12.5546875" style="24" hidden="1" customWidth="1" outlineLevel="1"/>
    <col min="31" max="31" width="11.44140625" style="24" hidden="1" customWidth="1" outlineLevel="1" collapsed="1"/>
    <col min="32" max="34" width="11.44140625" style="24" hidden="1" customWidth="1" outlineLevel="1"/>
    <col min="35" max="35" width="13" style="24" hidden="1" customWidth="1" outlineLevel="1" collapsed="1"/>
    <col min="36" max="37" width="13" style="24" hidden="1" customWidth="1" outlineLevel="1"/>
    <col min="38" max="38" width="13" style="24" customWidth="1" collapsed="1"/>
    <col min="39" max="45" width="13" style="24" customWidth="1"/>
    <col min="46" max="46" width="12.5546875" style="24" customWidth="1" collapsed="1"/>
    <col min="47" max="47" width="6.5546875" style="24" customWidth="1"/>
    <col min="48" max="48" width="11.5546875" style="91" hidden="1" customWidth="1" outlineLevel="1"/>
    <col min="49" max="56" width="11.5546875" style="24" hidden="1" customWidth="1" outlineLevel="1"/>
    <col min="57" max="57" width="15.6640625" style="24" hidden="1" customWidth="1" outlineLevel="1"/>
    <col min="58" max="59" width="13" style="24" hidden="1" customWidth="1" outlineLevel="1" collapsed="1"/>
    <col min="60" max="60" width="13" style="24" customWidth="1" collapsed="1"/>
    <col min="61" max="62" width="13" style="24" customWidth="1"/>
    <col min="63" max="63" width="7.6640625" style="23" customWidth="1"/>
    <col min="64" max="64" width="11.5546875" style="24" hidden="1" customWidth="1" outlineLevel="1"/>
    <col min="65" max="66" width="13.109375" style="24" hidden="1" customWidth="1" outlineLevel="1" collapsed="1"/>
    <col min="67" max="68" width="13.109375" style="24" hidden="1" customWidth="1" outlineLevel="1"/>
    <col min="69" max="69" width="7.21875" style="23" customWidth="1" collapsed="1"/>
    <col min="70" max="71" width="13.6640625" style="24" hidden="1" customWidth="1" outlineLevel="1"/>
    <col min="72" max="73" width="13.6640625" style="24" hidden="1" customWidth="1" outlineLevel="1" collapsed="1"/>
    <col min="74" max="74" width="13.6640625" style="24" hidden="1" customWidth="1" outlineLevel="1"/>
    <col min="75" max="75" width="9.109375" style="23" collapsed="1"/>
    <col min="76" max="16384" width="9.109375" style="23"/>
  </cols>
  <sheetData>
    <row r="1" spans="1:74" ht="16.5" customHeight="1">
      <c r="A1" s="86" t="s">
        <v>201</v>
      </c>
      <c r="B1" s="86"/>
      <c r="C1" s="86"/>
      <c r="AE1" s="1577" t="s">
        <v>624</v>
      </c>
      <c r="AF1" s="1577"/>
      <c r="AG1" s="1577"/>
      <c r="AH1" s="1577"/>
      <c r="AI1" s="1577"/>
      <c r="AJ1" s="1577"/>
      <c r="AK1" s="1577"/>
      <c r="AL1" s="1577"/>
      <c r="AM1" s="1577"/>
      <c r="AN1" s="1577"/>
      <c r="AO1" s="1577"/>
      <c r="AP1" s="1577"/>
      <c r="AQ1" s="1577"/>
      <c r="AR1" s="1577"/>
      <c r="AS1" s="1379"/>
      <c r="BF1" s="1576" t="s">
        <v>623</v>
      </c>
      <c r="BG1" s="1576"/>
      <c r="BH1" s="1576"/>
      <c r="BI1" s="1576"/>
      <c r="BJ1" s="1576"/>
      <c r="BM1" s="1576" t="s">
        <v>533</v>
      </c>
      <c r="BN1" s="1576"/>
      <c r="BO1" s="1576"/>
      <c r="BP1" s="1576"/>
      <c r="BS1" s="1576" t="s">
        <v>624</v>
      </c>
      <c r="BT1" s="1576"/>
      <c r="BU1" s="1576"/>
      <c r="BV1" s="1576"/>
    </row>
    <row r="2" spans="1:74" ht="42" customHeight="1">
      <c r="A2" s="885" t="s">
        <v>0</v>
      </c>
      <c r="W2" s="829" t="s">
        <v>432</v>
      </c>
      <c r="X2" s="503"/>
      <c r="Y2" s="503"/>
      <c r="AA2" s="908" t="s">
        <v>398</v>
      </c>
      <c r="AE2" s="1577"/>
      <c r="AF2" s="1577"/>
      <c r="AG2" s="1577"/>
      <c r="AH2" s="1577"/>
      <c r="AI2" s="1577"/>
      <c r="AJ2" s="1577"/>
      <c r="AK2" s="1577"/>
      <c r="AL2" s="1577"/>
      <c r="AM2" s="1577"/>
      <c r="AN2" s="1577"/>
      <c r="AO2" s="1577"/>
      <c r="AP2" s="1577"/>
      <c r="AQ2" s="1577"/>
      <c r="AR2" s="1577"/>
      <c r="AS2" s="1379"/>
      <c r="AW2" s="907" t="s">
        <v>461</v>
      </c>
      <c r="BE2" s="1572" t="s">
        <v>398</v>
      </c>
      <c r="BF2" s="1576"/>
      <c r="BG2" s="1576"/>
      <c r="BH2" s="1576"/>
      <c r="BI2" s="1576"/>
      <c r="BJ2" s="1576"/>
      <c r="BL2" s="501"/>
      <c r="BM2" s="1576"/>
      <c r="BN2" s="1576"/>
      <c r="BO2" s="1576"/>
      <c r="BP2" s="1576"/>
      <c r="BR2" s="854"/>
      <c r="BS2" s="1576"/>
      <c r="BT2" s="1576"/>
      <c r="BU2" s="1576"/>
      <c r="BV2" s="1576"/>
    </row>
    <row r="3" spans="1:74" ht="55.2" customHeight="1">
      <c r="W3" s="503"/>
      <c r="X3" s="503"/>
      <c r="Y3" s="503"/>
      <c r="AA3" s="493"/>
      <c r="AE3" s="1573" t="s">
        <v>531</v>
      </c>
      <c r="AF3" s="1573"/>
      <c r="AG3" s="1573"/>
      <c r="AH3" s="1573"/>
      <c r="AI3" s="1573"/>
      <c r="AL3" s="1299" t="s">
        <v>622</v>
      </c>
      <c r="AM3" s="1573" t="s">
        <v>656</v>
      </c>
      <c r="AN3" s="1573"/>
      <c r="AO3" s="1573"/>
      <c r="AP3" s="1573"/>
      <c r="AT3" s="1401" t="s">
        <v>706</v>
      </c>
      <c r="AW3" s="907" t="s">
        <v>462</v>
      </c>
      <c r="BE3" s="1572"/>
      <c r="BF3" s="1574" t="s">
        <v>531</v>
      </c>
      <c r="BG3" s="1574"/>
      <c r="BH3" s="1381" t="s">
        <v>656</v>
      </c>
      <c r="BI3" s="1401" t="s">
        <v>706</v>
      </c>
      <c r="BJ3" s="23"/>
      <c r="BM3" s="1573" t="s">
        <v>531</v>
      </c>
      <c r="BN3" s="1573"/>
      <c r="BO3" s="1381" t="s">
        <v>656</v>
      </c>
      <c r="BP3" s="23"/>
      <c r="BS3" s="1573" t="s">
        <v>531</v>
      </c>
      <c r="BT3" s="1573"/>
      <c r="BU3" s="1381" t="s">
        <v>656</v>
      </c>
      <c r="BV3" s="23"/>
    </row>
    <row r="4" spans="1:74">
      <c r="A4" s="28"/>
      <c r="B4" s="28"/>
      <c r="C4" s="28"/>
      <c r="D4" s="327"/>
      <c r="E4" s="327"/>
      <c r="F4" s="28" t="s">
        <v>231</v>
      </c>
      <c r="G4" s="28" t="s">
        <v>232</v>
      </c>
      <c r="H4" s="28" t="s">
        <v>233</v>
      </c>
      <c r="I4" s="28" t="s">
        <v>234</v>
      </c>
      <c r="J4" s="28" t="s">
        <v>235</v>
      </c>
      <c r="K4" s="28" t="s">
        <v>236</v>
      </c>
      <c r="L4" s="28" t="s">
        <v>237</v>
      </c>
      <c r="M4" s="28" t="s">
        <v>238</v>
      </c>
      <c r="N4" s="28" t="s">
        <v>239</v>
      </c>
      <c r="O4" s="28" t="s">
        <v>240</v>
      </c>
      <c r="P4" s="28" t="s">
        <v>241</v>
      </c>
      <c r="Q4" s="28" t="s">
        <v>242</v>
      </c>
      <c r="R4" s="28" t="s">
        <v>243</v>
      </c>
      <c r="S4" s="28" t="s">
        <v>244</v>
      </c>
      <c r="T4" s="28" t="s">
        <v>245</v>
      </c>
      <c r="U4" s="28" t="s">
        <v>246</v>
      </c>
      <c r="V4" s="28" t="s">
        <v>307</v>
      </c>
      <c r="W4" s="28" t="s">
        <v>315</v>
      </c>
      <c r="X4" s="28" t="s">
        <v>321</v>
      </c>
      <c r="Y4" s="28" t="s">
        <v>340</v>
      </c>
      <c r="Z4" s="28" t="s">
        <v>343</v>
      </c>
      <c r="AA4" s="494" t="s">
        <v>412</v>
      </c>
      <c r="AB4" s="28" t="s">
        <v>413</v>
      </c>
      <c r="AC4" s="28" t="s">
        <v>414</v>
      </c>
      <c r="AD4" s="28" t="s">
        <v>415</v>
      </c>
      <c r="AE4" s="28" t="s">
        <v>416</v>
      </c>
      <c r="AF4" s="28" t="s">
        <v>417</v>
      </c>
      <c r="AG4" s="28" t="s">
        <v>434</v>
      </c>
      <c r="AH4" s="28" t="s">
        <v>455</v>
      </c>
      <c r="AI4" s="28" t="s">
        <v>481</v>
      </c>
      <c r="AJ4" s="28" t="s">
        <v>500</v>
      </c>
      <c r="AK4" s="28" t="s">
        <v>514</v>
      </c>
      <c r="AL4" s="28" t="s">
        <v>518</v>
      </c>
      <c r="AM4" s="28" t="s">
        <v>532</v>
      </c>
      <c r="AN4" s="28" t="s">
        <v>549</v>
      </c>
      <c r="AO4" s="28" t="s">
        <v>561</v>
      </c>
      <c r="AP4" s="28" t="s">
        <v>574</v>
      </c>
      <c r="AQ4" s="28" t="s">
        <v>650</v>
      </c>
      <c r="AR4" s="28" t="s">
        <v>671</v>
      </c>
      <c r="AS4" s="28" t="s">
        <v>686</v>
      </c>
      <c r="AT4" s="494" t="s">
        <v>704</v>
      </c>
      <c r="AU4" s="28"/>
      <c r="AW4" s="899"/>
      <c r="AX4" s="28" t="s">
        <v>266</v>
      </c>
      <c r="AY4" s="28" t="s">
        <v>267</v>
      </c>
      <c r="AZ4" s="28" t="s">
        <v>251</v>
      </c>
      <c r="BA4" s="28" t="s">
        <v>253</v>
      </c>
      <c r="BB4" s="28" t="s">
        <v>259</v>
      </c>
      <c r="BC4" s="28" t="s">
        <v>291</v>
      </c>
      <c r="BD4" s="28" t="s">
        <v>341</v>
      </c>
      <c r="BE4" s="494" t="s">
        <v>458</v>
      </c>
      <c r="BF4" s="28" t="s">
        <v>457</v>
      </c>
      <c r="BG4" s="28" t="s">
        <v>519</v>
      </c>
      <c r="BH4" s="28" t="s">
        <v>572</v>
      </c>
      <c r="BI4" s="28" t="s">
        <v>702</v>
      </c>
      <c r="BJ4" s="28" t="s">
        <v>703</v>
      </c>
      <c r="BL4" s="28" t="s">
        <v>399</v>
      </c>
      <c r="BM4" s="28" t="s">
        <v>400</v>
      </c>
      <c r="BN4" s="28" t="s">
        <v>501</v>
      </c>
      <c r="BO4" s="28" t="s">
        <v>548</v>
      </c>
      <c r="BP4" s="28" t="s">
        <v>670</v>
      </c>
      <c r="BR4" s="28" t="s">
        <v>329</v>
      </c>
      <c r="BS4" s="28" t="s">
        <v>435</v>
      </c>
      <c r="BT4" s="28" t="s">
        <v>515</v>
      </c>
      <c r="BU4" s="28" t="s">
        <v>562</v>
      </c>
      <c r="BV4" s="28" t="s">
        <v>684</v>
      </c>
    </row>
    <row r="5" spans="1:74">
      <c r="A5" s="95" t="s">
        <v>2</v>
      </c>
      <c r="B5" s="31"/>
      <c r="C5" s="31"/>
      <c r="D5" s="97"/>
      <c r="E5" s="97"/>
      <c r="F5" s="32"/>
      <c r="G5" s="32"/>
      <c r="H5" s="32"/>
      <c r="I5" s="32"/>
      <c r="J5" s="32"/>
      <c r="K5" s="32"/>
      <c r="L5" s="32"/>
      <c r="M5" s="32"/>
      <c r="N5" s="32"/>
      <c r="O5" s="32"/>
      <c r="P5" s="32"/>
      <c r="Q5" s="32"/>
      <c r="R5" s="32"/>
      <c r="S5" s="32"/>
      <c r="T5" s="32"/>
      <c r="U5" s="32"/>
      <c r="V5" s="32"/>
      <c r="W5" s="503"/>
      <c r="X5" s="503"/>
      <c r="Y5" s="503"/>
      <c r="Z5" s="32"/>
      <c r="AA5" s="495"/>
      <c r="AB5" s="32"/>
      <c r="AC5" s="32"/>
      <c r="AD5" s="32"/>
      <c r="AE5" s="32"/>
      <c r="AF5" s="32"/>
      <c r="AG5" s="32"/>
      <c r="AH5" s="32"/>
      <c r="AI5" s="121"/>
      <c r="AJ5" s="121"/>
      <c r="AK5" s="121"/>
      <c r="AL5" s="121"/>
      <c r="AM5" s="121"/>
      <c r="AN5" s="121"/>
      <c r="AO5" s="121"/>
      <c r="AP5" s="121"/>
      <c r="AQ5" s="121"/>
      <c r="AR5" s="121"/>
      <c r="AS5" s="121"/>
      <c r="AT5" s="495"/>
      <c r="AU5" s="32"/>
      <c r="AW5" s="900"/>
      <c r="AX5" s="32"/>
      <c r="AY5" s="32"/>
      <c r="AZ5" s="32"/>
      <c r="BA5" s="31"/>
      <c r="BB5" s="31"/>
      <c r="BC5" s="31"/>
      <c r="BD5" s="31"/>
      <c r="BE5" s="495"/>
      <c r="BF5" s="32"/>
      <c r="BG5" s="32"/>
      <c r="BH5" s="32"/>
      <c r="BI5" s="495"/>
      <c r="BJ5" s="32"/>
      <c r="BL5" s="32"/>
      <c r="BM5" s="32"/>
      <c r="BN5" s="32"/>
      <c r="BO5" s="32"/>
      <c r="BP5" s="32"/>
      <c r="BR5" s="32"/>
      <c r="BS5" s="32"/>
      <c r="BT5" s="32"/>
      <c r="BU5" s="32"/>
      <c r="BV5" s="32"/>
    </row>
    <row r="6" spans="1:74">
      <c r="A6" s="240" t="s">
        <v>0</v>
      </c>
      <c r="B6" s="124"/>
      <c r="C6" s="124"/>
      <c r="D6" s="97"/>
      <c r="E6" s="97"/>
      <c r="F6" s="91"/>
      <c r="G6" s="91"/>
      <c r="H6" s="91"/>
      <c r="I6" s="91"/>
      <c r="J6" s="223"/>
      <c r="K6" s="223"/>
      <c r="L6" s="223"/>
      <c r="M6" s="91"/>
      <c r="N6" s="91"/>
      <c r="O6" s="91"/>
      <c r="P6" s="91"/>
      <c r="Q6" s="91"/>
      <c r="R6" s="91"/>
      <c r="S6" s="91"/>
      <c r="T6" s="91"/>
      <c r="U6" s="91"/>
      <c r="V6" s="91"/>
      <c r="W6" s="503"/>
      <c r="X6" s="503"/>
      <c r="Y6" s="503"/>
      <c r="Z6" s="91"/>
      <c r="AA6" s="496"/>
      <c r="AB6" s="91"/>
      <c r="AC6" s="91"/>
      <c r="AD6" s="91"/>
      <c r="AE6" s="1105"/>
      <c r="AF6" s="1105"/>
      <c r="AG6" s="1105"/>
      <c r="AH6" s="1105"/>
      <c r="AI6" s="1105"/>
      <c r="AJ6" s="1105"/>
      <c r="AK6" s="1105"/>
      <c r="AL6" s="1105"/>
      <c r="AM6" s="1105"/>
      <c r="AN6" s="1105"/>
      <c r="AO6" s="1105"/>
      <c r="AP6" s="1105"/>
      <c r="AQ6" s="1105"/>
      <c r="AR6" s="1105"/>
      <c r="AS6" s="1105"/>
      <c r="AT6" s="496"/>
      <c r="AU6" s="32"/>
      <c r="AW6" s="900"/>
      <c r="AX6" s="91"/>
      <c r="AY6" s="91"/>
      <c r="AZ6" s="91"/>
      <c r="BA6" s="91"/>
      <c r="BB6" s="91"/>
      <c r="BC6" s="91"/>
      <c r="BD6" s="91"/>
      <c r="BE6" s="496"/>
      <c r="BF6" s="91"/>
      <c r="BG6" s="91"/>
      <c r="BH6" s="91"/>
      <c r="BI6" s="496"/>
      <c r="BJ6" s="91"/>
      <c r="BL6" s="91"/>
      <c r="BM6" s="91"/>
      <c r="BN6" s="91"/>
      <c r="BO6" s="91"/>
      <c r="BP6" s="91"/>
      <c r="BR6" s="91"/>
      <c r="BS6" s="91"/>
      <c r="BT6" s="91"/>
      <c r="BU6" s="91"/>
      <c r="BV6" s="91"/>
    </row>
    <row r="7" spans="1:74">
      <c r="A7" s="30"/>
      <c r="B7" s="30"/>
      <c r="C7" s="727" t="s">
        <v>3</v>
      </c>
      <c r="D7" s="97"/>
      <c r="E7" s="97"/>
      <c r="F7" s="210">
        <v>344.6</v>
      </c>
      <c r="G7" s="210">
        <v>356.9</v>
      </c>
      <c r="H7" s="210">
        <v>376.2</v>
      </c>
      <c r="I7" s="107">
        <v>400.89999999999986</v>
      </c>
      <c r="J7" s="210">
        <v>414.2</v>
      </c>
      <c r="K7" s="210">
        <v>443.1</v>
      </c>
      <c r="L7" s="210">
        <v>459.4</v>
      </c>
      <c r="M7" s="107">
        <v>521.20000000000005</v>
      </c>
      <c r="N7" s="210">
        <v>561.9</v>
      </c>
      <c r="O7" s="210">
        <v>544.6</v>
      </c>
      <c r="P7" s="210">
        <v>574.20000000000005</v>
      </c>
      <c r="Q7" s="106">
        <v>598.89999999999975</v>
      </c>
      <c r="R7" s="250">
        <v>613</v>
      </c>
      <c r="S7" s="250">
        <v>599.5</v>
      </c>
      <c r="T7" s="250">
        <v>591.09999999999991</v>
      </c>
      <c r="U7" s="106">
        <v>595.40000000000009</v>
      </c>
      <c r="V7" s="688">
        <v>565.6</v>
      </c>
      <c r="W7" s="744">
        <v>576.4</v>
      </c>
      <c r="X7" s="744">
        <v>595.5</v>
      </c>
      <c r="Y7" s="741">
        <v>598.30000000000018</v>
      </c>
      <c r="Z7" s="688">
        <v>575.1</v>
      </c>
      <c r="AA7" s="742">
        <v>519.5999999999998</v>
      </c>
      <c r="AB7" s="688">
        <v>526.30000000000007</v>
      </c>
      <c r="AC7" s="348">
        <v>540.8000000000003</v>
      </c>
      <c r="AD7" s="348">
        <v>544.6999999999997</v>
      </c>
      <c r="AE7" s="348">
        <v>521</v>
      </c>
      <c r="AF7" s="688">
        <v>535.29999999999995</v>
      </c>
      <c r="AG7" s="688">
        <v>557.70000000000005</v>
      </c>
      <c r="AH7" s="688">
        <v>574.30000000000018</v>
      </c>
      <c r="AI7" s="348">
        <v>580.40000000000009</v>
      </c>
      <c r="AJ7" s="348">
        <v>605.5</v>
      </c>
      <c r="AK7" s="348">
        <v>602.59999999999991</v>
      </c>
      <c r="AL7" s="348">
        <v>607.5</v>
      </c>
      <c r="AM7" s="348">
        <v>583.4</v>
      </c>
      <c r="AN7" s="348">
        <v>594.80000000000007</v>
      </c>
      <c r="AO7" s="348">
        <v>599.39999999999986</v>
      </c>
      <c r="AP7" s="348">
        <v>621.69999999999982</v>
      </c>
      <c r="AQ7" s="348">
        <v>617</v>
      </c>
      <c r="AR7" s="348">
        <v>649.39999999999986</v>
      </c>
      <c r="AS7" s="348">
        <v>713.90000000000009</v>
      </c>
      <c r="AT7" s="742"/>
      <c r="AU7" s="383"/>
      <c r="AV7" s="351"/>
      <c r="AW7" s="901"/>
      <c r="AX7" s="351">
        <v>850.6</v>
      </c>
      <c r="AY7" s="351">
        <v>1157.3</v>
      </c>
      <c r="AZ7" s="351">
        <v>1478.6</v>
      </c>
      <c r="BA7" s="351">
        <v>1837.9</v>
      </c>
      <c r="BB7" s="348">
        <v>2279.6</v>
      </c>
      <c r="BC7" s="348">
        <v>2399</v>
      </c>
      <c r="BD7" s="348">
        <v>2335.8000000000002</v>
      </c>
      <c r="BE7" s="742">
        <v>2131.4</v>
      </c>
      <c r="BF7" s="348">
        <v>2188.3000000000002</v>
      </c>
      <c r="BG7" s="348">
        <v>2396</v>
      </c>
      <c r="BH7" s="348">
        <v>2399.2999999999997</v>
      </c>
      <c r="BI7" s="742">
        <v>2377.2000000000003</v>
      </c>
      <c r="BJ7" s="348">
        <v>2731.1</v>
      </c>
      <c r="BK7" s="743"/>
      <c r="BL7" s="348">
        <v>1045.8999999999999</v>
      </c>
      <c r="BM7" s="348">
        <v>1056.3</v>
      </c>
      <c r="BN7" s="348">
        <v>1185.9000000000001</v>
      </c>
      <c r="BO7" s="348">
        <v>1178.2</v>
      </c>
      <c r="BP7" s="348">
        <v>1266.3999999999999</v>
      </c>
      <c r="BR7" s="348">
        <v>1586.7</v>
      </c>
      <c r="BS7" s="348">
        <v>1614</v>
      </c>
      <c r="BT7" s="348">
        <v>1788.5</v>
      </c>
      <c r="BU7" s="348">
        <v>1777.6</v>
      </c>
      <c r="BV7" s="348">
        <v>1980.3</v>
      </c>
    </row>
    <row r="8" spans="1:74">
      <c r="A8" s="30"/>
      <c r="B8" s="30"/>
      <c r="C8" s="1142" t="s">
        <v>354</v>
      </c>
      <c r="D8" s="97"/>
      <c r="E8" s="97"/>
      <c r="F8" s="210"/>
      <c r="G8" s="210"/>
      <c r="H8" s="210"/>
      <c r="I8" s="107"/>
      <c r="J8" s="210"/>
      <c r="K8" s="210"/>
      <c r="L8" s="210"/>
      <c r="M8" s="107"/>
      <c r="N8" s="210"/>
      <c r="O8" s="210"/>
      <c r="P8" s="210"/>
      <c r="Q8" s="106"/>
      <c r="R8" s="250"/>
      <c r="S8" s="250"/>
      <c r="T8" s="250"/>
      <c r="U8" s="106"/>
      <c r="V8" s="434">
        <v>558.1</v>
      </c>
      <c r="W8" s="505"/>
      <c r="X8" s="505"/>
      <c r="Y8" s="504"/>
      <c r="Z8" s="434">
        <v>543.1</v>
      </c>
      <c r="AA8" s="510">
        <v>512.09999999999991</v>
      </c>
      <c r="AB8" s="434">
        <v>516.70000000000005</v>
      </c>
      <c r="AC8" s="433">
        <v>532.20000000000005</v>
      </c>
      <c r="AD8" s="433">
        <v>537.30000000000018</v>
      </c>
      <c r="AE8" s="433">
        <v>489.09999999999997</v>
      </c>
      <c r="AF8" s="434">
        <v>497.3</v>
      </c>
      <c r="AG8" s="434">
        <v>518.40000000000009</v>
      </c>
      <c r="AH8" s="434">
        <v>542.49999999999977</v>
      </c>
      <c r="AI8" s="434">
        <v>543.79999999999995</v>
      </c>
      <c r="AJ8" s="434">
        <v>572.20000000000005</v>
      </c>
      <c r="AK8" s="434">
        <v>569.79999999999995</v>
      </c>
      <c r="AL8" s="434">
        <v>577.60000000000014</v>
      </c>
      <c r="AM8" s="434">
        <v>553.29999999999995</v>
      </c>
      <c r="AN8" s="434">
        <v>566</v>
      </c>
      <c r="AO8" s="434">
        <v>570.29999999999995</v>
      </c>
      <c r="AP8" s="434">
        <v>592.59999999999991</v>
      </c>
      <c r="AQ8" s="434">
        <v>586.29999999999995</v>
      </c>
      <c r="AR8" s="434">
        <v>614.79999999999995</v>
      </c>
      <c r="AS8" s="434">
        <v>672.7</v>
      </c>
      <c r="AT8" s="510"/>
      <c r="AU8" s="63"/>
      <c r="AV8" s="107"/>
      <c r="AW8" s="902"/>
      <c r="AX8" s="107"/>
      <c r="AY8" s="107"/>
      <c r="AZ8" s="107"/>
      <c r="BA8" s="107"/>
      <c r="BB8" s="106"/>
      <c r="BC8" s="106"/>
      <c r="BD8" s="106"/>
      <c r="BE8" s="510">
        <v>2098.3000000000002</v>
      </c>
      <c r="BF8" s="433">
        <v>2047.3</v>
      </c>
      <c r="BG8" s="433">
        <v>2263.4</v>
      </c>
      <c r="BH8" s="433">
        <v>2282.1999999999998</v>
      </c>
      <c r="BI8" s="510">
        <v>2260.4</v>
      </c>
      <c r="BJ8" s="433">
        <v>2576.6</v>
      </c>
      <c r="BL8" s="433">
        <v>1028.8</v>
      </c>
      <c r="BM8" s="433">
        <v>986.4</v>
      </c>
      <c r="BN8" s="433">
        <v>1116</v>
      </c>
      <c r="BO8" s="433">
        <v>1119.3</v>
      </c>
      <c r="BP8" s="433">
        <v>1201.0999999999999</v>
      </c>
      <c r="BR8" s="433">
        <v>1561</v>
      </c>
      <c r="BS8" s="433">
        <v>1504.8000000000002</v>
      </c>
      <c r="BT8" s="433">
        <v>1685.8</v>
      </c>
      <c r="BU8" s="433">
        <v>1689.6</v>
      </c>
      <c r="BV8" s="433">
        <v>1873.8</v>
      </c>
    </row>
    <row r="9" spans="1:74">
      <c r="A9" s="30"/>
      <c r="B9" s="30"/>
      <c r="C9" s="1142" t="s">
        <v>355</v>
      </c>
      <c r="D9" s="97"/>
      <c r="E9" s="97"/>
      <c r="F9" s="210"/>
      <c r="G9" s="210"/>
      <c r="H9" s="210"/>
      <c r="I9" s="107"/>
      <c r="J9" s="210"/>
      <c r="K9" s="210"/>
      <c r="L9" s="210"/>
      <c r="M9" s="107"/>
      <c r="N9" s="210"/>
      <c r="O9" s="210"/>
      <c r="P9" s="210"/>
      <c r="Q9" s="106"/>
      <c r="R9" s="250"/>
      <c r="S9" s="250"/>
      <c r="T9" s="250"/>
      <c r="U9" s="106"/>
      <c r="V9" s="434">
        <v>7.5</v>
      </c>
      <c r="W9" s="505"/>
      <c r="X9" s="505"/>
      <c r="Y9" s="504"/>
      <c r="Z9" s="434">
        <v>32</v>
      </c>
      <c r="AA9" s="510">
        <v>7.5000000000000018</v>
      </c>
      <c r="AB9" s="434">
        <v>9.6</v>
      </c>
      <c r="AC9" s="433">
        <v>8.6</v>
      </c>
      <c r="AD9" s="433">
        <v>7.4</v>
      </c>
      <c r="AE9" s="433">
        <v>31.900000000000006</v>
      </c>
      <c r="AF9" s="434">
        <v>38</v>
      </c>
      <c r="AG9" s="434">
        <v>39.299999999999997</v>
      </c>
      <c r="AH9" s="434">
        <v>31.799999999999997</v>
      </c>
      <c r="AI9" s="434">
        <v>36.600000000000009</v>
      </c>
      <c r="AJ9" s="434">
        <v>33.299999999999997</v>
      </c>
      <c r="AK9" s="434">
        <v>32.799999999999997</v>
      </c>
      <c r="AL9" s="434">
        <v>29.899999999999991</v>
      </c>
      <c r="AM9" s="434">
        <v>30.1</v>
      </c>
      <c r="AN9" s="434">
        <v>28.799999999999997</v>
      </c>
      <c r="AO9" s="434">
        <v>29.1</v>
      </c>
      <c r="AP9" s="434">
        <v>29.099999999999994</v>
      </c>
      <c r="AQ9" s="434">
        <v>30.7</v>
      </c>
      <c r="AR9" s="434">
        <v>34.599999999999994</v>
      </c>
      <c r="AS9" s="434">
        <v>41.2</v>
      </c>
      <c r="AT9" s="510"/>
      <c r="AU9" s="63"/>
      <c r="AV9" s="107"/>
      <c r="AW9" s="902"/>
      <c r="AX9" s="107"/>
      <c r="AY9" s="107"/>
      <c r="AZ9" s="107"/>
      <c r="BA9" s="107"/>
      <c r="BB9" s="106"/>
      <c r="BC9" s="106"/>
      <c r="BD9" s="106"/>
      <c r="BE9" s="510">
        <v>33.1</v>
      </c>
      <c r="BF9" s="433">
        <v>141</v>
      </c>
      <c r="BG9" s="433">
        <v>132.6</v>
      </c>
      <c r="BH9" s="433">
        <v>117.1</v>
      </c>
      <c r="BI9" s="510">
        <v>116.8</v>
      </c>
      <c r="BJ9" s="433">
        <v>154.5</v>
      </c>
      <c r="BL9" s="433">
        <v>17.100000000000001</v>
      </c>
      <c r="BM9" s="433">
        <v>69.900000000000006</v>
      </c>
      <c r="BN9" s="433">
        <v>69.900000000000006</v>
      </c>
      <c r="BO9" s="433">
        <v>58.9</v>
      </c>
      <c r="BP9" s="433">
        <v>65.3</v>
      </c>
      <c r="BR9" s="433">
        <v>25.7</v>
      </c>
      <c r="BS9" s="433">
        <v>109.2</v>
      </c>
      <c r="BT9" s="433">
        <v>102.7</v>
      </c>
      <c r="BU9" s="433">
        <v>88</v>
      </c>
      <c r="BV9" s="433">
        <v>106.5</v>
      </c>
    </row>
    <row r="10" spans="1:74">
      <c r="A10" s="30"/>
      <c r="B10" s="30"/>
      <c r="C10" s="727" t="s">
        <v>4</v>
      </c>
      <c r="D10" s="38"/>
      <c r="E10" s="38"/>
      <c r="F10" s="210">
        <v>-137.80000000000001</v>
      </c>
      <c r="G10" s="210">
        <v>-144.1</v>
      </c>
      <c r="H10" s="210">
        <v>-151.5</v>
      </c>
      <c r="I10" s="107">
        <v>-154.39999999999992</v>
      </c>
      <c r="J10" s="210">
        <v>-166.5</v>
      </c>
      <c r="K10" s="210">
        <v>-184.7</v>
      </c>
      <c r="L10" s="210">
        <v>-195.9</v>
      </c>
      <c r="M10" s="107">
        <v>-238.00000000000006</v>
      </c>
      <c r="N10" s="210">
        <v>-352.7</v>
      </c>
      <c r="O10" s="210">
        <v>-308.3</v>
      </c>
      <c r="P10" s="210">
        <v>-301</v>
      </c>
      <c r="Q10" s="106">
        <v>-291.2000000000001</v>
      </c>
      <c r="R10" s="210">
        <v>-276.10000000000002</v>
      </c>
      <c r="S10" s="210">
        <v>-249.29999999999995</v>
      </c>
      <c r="T10" s="250">
        <v>-234.70000000000005</v>
      </c>
      <c r="U10" s="106">
        <v>-226.79999999999995</v>
      </c>
      <c r="V10" s="688">
        <v>-214.8</v>
      </c>
      <c r="W10" s="744">
        <v>-204.7</v>
      </c>
      <c r="X10" s="744">
        <v>-206</v>
      </c>
      <c r="Y10" s="741">
        <v>-200.89999999999998</v>
      </c>
      <c r="Z10" s="688">
        <v>-197.9</v>
      </c>
      <c r="AA10" s="742">
        <v>-193.89999999999995</v>
      </c>
      <c r="AB10" s="688">
        <v>-181.4</v>
      </c>
      <c r="AC10" s="348">
        <v>-178.70000000000007</v>
      </c>
      <c r="AD10" s="348">
        <v>-173.49999999999997</v>
      </c>
      <c r="AE10" s="348">
        <v>-169.6</v>
      </c>
      <c r="AF10" s="688">
        <v>-168.1</v>
      </c>
      <c r="AG10" s="688">
        <v>-179.79999999999998</v>
      </c>
      <c r="AH10" s="688">
        <v>-200.70000000000005</v>
      </c>
      <c r="AI10" s="348">
        <v>-221.70000000000005</v>
      </c>
      <c r="AJ10" s="348">
        <v>-230.89999999999998</v>
      </c>
      <c r="AK10" s="348">
        <v>-227.29999999999998</v>
      </c>
      <c r="AL10" s="348">
        <v>-215.10000000000002</v>
      </c>
      <c r="AM10" s="348">
        <v>-188.9</v>
      </c>
      <c r="AN10" s="348">
        <v>-188.1</v>
      </c>
      <c r="AO10" s="348">
        <v>-172</v>
      </c>
      <c r="AP10" s="348">
        <v>-178.5</v>
      </c>
      <c r="AQ10" s="348">
        <v>-177.89999999999998</v>
      </c>
      <c r="AR10" s="348">
        <v>-192.3</v>
      </c>
      <c r="AS10" s="348">
        <v>-222.7</v>
      </c>
      <c r="AT10" s="742"/>
      <c r="AU10" s="353"/>
      <c r="AV10" s="351"/>
      <c r="AW10" s="901"/>
      <c r="AX10" s="351">
        <v>-269.5</v>
      </c>
      <c r="AY10" s="351">
        <v>-428.6</v>
      </c>
      <c r="AZ10" s="351">
        <v>-587.79999999999995</v>
      </c>
      <c r="BA10" s="351">
        <v>-785.1</v>
      </c>
      <c r="BB10" s="348">
        <v>-1253.2</v>
      </c>
      <c r="BC10" s="348">
        <v>-986.9</v>
      </c>
      <c r="BD10" s="348">
        <v>-826.4</v>
      </c>
      <c r="BE10" s="742">
        <v>-727.5</v>
      </c>
      <c r="BF10" s="348">
        <v>-718.2</v>
      </c>
      <c r="BG10" s="348">
        <v>-895</v>
      </c>
      <c r="BH10" s="348">
        <v>-727.5</v>
      </c>
      <c r="BI10" s="742">
        <v>-724.6</v>
      </c>
      <c r="BJ10" s="348">
        <v>-851</v>
      </c>
      <c r="BK10" s="743"/>
      <c r="BL10" s="348">
        <v>-375.29999999999995</v>
      </c>
      <c r="BM10" s="348">
        <v>-337.7</v>
      </c>
      <c r="BN10" s="348">
        <v>-452.6</v>
      </c>
      <c r="BO10" s="348">
        <v>-377</v>
      </c>
      <c r="BP10" s="348">
        <v>-370.2</v>
      </c>
      <c r="BR10" s="348">
        <v>-554</v>
      </c>
      <c r="BS10" s="348">
        <v>-517.5</v>
      </c>
      <c r="BT10" s="348">
        <v>-679.9</v>
      </c>
      <c r="BU10" s="348">
        <v>-549</v>
      </c>
      <c r="BV10" s="348">
        <v>-592.9</v>
      </c>
    </row>
    <row r="11" spans="1:74">
      <c r="A11" s="30"/>
      <c r="B11" s="30"/>
      <c r="C11" s="1142" t="s">
        <v>363</v>
      </c>
      <c r="D11" s="38"/>
      <c r="E11" s="38"/>
      <c r="F11" s="210"/>
      <c r="G11" s="210"/>
      <c r="H11" s="210"/>
      <c r="I11" s="107"/>
      <c r="J11" s="210"/>
      <c r="K11" s="210"/>
      <c r="L11" s="210"/>
      <c r="M11" s="107"/>
      <c r="N11" s="210"/>
      <c r="O11" s="210"/>
      <c r="P11" s="210"/>
      <c r="Q11" s="106"/>
      <c r="R11" s="210"/>
      <c r="S11" s="210"/>
      <c r="T11" s="250"/>
      <c r="U11" s="106"/>
      <c r="V11" s="434">
        <v>-214.3</v>
      </c>
      <c r="W11" s="505"/>
      <c r="X11" s="505"/>
      <c r="Y11" s="504"/>
      <c r="Z11" s="434">
        <v>-193.5</v>
      </c>
      <c r="AA11" s="510">
        <v>-193.39999999999998</v>
      </c>
      <c r="AB11" s="434">
        <v>-181</v>
      </c>
      <c r="AC11" s="433">
        <v>-178.30000000000007</v>
      </c>
      <c r="AD11" s="433">
        <v>-172.69999999999993</v>
      </c>
      <c r="AE11" s="433">
        <v>-165.2</v>
      </c>
      <c r="AF11" s="434">
        <v>-163.5</v>
      </c>
      <c r="AG11" s="434">
        <v>-173.7</v>
      </c>
      <c r="AH11" s="434">
        <v>-193.80000000000007</v>
      </c>
      <c r="AI11" s="434">
        <v>-215.60000000000002</v>
      </c>
      <c r="AJ11" s="434">
        <v>-224.7</v>
      </c>
      <c r="AK11" s="434">
        <v>-223.2</v>
      </c>
      <c r="AL11" s="434">
        <v>-210.70000000000005</v>
      </c>
      <c r="AM11" s="434">
        <v>-183.9</v>
      </c>
      <c r="AN11" s="434">
        <v>-182.6</v>
      </c>
      <c r="AO11" s="434">
        <v>-167.29999999999995</v>
      </c>
      <c r="AP11" s="434">
        <v>-172.60000000000002</v>
      </c>
      <c r="AQ11" s="434">
        <v>-172.7</v>
      </c>
      <c r="AR11" s="434">
        <v>-185.2</v>
      </c>
      <c r="AS11" s="434">
        <v>-214.5</v>
      </c>
      <c r="AT11" s="510"/>
      <c r="AU11" s="63"/>
      <c r="AV11" s="107"/>
      <c r="AW11" s="902"/>
      <c r="AX11" s="107"/>
      <c r="AY11" s="107"/>
      <c r="AZ11" s="107"/>
      <c r="BA11" s="107"/>
      <c r="BB11" s="106"/>
      <c r="BC11" s="106"/>
      <c r="BD11" s="106"/>
      <c r="BE11" s="510">
        <v>-725.4</v>
      </c>
      <c r="BF11" s="433">
        <v>-696.2</v>
      </c>
      <c r="BG11" s="433">
        <v>-874.2</v>
      </c>
      <c r="BH11" s="433">
        <v>-706.4</v>
      </c>
      <c r="BI11" s="510">
        <v>-703.5</v>
      </c>
      <c r="BJ11" s="433">
        <v>-819.7</v>
      </c>
      <c r="BL11" s="433">
        <v>-374.4</v>
      </c>
      <c r="BM11" s="433">
        <v>-328.7</v>
      </c>
      <c r="BN11" s="433">
        <v>-440.3</v>
      </c>
      <c r="BO11" s="433">
        <v>-366.5</v>
      </c>
      <c r="BP11" s="433">
        <v>-357.9</v>
      </c>
      <c r="BR11" s="433">
        <v>-552.70000000000005</v>
      </c>
      <c r="BS11" s="433">
        <v>-502.4</v>
      </c>
      <c r="BT11" s="433">
        <v>-663.5</v>
      </c>
      <c r="BU11" s="433">
        <v>-533.79999999999995</v>
      </c>
      <c r="BV11" s="433">
        <v>-572.4</v>
      </c>
    </row>
    <row r="12" spans="1:74">
      <c r="A12" s="30"/>
      <c r="B12" s="30"/>
      <c r="C12" s="1142" t="s">
        <v>364</v>
      </c>
      <c r="D12" s="38"/>
      <c r="E12" s="38"/>
      <c r="F12" s="210"/>
      <c r="G12" s="210"/>
      <c r="H12" s="210"/>
      <c r="I12" s="107"/>
      <c r="J12" s="210"/>
      <c r="K12" s="210"/>
      <c r="L12" s="210"/>
      <c r="M12" s="107"/>
      <c r="N12" s="210"/>
      <c r="O12" s="210"/>
      <c r="P12" s="210"/>
      <c r="Q12" s="106"/>
      <c r="R12" s="210"/>
      <c r="S12" s="210"/>
      <c r="T12" s="250"/>
      <c r="U12" s="106"/>
      <c r="V12" s="434">
        <v>-0.5</v>
      </c>
      <c r="W12" s="505"/>
      <c r="X12" s="505"/>
      <c r="Y12" s="504"/>
      <c r="Z12" s="434">
        <v>-4.4000000000000004</v>
      </c>
      <c r="AA12" s="510">
        <v>-0.5</v>
      </c>
      <c r="AB12" s="434">
        <v>-0.4</v>
      </c>
      <c r="AC12" s="433">
        <v>-0.4</v>
      </c>
      <c r="AD12" s="433">
        <v>-0.80000000000000016</v>
      </c>
      <c r="AE12" s="433">
        <v>-4.4000000000000004</v>
      </c>
      <c r="AF12" s="434">
        <v>-4.5999999999999996</v>
      </c>
      <c r="AG12" s="434">
        <v>-6.1</v>
      </c>
      <c r="AH12" s="434">
        <v>-6.9</v>
      </c>
      <c r="AI12" s="434">
        <v>-6.1000000000000005</v>
      </c>
      <c r="AJ12" s="434">
        <v>-6.2</v>
      </c>
      <c r="AK12" s="434">
        <v>-4.0999999999999996</v>
      </c>
      <c r="AL12" s="434">
        <v>-4.4000000000000021</v>
      </c>
      <c r="AM12" s="434">
        <v>-5</v>
      </c>
      <c r="AN12" s="434">
        <v>-5.5</v>
      </c>
      <c r="AO12" s="434">
        <v>-4.6999999999999993</v>
      </c>
      <c r="AP12" s="434">
        <v>-5.9000000000000021</v>
      </c>
      <c r="AQ12" s="434">
        <v>-5.2</v>
      </c>
      <c r="AR12" s="434">
        <v>-7.1000000000000005</v>
      </c>
      <c r="AS12" s="434">
        <v>-8.1999999999999993</v>
      </c>
      <c r="AT12" s="510"/>
      <c r="AU12" s="63"/>
      <c r="AV12" s="107"/>
      <c r="AW12" s="902"/>
      <c r="AX12" s="107"/>
      <c r="AY12" s="107"/>
      <c r="AZ12" s="107"/>
      <c r="BA12" s="107"/>
      <c r="BB12" s="106"/>
      <c r="BC12" s="106"/>
      <c r="BD12" s="106"/>
      <c r="BE12" s="510">
        <v>-2.1</v>
      </c>
      <c r="BF12" s="433">
        <v>-22</v>
      </c>
      <c r="BG12" s="433">
        <v>-20.8</v>
      </c>
      <c r="BH12" s="433">
        <v>-21.1</v>
      </c>
      <c r="BI12" s="510">
        <v>-21.1</v>
      </c>
      <c r="BJ12" s="433">
        <v>-31.3</v>
      </c>
      <c r="BL12" s="433">
        <v>-0.9</v>
      </c>
      <c r="BM12" s="433">
        <v>-9</v>
      </c>
      <c r="BN12" s="433">
        <v>-12.3</v>
      </c>
      <c r="BO12" s="433">
        <v>-10.5</v>
      </c>
      <c r="BP12" s="433">
        <v>-12.3</v>
      </c>
      <c r="BR12" s="433">
        <v>-1.3</v>
      </c>
      <c r="BS12" s="433">
        <v>-15.1</v>
      </c>
      <c r="BT12" s="433">
        <v>-16.399999999999999</v>
      </c>
      <c r="BU12" s="433">
        <v>-15.2</v>
      </c>
      <c r="BV12" s="433">
        <v>-20.5</v>
      </c>
    </row>
    <row r="13" spans="1:74">
      <c r="A13" s="30"/>
      <c r="B13" s="30"/>
      <c r="C13" s="727" t="s">
        <v>5</v>
      </c>
      <c r="D13" s="38"/>
      <c r="E13" s="38"/>
      <c r="F13" s="210">
        <v>-6.6</v>
      </c>
      <c r="G13" s="210">
        <v>-7.1</v>
      </c>
      <c r="H13" s="210">
        <v>-7.3</v>
      </c>
      <c r="I13" s="107">
        <v>-7.6000000000000014</v>
      </c>
      <c r="J13" s="210">
        <v>-8.1</v>
      </c>
      <c r="K13" s="210">
        <v>-8.1</v>
      </c>
      <c r="L13" s="210">
        <v>-8.3000000000000007</v>
      </c>
      <c r="M13" s="107">
        <v>-8.6000000000000032</v>
      </c>
      <c r="N13" s="210">
        <v>-8.9</v>
      </c>
      <c r="O13" s="210">
        <v>-9.1999999999999993</v>
      </c>
      <c r="P13" s="210">
        <v>-9.8000000000000007</v>
      </c>
      <c r="Q13" s="106">
        <v>-10.499999999999998</v>
      </c>
      <c r="R13" s="210">
        <v>-11.4</v>
      </c>
      <c r="S13" s="210">
        <v>-10.9</v>
      </c>
      <c r="T13" s="250">
        <v>-13.599999999999998</v>
      </c>
      <c r="U13" s="106">
        <v>-13.399999999999999</v>
      </c>
      <c r="V13" s="688">
        <v>-14.2</v>
      </c>
      <c r="W13" s="744">
        <v>-14.1</v>
      </c>
      <c r="X13" s="744">
        <v>-14.5</v>
      </c>
      <c r="Y13" s="741">
        <v>-14.5</v>
      </c>
      <c r="Z13" s="688">
        <v>-18.600000000000001</v>
      </c>
      <c r="AA13" s="742">
        <v>-13.600000000000001</v>
      </c>
      <c r="AB13" s="688">
        <v>-13.7</v>
      </c>
      <c r="AC13" s="348">
        <v>-13.900000000000002</v>
      </c>
      <c r="AD13" s="348">
        <v>-13.899999999999999</v>
      </c>
      <c r="AE13" s="348">
        <v>-17.900000000000002</v>
      </c>
      <c r="AF13" s="688">
        <v>-18.2</v>
      </c>
      <c r="AG13" s="688">
        <v>-18.599999999999998</v>
      </c>
      <c r="AH13" s="688">
        <v>-18.899999999999991</v>
      </c>
      <c r="AI13" s="688">
        <v>-21.200000000000003</v>
      </c>
      <c r="AJ13" s="688">
        <v>-21.5</v>
      </c>
      <c r="AK13" s="688">
        <v>-21.4</v>
      </c>
      <c r="AL13" s="688">
        <v>-21.400000000000006</v>
      </c>
      <c r="AM13" s="688">
        <v>-22.6</v>
      </c>
      <c r="AN13" s="688">
        <v>-8.1999999999999993</v>
      </c>
      <c r="AO13" s="688">
        <v>-16.099999999999998</v>
      </c>
      <c r="AP13" s="688">
        <v>-16.700000000000003</v>
      </c>
      <c r="AQ13" s="688">
        <v>-17.600000000000001</v>
      </c>
      <c r="AR13" s="688">
        <v>-17.600000000000001</v>
      </c>
      <c r="AS13" s="688">
        <v>-21.599999999999994</v>
      </c>
      <c r="AT13" s="742"/>
      <c r="AU13" s="353"/>
      <c r="AV13" s="351"/>
      <c r="AW13" s="901"/>
      <c r="AX13" s="351">
        <v>-20.100000000000001</v>
      </c>
      <c r="AY13" s="351">
        <v>-23.9</v>
      </c>
      <c r="AZ13" s="351">
        <v>-28.6</v>
      </c>
      <c r="BA13" s="351">
        <v>-33.1</v>
      </c>
      <c r="BB13" s="348">
        <v>-38.4</v>
      </c>
      <c r="BC13" s="348">
        <v>-49.3</v>
      </c>
      <c r="BD13" s="348">
        <v>-57.3</v>
      </c>
      <c r="BE13" s="742">
        <v>-55.1</v>
      </c>
      <c r="BF13" s="348">
        <v>-73.599999999999994</v>
      </c>
      <c r="BG13" s="348">
        <v>-85.5</v>
      </c>
      <c r="BH13" s="348">
        <v>-63.6</v>
      </c>
      <c r="BI13" s="742">
        <v>-62.9</v>
      </c>
      <c r="BJ13" s="348">
        <v>-78.099999999999994</v>
      </c>
      <c r="BK13" s="743"/>
      <c r="BL13" s="348">
        <v>-27.3</v>
      </c>
      <c r="BM13" s="348">
        <v>-36.1</v>
      </c>
      <c r="BN13" s="348">
        <v>-42.7</v>
      </c>
      <c r="BO13" s="348">
        <v>-30.8</v>
      </c>
      <c r="BP13" s="348">
        <v>-35.200000000000003</v>
      </c>
      <c r="BR13" s="348">
        <v>-41.2</v>
      </c>
      <c r="BS13" s="348">
        <v>-54.7</v>
      </c>
      <c r="BT13" s="348">
        <v>-64.099999999999994</v>
      </c>
      <c r="BU13" s="348">
        <v>-46.9</v>
      </c>
      <c r="BV13" s="348">
        <v>-56.8</v>
      </c>
    </row>
    <row r="14" spans="1:74" s="87" customFormat="1">
      <c r="A14" s="245"/>
      <c r="B14" s="241" t="s">
        <v>6</v>
      </c>
      <c r="C14" s="242"/>
      <c r="D14" s="38"/>
      <c r="E14" s="38"/>
      <c r="F14" s="145">
        <v>200.20000000000002</v>
      </c>
      <c r="G14" s="145">
        <v>205.7</v>
      </c>
      <c r="H14" s="145">
        <v>217.39999999999998</v>
      </c>
      <c r="I14" s="108">
        <v>238.90000000000006</v>
      </c>
      <c r="J14" s="145">
        <v>239.6</v>
      </c>
      <c r="K14" s="145">
        <v>250.30000000000004</v>
      </c>
      <c r="L14" s="145">
        <v>255.2</v>
      </c>
      <c r="M14" s="108">
        <v>274.59999999999991</v>
      </c>
      <c r="N14" s="145">
        <v>200.29999999999998</v>
      </c>
      <c r="O14" s="145">
        <v>227.10000000000002</v>
      </c>
      <c r="P14" s="145">
        <v>263.40000000000003</v>
      </c>
      <c r="Q14" s="108">
        <v>297.19999999999965</v>
      </c>
      <c r="R14" s="145">
        <v>325.5</v>
      </c>
      <c r="S14" s="145">
        <v>339.30000000000007</v>
      </c>
      <c r="T14" s="309">
        <v>342.79999999999995</v>
      </c>
      <c r="U14" s="108">
        <v>355.20000000000016</v>
      </c>
      <c r="V14" s="338">
        <v>336.6</v>
      </c>
      <c r="W14" s="748">
        <v>357.59999999999997</v>
      </c>
      <c r="X14" s="748">
        <v>375</v>
      </c>
      <c r="Y14" s="748">
        <v>382.9000000000002</v>
      </c>
      <c r="Z14" s="338">
        <v>358.6</v>
      </c>
      <c r="AA14" s="745">
        <v>312.09999999999991</v>
      </c>
      <c r="AB14" s="338">
        <v>331.20000000000005</v>
      </c>
      <c r="AC14" s="339">
        <v>348.20000000000005</v>
      </c>
      <c r="AD14" s="339">
        <v>357.30000000000018</v>
      </c>
      <c r="AE14" s="339">
        <v>333.5</v>
      </c>
      <c r="AF14" s="338">
        <v>349</v>
      </c>
      <c r="AG14" s="338">
        <v>359.30000000000007</v>
      </c>
      <c r="AH14" s="338">
        <v>354.69999999999982</v>
      </c>
      <c r="AI14" s="338">
        <v>337.50000000000006</v>
      </c>
      <c r="AJ14" s="338">
        <v>353.1</v>
      </c>
      <c r="AK14" s="338">
        <v>353.89999999999992</v>
      </c>
      <c r="AL14" s="338">
        <v>371</v>
      </c>
      <c r="AM14" s="338">
        <v>371.9</v>
      </c>
      <c r="AN14" s="338">
        <v>398.50000000000011</v>
      </c>
      <c r="AO14" s="338">
        <v>411.29999999999973</v>
      </c>
      <c r="AP14" s="338">
        <v>426.5</v>
      </c>
      <c r="AQ14" s="338">
        <v>421.5</v>
      </c>
      <c r="AR14" s="338">
        <v>439.49999999999989</v>
      </c>
      <c r="AS14" s="338">
        <v>469.6</v>
      </c>
      <c r="AT14" s="745"/>
      <c r="AU14" s="353"/>
      <c r="AV14" s="351"/>
      <c r="AW14" s="903"/>
      <c r="AX14" s="339">
        <v>561</v>
      </c>
      <c r="AY14" s="339">
        <v>704.8</v>
      </c>
      <c r="AZ14" s="339">
        <v>862.2</v>
      </c>
      <c r="BA14" s="339">
        <v>1019.7</v>
      </c>
      <c r="BB14" s="339">
        <v>988</v>
      </c>
      <c r="BC14" s="339">
        <v>1362.8</v>
      </c>
      <c r="BD14" s="339">
        <v>1452.1000000000001</v>
      </c>
      <c r="BE14" s="745">
        <v>1348.8000000000002</v>
      </c>
      <c r="BF14" s="338">
        <v>1396.5</v>
      </c>
      <c r="BG14" s="338">
        <v>1415.5</v>
      </c>
      <c r="BH14" s="338">
        <v>1608.1999999999998</v>
      </c>
      <c r="BI14" s="745">
        <v>1589.7000000000003</v>
      </c>
      <c r="BJ14" s="338">
        <v>1802</v>
      </c>
      <c r="BK14" s="746"/>
      <c r="BL14" s="339">
        <v>643.29999999999995</v>
      </c>
      <c r="BM14" s="339">
        <v>682.5</v>
      </c>
      <c r="BN14" s="339">
        <v>690.60000000000014</v>
      </c>
      <c r="BO14" s="339">
        <v>770.40000000000009</v>
      </c>
      <c r="BP14" s="339">
        <v>860.99999999999989</v>
      </c>
      <c r="BR14" s="338">
        <v>991.5</v>
      </c>
      <c r="BS14" s="338">
        <v>1041.8000000000002</v>
      </c>
      <c r="BT14" s="338">
        <v>1044.5</v>
      </c>
      <c r="BU14" s="339">
        <v>1181.6999999999998</v>
      </c>
      <c r="BV14" s="339">
        <v>1330.6</v>
      </c>
    </row>
    <row r="15" spans="1:74">
      <c r="A15" s="30"/>
      <c r="B15" s="30"/>
      <c r="C15" s="124" t="s">
        <v>7</v>
      </c>
      <c r="D15" s="38"/>
      <c r="E15" s="38"/>
      <c r="F15" s="210">
        <v>49.3</v>
      </c>
      <c r="G15" s="210">
        <v>58.9</v>
      </c>
      <c r="H15" s="210">
        <v>62.7</v>
      </c>
      <c r="I15" s="107">
        <v>73.900000000000006</v>
      </c>
      <c r="J15" s="210">
        <v>64.199999999999989</v>
      </c>
      <c r="K15" s="210">
        <v>71.399999999999991</v>
      </c>
      <c r="L15" s="210">
        <v>74.400000000000006</v>
      </c>
      <c r="M15" s="107">
        <v>96.400000000000091</v>
      </c>
      <c r="N15" s="252">
        <v>82.3</v>
      </c>
      <c r="O15" s="252">
        <v>86.5</v>
      </c>
      <c r="P15" s="252">
        <v>99.2</v>
      </c>
      <c r="Q15" s="243">
        <v>115.00000000000011</v>
      </c>
      <c r="R15" s="210">
        <v>94.6</v>
      </c>
      <c r="S15" s="210">
        <v>104.7</v>
      </c>
      <c r="T15" s="250">
        <v>112.2</v>
      </c>
      <c r="U15" s="243">
        <v>124.80000000000001</v>
      </c>
      <c r="V15" s="688">
        <v>106.4</v>
      </c>
      <c r="W15" s="744">
        <v>122.2</v>
      </c>
      <c r="X15" s="744">
        <v>132.1</v>
      </c>
      <c r="Y15" s="826">
        <v>147.60000000000002</v>
      </c>
      <c r="Z15" s="688">
        <v>134</v>
      </c>
      <c r="AA15" s="742">
        <v>99.5</v>
      </c>
      <c r="AB15" s="688">
        <v>113.4</v>
      </c>
      <c r="AC15" s="747">
        <v>125.99999999999997</v>
      </c>
      <c r="AD15" s="747">
        <v>140.10000000000005</v>
      </c>
      <c r="AE15" s="747">
        <v>123.90000000000003</v>
      </c>
      <c r="AF15" s="688">
        <v>150.69999999999999</v>
      </c>
      <c r="AG15" s="688">
        <v>154.29999999999995</v>
      </c>
      <c r="AH15" s="688">
        <v>169.60000000000002</v>
      </c>
      <c r="AI15" s="688">
        <v>141.80000000000001</v>
      </c>
      <c r="AJ15" s="688">
        <v>163.69999999999999</v>
      </c>
      <c r="AK15" s="688">
        <v>182.1</v>
      </c>
      <c r="AL15" s="688">
        <v>201.29999999999995</v>
      </c>
      <c r="AM15" s="688">
        <v>177.4</v>
      </c>
      <c r="AN15" s="688">
        <v>164.9</v>
      </c>
      <c r="AO15" s="688">
        <v>205.40000000000003</v>
      </c>
      <c r="AP15" s="688">
        <v>227.59999999999991</v>
      </c>
      <c r="AQ15" s="688">
        <v>195.1</v>
      </c>
      <c r="AR15" s="688">
        <v>228.50000000000003</v>
      </c>
      <c r="AS15" s="688">
        <v>242.89999999999998</v>
      </c>
      <c r="AT15" s="742"/>
      <c r="AU15" s="353"/>
      <c r="AV15" s="351"/>
      <c r="AW15" s="901"/>
      <c r="AX15" s="351">
        <v>151.9</v>
      </c>
      <c r="AY15" s="351">
        <v>189.2</v>
      </c>
      <c r="AZ15" s="351">
        <v>253.7</v>
      </c>
      <c r="BA15" s="351">
        <v>306.39999999999998</v>
      </c>
      <c r="BB15" s="348">
        <v>384.1</v>
      </c>
      <c r="BC15" s="348">
        <v>436.3</v>
      </c>
      <c r="BD15" s="348">
        <v>505.1</v>
      </c>
      <c r="BE15" s="742">
        <v>479</v>
      </c>
      <c r="BF15" s="747">
        <v>598.5</v>
      </c>
      <c r="BG15" s="747">
        <v>688.9</v>
      </c>
      <c r="BH15" s="747">
        <v>775.3</v>
      </c>
      <c r="BI15" s="742">
        <v>766.2</v>
      </c>
      <c r="BJ15" s="747">
        <v>917.5</v>
      </c>
      <c r="BK15" s="743"/>
      <c r="BL15" s="747">
        <v>212.9</v>
      </c>
      <c r="BM15" s="747">
        <v>274.60000000000002</v>
      </c>
      <c r="BN15" s="747">
        <v>305.5</v>
      </c>
      <c r="BO15" s="747">
        <v>342.3</v>
      </c>
      <c r="BP15" s="747">
        <v>423.6</v>
      </c>
      <c r="BR15" s="747">
        <v>338.9</v>
      </c>
      <c r="BS15" s="747">
        <v>428.9</v>
      </c>
      <c r="BT15" s="747">
        <v>487.6</v>
      </c>
      <c r="BU15" s="747">
        <v>547.70000000000005</v>
      </c>
      <c r="BV15" s="747">
        <v>666.5</v>
      </c>
    </row>
    <row r="16" spans="1:74">
      <c r="A16" s="30"/>
      <c r="B16" s="30"/>
      <c r="C16" s="124" t="s">
        <v>8</v>
      </c>
      <c r="D16" s="38"/>
      <c r="E16" s="38"/>
      <c r="F16" s="210">
        <v>-5</v>
      </c>
      <c r="G16" s="210">
        <v>-5.7</v>
      </c>
      <c r="H16" s="210">
        <v>-6.2</v>
      </c>
      <c r="I16" s="107">
        <v>-7.6</v>
      </c>
      <c r="J16" s="210">
        <v>-7.8</v>
      </c>
      <c r="K16" s="210">
        <v>-12.8</v>
      </c>
      <c r="L16" s="210">
        <v>-10.4</v>
      </c>
      <c r="M16" s="107">
        <v>-16.199999999999996</v>
      </c>
      <c r="N16" s="252">
        <v>-14.399999999999999</v>
      </c>
      <c r="O16" s="252">
        <v>-14</v>
      </c>
      <c r="P16" s="252">
        <v>-17.3</v>
      </c>
      <c r="Q16" s="243">
        <v>-19.399999999999991</v>
      </c>
      <c r="R16" s="210">
        <v>-17.399999999999999</v>
      </c>
      <c r="S16" s="210">
        <v>-18.8</v>
      </c>
      <c r="T16" s="250">
        <v>-23.6</v>
      </c>
      <c r="U16" s="243">
        <v>-27.4</v>
      </c>
      <c r="V16" s="688">
        <v>-22.8</v>
      </c>
      <c r="W16" s="744">
        <v>-27.3</v>
      </c>
      <c r="X16" s="744">
        <v>-31.2</v>
      </c>
      <c r="Y16" s="826">
        <v>-29.600000000000009</v>
      </c>
      <c r="Z16" s="688">
        <v>-32.5</v>
      </c>
      <c r="AA16" s="742">
        <v>-20.999999999999996</v>
      </c>
      <c r="AB16" s="688">
        <v>-25.3</v>
      </c>
      <c r="AC16" s="747">
        <v>-28.600000000000012</v>
      </c>
      <c r="AD16" s="747">
        <v>-26.999999999999996</v>
      </c>
      <c r="AE16" s="747">
        <v>-30.700000000000003</v>
      </c>
      <c r="AF16" s="688">
        <v>-38.700000000000003</v>
      </c>
      <c r="AG16" s="688">
        <v>-41.4</v>
      </c>
      <c r="AH16" s="688">
        <v>-49.599999999999994</v>
      </c>
      <c r="AI16" s="688">
        <v>-38.900000000000006</v>
      </c>
      <c r="AJ16" s="688">
        <v>-47</v>
      </c>
      <c r="AK16" s="688">
        <v>-52.1</v>
      </c>
      <c r="AL16" s="688">
        <v>-53</v>
      </c>
      <c r="AM16" s="688">
        <v>-51</v>
      </c>
      <c r="AN16" s="688">
        <v>-44.900000000000006</v>
      </c>
      <c r="AO16" s="688">
        <v>-57.699999999999989</v>
      </c>
      <c r="AP16" s="688">
        <v>-69.099999999999994</v>
      </c>
      <c r="AQ16" s="688">
        <v>-60.8</v>
      </c>
      <c r="AR16" s="688">
        <v>-71.399999999999991</v>
      </c>
      <c r="AS16" s="688">
        <v>-78.600000000000023</v>
      </c>
      <c r="AT16" s="742"/>
      <c r="AU16" s="353"/>
      <c r="AV16" s="351"/>
      <c r="AW16" s="901"/>
      <c r="AX16" s="351">
        <v>-11.2</v>
      </c>
      <c r="AY16" s="351">
        <v>-18.899999999999999</v>
      </c>
      <c r="AZ16" s="351">
        <v>-32.4</v>
      </c>
      <c r="BA16" s="351">
        <v>-47.2</v>
      </c>
      <c r="BB16" s="561">
        <v>-65.099999999999994</v>
      </c>
      <c r="BC16" s="561">
        <v>-87.2</v>
      </c>
      <c r="BD16" s="561">
        <v>-110.9</v>
      </c>
      <c r="BE16" s="742">
        <v>-101.9</v>
      </c>
      <c r="BF16" s="747">
        <v>-160.4</v>
      </c>
      <c r="BG16" s="747">
        <v>-191</v>
      </c>
      <c r="BH16" s="747">
        <v>-222.7</v>
      </c>
      <c r="BI16" s="742">
        <v>-220.9</v>
      </c>
      <c r="BJ16" s="747">
        <v>-300.7</v>
      </c>
      <c r="BK16" s="743"/>
      <c r="BL16" s="747">
        <v>-46.3</v>
      </c>
      <c r="BM16" s="747">
        <v>-69.400000000000006</v>
      </c>
      <c r="BN16" s="747">
        <v>-85.9</v>
      </c>
      <c r="BO16" s="747">
        <v>-95.9</v>
      </c>
      <c r="BP16" s="747">
        <v>-132.19999999999999</v>
      </c>
      <c r="BR16" s="747">
        <v>-74.900000000000006</v>
      </c>
      <c r="BS16" s="747">
        <v>-110.80000000000001</v>
      </c>
      <c r="BT16" s="747">
        <v>-138</v>
      </c>
      <c r="BU16" s="747">
        <v>-153.6</v>
      </c>
      <c r="BV16" s="747">
        <v>-210.8</v>
      </c>
    </row>
    <row r="17" spans="1:77">
      <c r="A17" s="30"/>
      <c r="B17" s="241" t="s">
        <v>22</v>
      </c>
      <c r="C17" s="241"/>
      <c r="D17" s="38"/>
      <c r="E17" s="38"/>
      <c r="F17" s="249">
        <v>44.3</v>
      </c>
      <c r="G17" s="249">
        <v>53.199999999999996</v>
      </c>
      <c r="H17" s="249">
        <v>56.5</v>
      </c>
      <c r="I17" s="108">
        <v>66.3</v>
      </c>
      <c r="J17" s="145">
        <v>56.399999999999991</v>
      </c>
      <c r="K17" s="145">
        <v>58.599999999999994</v>
      </c>
      <c r="L17" s="145">
        <v>64</v>
      </c>
      <c r="M17" s="110">
        <v>80.2</v>
      </c>
      <c r="N17" s="145">
        <v>67.900000000000006</v>
      </c>
      <c r="O17" s="145">
        <v>72.5</v>
      </c>
      <c r="P17" s="145">
        <v>81.900000000000006</v>
      </c>
      <c r="Q17" s="108">
        <v>95.600000000000122</v>
      </c>
      <c r="R17" s="145">
        <v>77.199999999999989</v>
      </c>
      <c r="S17" s="145">
        <v>85.9</v>
      </c>
      <c r="T17" s="145">
        <v>88.6</v>
      </c>
      <c r="U17" s="309">
        <v>97.4</v>
      </c>
      <c r="V17" s="338">
        <v>83.600000000000009</v>
      </c>
      <c r="W17" s="748">
        <v>94.9</v>
      </c>
      <c r="X17" s="748">
        <v>100.89999999999999</v>
      </c>
      <c r="Y17" s="748">
        <v>118.00000000000001</v>
      </c>
      <c r="Z17" s="338">
        <v>101.5</v>
      </c>
      <c r="AA17" s="745">
        <v>78.500000000000014</v>
      </c>
      <c r="AB17" s="338">
        <v>88.100000000000009</v>
      </c>
      <c r="AC17" s="338">
        <v>97.399999999999963</v>
      </c>
      <c r="AD17" s="338">
        <v>113.10000000000004</v>
      </c>
      <c r="AE17" s="338">
        <v>93.200000000000031</v>
      </c>
      <c r="AF17" s="338">
        <v>111.99999999999999</v>
      </c>
      <c r="AG17" s="338">
        <v>112.89999999999995</v>
      </c>
      <c r="AH17" s="338">
        <v>120.00000000000006</v>
      </c>
      <c r="AI17" s="338">
        <v>102.9</v>
      </c>
      <c r="AJ17" s="338">
        <v>116.69999999999999</v>
      </c>
      <c r="AK17" s="338">
        <v>130</v>
      </c>
      <c r="AL17" s="338">
        <v>148.29999999999995</v>
      </c>
      <c r="AM17" s="338">
        <v>126.4</v>
      </c>
      <c r="AN17" s="338">
        <v>120</v>
      </c>
      <c r="AO17" s="338">
        <v>147.70000000000002</v>
      </c>
      <c r="AP17" s="338">
        <v>158.49999999999989</v>
      </c>
      <c r="AQ17" s="338">
        <v>134.30000000000001</v>
      </c>
      <c r="AR17" s="338">
        <v>157.10000000000002</v>
      </c>
      <c r="AS17" s="338">
        <v>164.29999999999995</v>
      </c>
      <c r="AT17" s="745"/>
      <c r="AU17" s="353"/>
      <c r="AV17" s="340"/>
      <c r="AW17" s="903"/>
      <c r="AX17" s="339">
        <v>140.70000000000002</v>
      </c>
      <c r="AY17" s="339">
        <v>170.29999999999998</v>
      </c>
      <c r="AZ17" s="339">
        <v>221.29999999999998</v>
      </c>
      <c r="BA17" s="339">
        <v>259.2</v>
      </c>
      <c r="BB17" s="339">
        <v>319</v>
      </c>
      <c r="BC17" s="339">
        <v>349.1</v>
      </c>
      <c r="BD17" s="339">
        <v>394.20000000000005</v>
      </c>
      <c r="BE17" s="745">
        <v>377.1</v>
      </c>
      <c r="BF17" s="338">
        <v>438.1</v>
      </c>
      <c r="BG17" s="338">
        <v>497.9</v>
      </c>
      <c r="BH17" s="338">
        <v>552.59999999999991</v>
      </c>
      <c r="BI17" s="745">
        <v>545.30000000000007</v>
      </c>
      <c r="BJ17" s="338">
        <v>616.79999999999995</v>
      </c>
      <c r="BK17" s="743"/>
      <c r="BL17" s="338">
        <v>166.60000000000002</v>
      </c>
      <c r="BM17" s="338">
        <v>205.20000000000002</v>
      </c>
      <c r="BN17" s="338">
        <v>219.6</v>
      </c>
      <c r="BO17" s="338">
        <v>246.4</v>
      </c>
      <c r="BP17" s="338">
        <v>291.40000000000003</v>
      </c>
      <c r="BQ17" s="1301"/>
      <c r="BR17" s="338">
        <v>264</v>
      </c>
      <c r="BS17" s="338">
        <v>318.09999999999997</v>
      </c>
      <c r="BT17" s="338">
        <v>349.6</v>
      </c>
      <c r="BU17" s="338">
        <v>394.1</v>
      </c>
      <c r="BV17" s="338">
        <v>455.7</v>
      </c>
      <c r="BY17" s="1301"/>
    </row>
    <row r="18" spans="1:77" ht="15.6">
      <c r="A18" s="30"/>
      <c r="B18" s="30"/>
      <c r="C18" s="124" t="s">
        <v>451</v>
      </c>
      <c r="D18" s="38"/>
      <c r="E18" s="38"/>
      <c r="F18" s="210"/>
      <c r="G18" s="210"/>
      <c r="H18" s="210"/>
      <c r="I18" s="107"/>
      <c r="J18" s="210"/>
      <c r="K18" s="210"/>
      <c r="L18" s="210"/>
      <c r="M18" s="107">
        <v>-14.599999999999998</v>
      </c>
      <c r="N18" s="107">
        <v>3.8</v>
      </c>
      <c r="O18" s="107">
        <v>6.1</v>
      </c>
      <c r="P18" s="107">
        <v>1.1000000000000001</v>
      </c>
      <c r="Q18" s="107">
        <v>7.3000000000000007</v>
      </c>
      <c r="R18" s="107">
        <v>3.9</v>
      </c>
      <c r="S18" s="107">
        <v>4.1999999999999993</v>
      </c>
      <c r="T18" s="107">
        <v>2.2000000000000002</v>
      </c>
      <c r="U18" s="107">
        <v>3.1000000000000005</v>
      </c>
      <c r="V18" s="351">
        <v>0.8</v>
      </c>
      <c r="W18" s="749">
        <v>2.1</v>
      </c>
      <c r="X18" s="749">
        <v>2.6</v>
      </c>
      <c r="Y18" s="749">
        <v>-0.5</v>
      </c>
      <c r="Z18" s="351">
        <v>4.7</v>
      </c>
      <c r="AA18" s="566">
        <v>0.79999999999999982</v>
      </c>
      <c r="AB18" s="351">
        <v>2</v>
      </c>
      <c r="AC18" s="348">
        <v>2.7</v>
      </c>
      <c r="AD18" s="348">
        <v>-0.40000000000000036</v>
      </c>
      <c r="AE18" s="348">
        <v>4.4000000000000021</v>
      </c>
      <c r="AF18" s="351">
        <v>-30.6</v>
      </c>
      <c r="AG18" s="351">
        <v>-21.5</v>
      </c>
      <c r="AH18" s="351">
        <v>-16.5</v>
      </c>
      <c r="AI18" s="351">
        <v>-26.5</v>
      </c>
      <c r="AJ18" s="351">
        <v>9.1999999999999993</v>
      </c>
      <c r="AK18" s="351">
        <v>-11.8</v>
      </c>
      <c r="AL18" s="351">
        <v>2.5</v>
      </c>
      <c r="AM18" s="351">
        <v>-48.6</v>
      </c>
      <c r="AN18" s="351">
        <v>21.200000000000003</v>
      </c>
      <c r="AO18" s="351">
        <v>-12.200000000000003</v>
      </c>
      <c r="AP18" s="351">
        <v>-8.1000000000000014</v>
      </c>
      <c r="AQ18" s="351">
        <v>27.7</v>
      </c>
      <c r="AR18" s="351">
        <v>28.500000000000004</v>
      </c>
      <c r="AS18" s="351">
        <v>-21.700000000000003</v>
      </c>
      <c r="AT18" s="566"/>
      <c r="AU18" s="353"/>
      <c r="AV18" s="351"/>
      <c r="AW18" s="901"/>
      <c r="AX18" s="351">
        <v>-4.1999999999999993</v>
      </c>
      <c r="AY18" s="351">
        <v>2.5</v>
      </c>
      <c r="AZ18" s="351">
        <v>-4.3000000000000007</v>
      </c>
      <c r="BA18" s="351">
        <v>-15.5</v>
      </c>
      <c r="BB18" s="351">
        <v>18.3</v>
      </c>
      <c r="BC18" s="351">
        <v>13.4</v>
      </c>
      <c r="BD18" s="351">
        <v>5</v>
      </c>
      <c r="BE18" s="742">
        <v>5.0999999999999996</v>
      </c>
      <c r="BF18" s="348">
        <v>-64.2</v>
      </c>
      <c r="BG18" s="348">
        <v>-26.6</v>
      </c>
      <c r="BH18" s="348">
        <v>-47.7</v>
      </c>
      <c r="BI18" s="566">
        <v>-47.8</v>
      </c>
      <c r="BJ18" s="348">
        <v>21.3</v>
      </c>
      <c r="BK18" s="1143"/>
      <c r="BL18" s="348">
        <v>2.8</v>
      </c>
      <c r="BM18" s="348">
        <v>-26.2</v>
      </c>
      <c r="BN18" s="348">
        <v>-17.3</v>
      </c>
      <c r="BO18" s="348">
        <v>-27.4</v>
      </c>
      <c r="BP18" s="348">
        <v>56.2</v>
      </c>
      <c r="BR18" s="348">
        <v>5.5</v>
      </c>
      <c r="BS18" s="348">
        <v>-47.7</v>
      </c>
      <c r="BT18" s="348">
        <v>-29.1</v>
      </c>
      <c r="BU18" s="348">
        <v>-39.6</v>
      </c>
      <c r="BV18" s="348">
        <v>34.5</v>
      </c>
    </row>
    <row r="19" spans="1:77" s="1088" customFormat="1">
      <c r="A19" s="1076"/>
      <c r="B19" s="1076"/>
      <c r="C19" s="1077" t="s">
        <v>491</v>
      </c>
      <c r="D19" s="1078"/>
      <c r="E19" s="1078"/>
      <c r="F19" s="419"/>
      <c r="G19" s="419"/>
      <c r="H19" s="419"/>
      <c r="I19" s="419"/>
      <c r="J19" s="419"/>
      <c r="K19" s="419"/>
      <c r="L19" s="419"/>
      <c r="M19" s="419"/>
      <c r="N19" s="419"/>
      <c r="O19" s="419"/>
      <c r="P19" s="419"/>
      <c r="Q19" s="419"/>
      <c r="R19" s="419"/>
      <c r="S19" s="419"/>
      <c r="T19" s="419"/>
      <c r="U19" s="419"/>
      <c r="V19" s="419"/>
      <c r="W19" s="1079"/>
      <c r="X19" s="1079"/>
      <c r="Y19" s="1079"/>
      <c r="Z19" s="419"/>
      <c r="AA19" s="1080"/>
      <c r="AB19" s="419"/>
      <c r="AC19" s="1065"/>
      <c r="AD19" s="1065"/>
      <c r="AE19" s="1065">
        <v>-1.0999999999999979</v>
      </c>
      <c r="AF19" s="1081">
        <v>-23.8</v>
      </c>
      <c r="AG19" s="1081">
        <v>-17.2</v>
      </c>
      <c r="AH19" s="1081">
        <v>-15.200000000000003</v>
      </c>
      <c r="AI19" s="1081">
        <v>-28.2</v>
      </c>
      <c r="AJ19" s="1081">
        <v>0.4</v>
      </c>
      <c r="AK19" s="1081">
        <v>-23.4</v>
      </c>
      <c r="AL19" s="1081">
        <v>-5.6999999999999957</v>
      </c>
      <c r="AM19" s="1081">
        <v>-29.100000000000019</v>
      </c>
      <c r="AN19" s="1081">
        <v>-6.3999999999999808</v>
      </c>
      <c r="AO19" s="1081">
        <v>-22.4</v>
      </c>
      <c r="AP19" s="1081">
        <v>-23.9</v>
      </c>
      <c r="AQ19" s="1081">
        <v>18.7</v>
      </c>
      <c r="AR19" s="1081">
        <v>3</v>
      </c>
      <c r="AS19" s="1081">
        <v>-20.8</v>
      </c>
      <c r="AT19" s="1080"/>
      <c r="AU19" s="1082"/>
      <c r="AV19" s="1083"/>
      <c r="AW19" s="1084"/>
      <c r="AX19" s="419"/>
      <c r="AY19" s="419"/>
      <c r="AZ19" s="419"/>
      <c r="BA19" s="419"/>
      <c r="BB19" s="419"/>
      <c r="BC19" s="419"/>
      <c r="BD19" s="419"/>
      <c r="BE19" s="1085"/>
      <c r="BF19" s="1086">
        <v>-57.3</v>
      </c>
      <c r="BG19" s="1086">
        <v>-56.9</v>
      </c>
      <c r="BH19" s="1086">
        <v>-81.8</v>
      </c>
      <c r="BI19" s="1080">
        <v>-81.8</v>
      </c>
      <c r="BJ19" s="1086">
        <v>-2.9</v>
      </c>
      <c r="BK19" s="1087"/>
      <c r="BL19" s="1086"/>
      <c r="BM19" s="1086">
        <v>-24.9</v>
      </c>
      <c r="BN19" s="1086">
        <v>-27.8</v>
      </c>
      <c r="BO19" s="1086">
        <v>-35.5</v>
      </c>
      <c r="BP19" s="1086">
        <v>21.7</v>
      </c>
      <c r="BQ19" s="1087"/>
      <c r="BR19" s="1086"/>
      <c r="BS19" s="1086">
        <v>-42.099999999999994</v>
      </c>
      <c r="BT19" s="1086">
        <v>-51.2</v>
      </c>
      <c r="BU19" s="1086">
        <v>-57.9</v>
      </c>
      <c r="BV19" s="1086">
        <v>0.9</v>
      </c>
    </row>
    <row r="20" spans="1:77">
      <c r="A20" s="30"/>
      <c r="B20" s="30"/>
      <c r="C20" s="124" t="s">
        <v>357</v>
      </c>
      <c r="D20" s="38"/>
      <c r="E20" s="38"/>
      <c r="F20" s="210">
        <v>3.9</v>
      </c>
      <c r="G20" s="210">
        <v>2.9</v>
      </c>
      <c r="H20" s="210">
        <v>3.9</v>
      </c>
      <c r="I20" s="107">
        <v>0.99999999999999867</v>
      </c>
      <c r="J20" s="210">
        <v>-1</v>
      </c>
      <c r="K20" s="210">
        <v>2.9</v>
      </c>
      <c r="L20" s="210">
        <v>2.2000000000000002</v>
      </c>
      <c r="M20" s="107">
        <v>2.1</v>
      </c>
      <c r="N20" s="210">
        <v>1.8</v>
      </c>
      <c r="O20" s="210">
        <v>0.4</v>
      </c>
      <c r="P20" s="210">
        <v>2.2000000000000002</v>
      </c>
      <c r="Q20" s="106">
        <v>0.39999999999999969</v>
      </c>
      <c r="R20" s="210">
        <v>1.3</v>
      </c>
      <c r="S20" s="210">
        <v>5.4</v>
      </c>
      <c r="T20" s="250">
        <v>2.6</v>
      </c>
      <c r="U20" s="106">
        <v>1.7999999999999989</v>
      </c>
      <c r="V20" s="688">
        <v>16.8</v>
      </c>
      <c r="W20" s="744">
        <v>3.4</v>
      </c>
      <c r="X20" s="744">
        <v>1.6</v>
      </c>
      <c r="Y20" s="741">
        <v>5.3999999999999986</v>
      </c>
      <c r="Z20" s="688">
        <v>3.1</v>
      </c>
      <c r="AA20" s="742">
        <v>17</v>
      </c>
      <c r="AB20" s="688">
        <v>3.6</v>
      </c>
      <c r="AC20" s="348">
        <v>1.5999999999999979</v>
      </c>
      <c r="AD20" s="348">
        <v>5.4000000000000039</v>
      </c>
      <c r="AE20" s="348">
        <v>3</v>
      </c>
      <c r="AF20" s="688">
        <v>0.4</v>
      </c>
      <c r="AG20" s="688">
        <v>0.49999999999999989</v>
      </c>
      <c r="AH20" s="688">
        <v>2.0000000000000004</v>
      </c>
      <c r="AI20" s="688">
        <v>1.4</v>
      </c>
      <c r="AJ20" s="688">
        <v>0.1</v>
      </c>
      <c r="AK20" s="688">
        <v>2.2999999999999998</v>
      </c>
      <c r="AL20" s="688">
        <v>5.0000000000000009</v>
      </c>
      <c r="AM20" s="688">
        <v>6.4</v>
      </c>
      <c r="AN20" s="688">
        <v>8.5</v>
      </c>
      <c r="AO20" s="688">
        <v>4.0999999999999996</v>
      </c>
      <c r="AP20" s="688">
        <v>2.1000000000000014</v>
      </c>
      <c r="AQ20" s="688">
        <v>0.4</v>
      </c>
      <c r="AR20" s="688">
        <v>0.99999999999999989</v>
      </c>
      <c r="AS20" s="688">
        <v>1.2000000000000002</v>
      </c>
      <c r="AT20" s="742"/>
      <c r="AU20" s="353"/>
      <c r="AV20" s="351"/>
      <c r="AW20" s="901"/>
      <c r="AX20" s="351">
        <v>12.1</v>
      </c>
      <c r="AY20" s="351">
        <v>7.5</v>
      </c>
      <c r="AZ20" s="351">
        <v>11.7</v>
      </c>
      <c r="BA20" s="351">
        <v>6.2</v>
      </c>
      <c r="BB20" s="348">
        <v>4.8</v>
      </c>
      <c r="BC20" s="348">
        <v>11.1</v>
      </c>
      <c r="BD20" s="348">
        <v>27.2</v>
      </c>
      <c r="BE20" s="742">
        <v>27.6</v>
      </c>
      <c r="BF20" s="348">
        <v>5.9</v>
      </c>
      <c r="BG20" s="348">
        <v>8.8000000000000007</v>
      </c>
      <c r="BH20" s="348">
        <v>21.1</v>
      </c>
      <c r="BI20" s="742">
        <v>21.3</v>
      </c>
      <c r="BJ20" s="348">
        <v>3.7</v>
      </c>
      <c r="BK20" s="743"/>
      <c r="BL20" s="348">
        <v>20.6</v>
      </c>
      <c r="BM20" s="348">
        <v>3.4</v>
      </c>
      <c r="BN20" s="348">
        <v>1.5</v>
      </c>
      <c r="BO20" s="348">
        <v>14.9</v>
      </c>
      <c r="BP20" s="348">
        <v>1.4</v>
      </c>
      <c r="BR20" s="348">
        <v>22.2</v>
      </c>
      <c r="BS20" s="348">
        <v>3.9</v>
      </c>
      <c r="BT20" s="348">
        <v>3.8</v>
      </c>
      <c r="BU20" s="348">
        <v>19</v>
      </c>
      <c r="BV20" s="348">
        <v>2.6</v>
      </c>
    </row>
    <row r="21" spans="1:77">
      <c r="A21" s="30"/>
      <c r="B21" s="30"/>
      <c r="C21" s="124" t="s">
        <v>9</v>
      </c>
      <c r="D21" s="38"/>
      <c r="E21" s="38"/>
      <c r="F21" s="210">
        <v>-2.7</v>
      </c>
      <c r="G21" s="210">
        <v>-0.7</v>
      </c>
      <c r="H21" s="210">
        <v>-0.6</v>
      </c>
      <c r="I21" s="107">
        <v>-1.2000000000000002</v>
      </c>
      <c r="J21" s="210">
        <v>-0.6</v>
      </c>
      <c r="K21" s="210">
        <v>-0.2</v>
      </c>
      <c r="L21" s="210"/>
      <c r="M21" s="107">
        <v>0</v>
      </c>
      <c r="N21" s="210"/>
      <c r="O21" s="210"/>
      <c r="P21" s="210">
        <v>-0.4</v>
      </c>
      <c r="Q21" s="106">
        <v>0.30000000000000004</v>
      </c>
      <c r="R21" s="210">
        <v>-0.3</v>
      </c>
      <c r="S21" s="210"/>
      <c r="T21" s="250"/>
      <c r="U21" s="106">
        <v>-0.2</v>
      </c>
      <c r="V21" s="688"/>
      <c r="W21" s="744"/>
      <c r="X21" s="744"/>
      <c r="Y21" s="741">
        <v>-0.1</v>
      </c>
      <c r="Z21" s="688"/>
      <c r="AA21" s="742">
        <v>0</v>
      </c>
      <c r="AB21" s="688"/>
      <c r="AC21" s="348">
        <v>0</v>
      </c>
      <c r="AD21" s="348">
        <v>0</v>
      </c>
      <c r="AE21" s="348">
        <v>0</v>
      </c>
      <c r="AF21" s="688"/>
      <c r="AG21" s="688">
        <v>0</v>
      </c>
      <c r="AH21" s="688">
        <v>0</v>
      </c>
      <c r="AI21" s="688">
        <v>0</v>
      </c>
      <c r="AJ21" s="688"/>
      <c r="AK21" s="688"/>
      <c r="AL21" s="688">
        <v>0</v>
      </c>
      <c r="AM21" s="688"/>
      <c r="AN21" s="688">
        <v>0</v>
      </c>
      <c r="AO21" s="688">
        <v>0</v>
      </c>
      <c r="AP21" s="688">
        <v>0</v>
      </c>
      <c r="AQ21" s="688"/>
      <c r="AR21" s="688">
        <v>0</v>
      </c>
      <c r="AS21" s="688">
        <v>0</v>
      </c>
      <c r="AT21" s="742"/>
      <c r="AU21" s="353"/>
      <c r="AV21" s="351"/>
      <c r="AW21" s="901"/>
      <c r="AX21" s="351">
        <v>-1.1000000000000001</v>
      </c>
      <c r="AY21" s="351">
        <v>-5</v>
      </c>
      <c r="AZ21" s="351">
        <v>-5.2</v>
      </c>
      <c r="BA21" s="351">
        <v>-0.8</v>
      </c>
      <c r="BB21" s="348">
        <v>-0.1</v>
      </c>
      <c r="BC21" s="348">
        <v>-0.5</v>
      </c>
      <c r="BD21" s="348">
        <v>-0.2</v>
      </c>
      <c r="BE21" s="742"/>
      <c r="BF21" s="348"/>
      <c r="BG21" s="348"/>
      <c r="BH21" s="348"/>
      <c r="BI21" s="742"/>
      <c r="BJ21" s="348"/>
      <c r="BK21" s="743"/>
      <c r="BL21" s="348"/>
      <c r="BM21" s="348"/>
      <c r="BN21" s="348"/>
      <c r="BO21" s="348"/>
      <c r="BP21" s="348"/>
      <c r="BR21" s="348"/>
      <c r="BS21" s="348">
        <v>0</v>
      </c>
      <c r="BT21" s="348">
        <v>0</v>
      </c>
      <c r="BU21" s="348"/>
      <c r="BV21" s="348"/>
    </row>
    <row r="22" spans="1:77">
      <c r="A22" s="30"/>
      <c r="B22" s="30"/>
      <c r="C22" s="124" t="s">
        <v>358</v>
      </c>
      <c r="D22" s="38"/>
      <c r="E22" s="38"/>
      <c r="F22" s="210"/>
      <c r="G22" s="210"/>
      <c r="H22" s="210"/>
      <c r="I22" s="107"/>
      <c r="J22" s="210"/>
      <c r="K22" s="210"/>
      <c r="L22" s="210"/>
      <c r="M22" s="107">
        <v>10.5</v>
      </c>
      <c r="N22" s="107">
        <v>24.000000000000004</v>
      </c>
      <c r="O22" s="107">
        <v>21.3</v>
      </c>
      <c r="P22" s="107">
        <v>19.899999999999999</v>
      </c>
      <c r="Q22" s="107">
        <v>25.299999999999994</v>
      </c>
      <c r="R22" s="107">
        <v>-23.4</v>
      </c>
      <c r="S22" s="107">
        <v>-17.8</v>
      </c>
      <c r="T22" s="107">
        <v>-7.1999999999999993</v>
      </c>
      <c r="U22" s="107">
        <v>2.1999999999999975</v>
      </c>
      <c r="V22" s="351">
        <v>-11.1</v>
      </c>
      <c r="W22" s="749">
        <v>20.7</v>
      </c>
      <c r="X22" s="749">
        <v>3</v>
      </c>
      <c r="Y22" s="749">
        <v>-4.5999999999999979</v>
      </c>
      <c r="Z22" s="351">
        <v>0.3</v>
      </c>
      <c r="AA22" s="566">
        <v>-9</v>
      </c>
      <c r="AB22" s="351">
        <v>27.2</v>
      </c>
      <c r="AC22" s="348">
        <v>5.6999999999999993</v>
      </c>
      <c r="AD22" s="348">
        <v>-3.7999999999999972</v>
      </c>
      <c r="AE22" s="348">
        <v>1.1999999999999993</v>
      </c>
      <c r="AF22" s="688">
        <v>-13.1</v>
      </c>
      <c r="AG22" s="688">
        <v>2.4</v>
      </c>
      <c r="AH22" s="688">
        <v>-9.5</v>
      </c>
      <c r="AI22" s="688">
        <v>28.800000000000004</v>
      </c>
      <c r="AJ22" s="688">
        <v>8.4</v>
      </c>
      <c r="AK22" s="688">
        <v>2.9</v>
      </c>
      <c r="AL22" s="688">
        <v>18.899999999999999</v>
      </c>
      <c r="AM22" s="688">
        <v>12.299999999999999</v>
      </c>
      <c r="AN22" s="688">
        <v>9.9</v>
      </c>
      <c r="AO22" s="688">
        <v>31.500000000000004</v>
      </c>
      <c r="AP22" s="688">
        <v>8.1999999999999957</v>
      </c>
      <c r="AQ22" s="688">
        <v>24.9</v>
      </c>
      <c r="AR22" s="688">
        <v>0.20000000000000284</v>
      </c>
      <c r="AS22" s="688">
        <v>25.299999999999997</v>
      </c>
      <c r="AT22" s="566"/>
      <c r="AU22" s="353"/>
      <c r="AV22" s="351"/>
      <c r="AW22" s="901"/>
      <c r="AX22" s="351">
        <v>19.7</v>
      </c>
      <c r="AY22" s="351">
        <v>29.6</v>
      </c>
      <c r="AZ22" s="351">
        <v>12.1</v>
      </c>
      <c r="BA22" s="351">
        <v>16.299999999999997</v>
      </c>
      <c r="BB22" s="351">
        <v>90.5</v>
      </c>
      <c r="BC22" s="351">
        <v>-46.199999999999996</v>
      </c>
      <c r="BD22" s="351">
        <v>11.200000000000003</v>
      </c>
      <c r="BE22" s="566">
        <v>20.100000000000001</v>
      </c>
      <c r="BF22" s="348">
        <v>-19</v>
      </c>
      <c r="BG22" s="348">
        <v>59</v>
      </c>
      <c r="BH22" s="348">
        <v>61.9</v>
      </c>
      <c r="BI22" s="566">
        <v>60.7</v>
      </c>
      <c r="BJ22" s="348">
        <v>53</v>
      </c>
      <c r="BK22" s="743"/>
      <c r="BL22" s="348">
        <v>18.2</v>
      </c>
      <c r="BM22" s="348">
        <v>-11.9</v>
      </c>
      <c r="BN22" s="348">
        <v>37.200000000000003</v>
      </c>
      <c r="BO22" s="348">
        <v>22.2</v>
      </c>
      <c r="BP22" s="348">
        <v>25.1</v>
      </c>
      <c r="BR22" s="348">
        <v>23.9</v>
      </c>
      <c r="BS22" s="348">
        <v>-9.5</v>
      </c>
      <c r="BT22" s="348">
        <v>40.1</v>
      </c>
      <c r="BU22" s="348">
        <v>53.7</v>
      </c>
      <c r="BV22" s="348">
        <v>50.4</v>
      </c>
    </row>
    <row r="23" spans="1:77" s="298" customFormat="1">
      <c r="A23" s="293"/>
      <c r="B23" s="293"/>
      <c r="C23" s="294" t="s">
        <v>209</v>
      </c>
      <c r="D23" s="38"/>
      <c r="E23" s="38"/>
      <c r="F23" s="295">
        <v>1.1999999999999997</v>
      </c>
      <c r="G23" s="295">
        <v>2.2000000000000002</v>
      </c>
      <c r="H23" s="295">
        <v>3.3</v>
      </c>
      <c r="I23" s="295">
        <v>-0.20000000000000151</v>
      </c>
      <c r="J23" s="295">
        <v>-1.6</v>
      </c>
      <c r="K23" s="295">
        <v>2.6999999999999997</v>
      </c>
      <c r="L23" s="295">
        <v>2.2000000000000002</v>
      </c>
      <c r="M23" s="295">
        <v>-1.9999999999999982</v>
      </c>
      <c r="N23" s="295">
        <v>29.600000000000005</v>
      </c>
      <c r="O23" s="295">
        <v>27.799999999999997</v>
      </c>
      <c r="P23" s="295">
        <v>22.8</v>
      </c>
      <c r="Q23" s="295">
        <v>33.299999999999997</v>
      </c>
      <c r="R23" s="295">
        <v>-18.5</v>
      </c>
      <c r="S23" s="310">
        <v>-8.2000000000000011</v>
      </c>
      <c r="T23" s="310">
        <v>-2.3999999999999995</v>
      </c>
      <c r="U23" s="296">
        <v>6.8999999999999968</v>
      </c>
      <c r="V23" s="296">
        <v>6.5000000000000009</v>
      </c>
      <c r="W23" s="506">
        <v>26.2</v>
      </c>
      <c r="X23" s="506">
        <v>7.1999999999999993</v>
      </c>
      <c r="Y23" s="506">
        <v>0.20000000000000107</v>
      </c>
      <c r="Z23" s="296">
        <v>8.1</v>
      </c>
      <c r="AA23" s="497">
        <v>8.8000000000000007</v>
      </c>
      <c r="AB23" s="296">
        <v>32.799999999999997</v>
      </c>
      <c r="AC23" s="296">
        <v>9.9999999999999964</v>
      </c>
      <c r="AD23" s="296">
        <v>1.2000000000000064</v>
      </c>
      <c r="AE23" s="296">
        <v>8.5999999999999943</v>
      </c>
      <c r="AF23" s="296">
        <v>-43.3</v>
      </c>
      <c r="AG23" s="296">
        <v>-18.600000000000001</v>
      </c>
      <c r="AH23" s="296">
        <v>-23.999999999999993</v>
      </c>
      <c r="AI23" s="296">
        <v>3.7000000000000028</v>
      </c>
      <c r="AJ23" s="296">
        <v>17.7</v>
      </c>
      <c r="AK23" s="296">
        <v>-6.6000000000000014</v>
      </c>
      <c r="AL23" s="296">
        <v>26.399999999999995</v>
      </c>
      <c r="AM23" s="296">
        <v>-29.900000000000002</v>
      </c>
      <c r="AN23" s="296">
        <v>39.600000000000009</v>
      </c>
      <c r="AO23" s="296">
        <v>23.4</v>
      </c>
      <c r="AP23" s="296">
        <v>2.1999999999999957</v>
      </c>
      <c r="AQ23" s="296">
        <v>53</v>
      </c>
      <c r="AR23" s="296">
        <v>29.700000000000003</v>
      </c>
      <c r="AS23" s="296">
        <v>4.7999999999999972</v>
      </c>
      <c r="AT23" s="497"/>
      <c r="AU23" s="297"/>
      <c r="AV23" s="295"/>
      <c r="AW23" s="904"/>
      <c r="AX23" s="295">
        <v>26.5</v>
      </c>
      <c r="AY23" s="295">
        <v>34.6</v>
      </c>
      <c r="AZ23" s="295">
        <v>14.299999999999997</v>
      </c>
      <c r="BA23" s="295">
        <v>6.1999999999999957</v>
      </c>
      <c r="BB23" s="296">
        <v>113.5</v>
      </c>
      <c r="BC23" s="296">
        <v>-22.199999999999996</v>
      </c>
      <c r="BD23" s="296">
        <v>43.2</v>
      </c>
      <c r="BE23" s="497">
        <v>52.800000000000004</v>
      </c>
      <c r="BF23" s="296">
        <v>-77.3</v>
      </c>
      <c r="BG23" s="296">
        <v>41.199999999999996</v>
      </c>
      <c r="BH23" s="296">
        <v>35.299999999999997</v>
      </c>
      <c r="BI23" s="497">
        <v>34.200000000000003</v>
      </c>
      <c r="BJ23" s="296">
        <v>78</v>
      </c>
      <c r="BL23" s="296">
        <v>41.599999999999994</v>
      </c>
      <c r="BM23" s="296">
        <v>-34.700000000000003</v>
      </c>
      <c r="BN23" s="296">
        <v>21.400000000000002</v>
      </c>
      <c r="BO23" s="296">
        <v>9.7000000000000028</v>
      </c>
      <c r="BP23" s="296">
        <v>82.7</v>
      </c>
      <c r="BR23" s="296">
        <v>51.599999999999994</v>
      </c>
      <c r="BS23" s="296">
        <v>-53.300000000000004</v>
      </c>
      <c r="BT23" s="296">
        <v>14.8</v>
      </c>
      <c r="BU23" s="296">
        <v>33.1</v>
      </c>
      <c r="BV23" s="296">
        <v>87.5</v>
      </c>
    </row>
    <row r="24" spans="1:77" s="298" customFormat="1">
      <c r="A24" s="293"/>
      <c r="B24" s="293"/>
      <c r="C24" s="124" t="s">
        <v>359</v>
      </c>
      <c r="D24" s="38"/>
      <c r="E24" s="38"/>
      <c r="F24" s="295"/>
      <c r="G24" s="295"/>
      <c r="H24" s="295"/>
      <c r="I24" s="295"/>
      <c r="J24" s="295"/>
      <c r="K24" s="295"/>
      <c r="L24" s="295"/>
      <c r="M24" s="107">
        <v>-1.5</v>
      </c>
      <c r="N24" s="107">
        <v>0</v>
      </c>
      <c r="O24" s="107">
        <v>-0.2</v>
      </c>
      <c r="P24" s="107">
        <v>0</v>
      </c>
      <c r="Q24" s="107">
        <v>-8.6</v>
      </c>
      <c r="R24" s="107">
        <v>0</v>
      </c>
      <c r="S24" s="107">
        <v>-0.3</v>
      </c>
      <c r="T24" s="107">
        <v>0</v>
      </c>
      <c r="U24" s="107">
        <v>-25.3</v>
      </c>
      <c r="V24" s="351">
        <v>-6.2</v>
      </c>
      <c r="W24" s="749">
        <v>-7</v>
      </c>
      <c r="X24" s="749">
        <v>-0.7</v>
      </c>
      <c r="Y24" s="749">
        <v>-6.9000000000000012</v>
      </c>
      <c r="Z24" s="351">
        <v>-7.1</v>
      </c>
      <c r="AA24" s="566">
        <v>-6.1999999999999993</v>
      </c>
      <c r="AB24" s="351">
        <v>-7</v>
      </c>
      <c r="AC24" s="351">
        <v>-0.70000000000000107</v>
      </c>
      <c r="AD24" s="351">
        <v>-6.9000000000000039</v>
      </c>
      <c r="AE24" s="351">
        <v>0</v>
      </c>
      <c r="AF24" s="351"/>
      <c r="AG24" s="351">
        <v>0</v>
      </c>
      <c r="AH24" s="688">
        <v>-11.3</v>
      </c>
      <c r="AI24" s="688">
        <v>0</v>
      </c>
      <c r="AJ24" s="688"/>
      <c r="AK24" s="688">
        <v>-0.9</v>
      </c>
      <c r="AL24" s="688">
        <v>-0.99999999999999989</v>
      </c>
      <c r="AM24" s="688">
        <v>-0.1</v>
      </c>
      <c r="AN24" s="688">
        <v>-0.70000000000000007</v>
      </c>
      <c r="AO24" s="688">
        <v>-20.7</v>
      </c>
      <c r="AP24" s="688">
        <v>-2.3999999999999986</v>
      </c>
      <c r="AQ24" s="688"/>
      <c r="AR24" s="688">
        <v>0</v>
      </c>
      <c r="AS24" s="688">
        <v>-4.2</v>
      </c>
      <c r="AT24" s="566"/>
      <c r="AU24" s="750"/>
      <c r="AV24" s="751"/>
      <c r="AW24" s="905"/>
      <c r="AX24" s="351">
        <v>-12.5</v>
      </c>
      <c r="AY24" s="351">
        <v>-1.7</v>
      </c>
      <c r="AZ24" s="351">
        <v>-8.6999999999999993</v>
      </c>
      <c r="BA24" s="351">
        <v>-1.5</v>
      </c>
      <c r="BB24" s="351">
        <v>-8.8000000000000007</v>
      </c>
      <c r="BC24" s="347">
        <v>-0.60000000000000142</v>
      </c>
      <c r="BD24" s="351">
        <v>-20.8</v>
      </c>
      <c r="BE24" s="566">
        <v>-20.800000000000004</v>
      </c>
      <c r="BF24" s="688">
        <v>-11.3</v>
      </c>
      <c r="BG24" s="688">
        <v>-1.9</v>
      </c>
      <c r="BH24" s="688">
        <v>-23.9</v>
      </c>
      <c r="BI24" s="566">
        <v>-23.9</v>
      </c>
      <c r="BJ24" s="688">
        <v>-12.7</v>
      </c>
      <c r="BK24" s="187"/>
      <c r="BL24" s="351">
        <v>-13.2</v>
      </c>
      <c r="BM24" s="351"/>
      <c r="BN24" s="351"/>
      <c r="BO24" s="351">
        <v>-0.8</v>
      </c>
      <c r="BP24" s="351"/>
      <c r="BR24" s="351">
        <v>-13.9</v>
      </c>
      <c r="BS24" s="351">
        <v>0</v>
      </c>
      <c r="BT24" s="351">
        <v>-0.9</v>
      </c>
      <c r="BU24" s="351">
        <v>-21.5</v>
      </c>
      <c r="BV24" s="351">
        <v>-4.2</v>
      </c>
    </row>
    <row r="25" spans="1:77">
      <c r="A25" s="30"/>
      <c r="B25" s="30"/>
      <c r="C25" s="124" t="s">
        <v>339</v>
      </c>
      <c r="D25" s="40"/>
      <c r="E25" s="40"/>
      <c r="F25" s="210"/>
      <c r="G25" s="210"/>
      <c r="H25" s="210"/>
      <c r="I25" s="107">
        <v>0</v>
      </c>
      <c r="J25" s="210"/>
      <c r="K25" s="210"/>
      <c r="L25" s="210"/>
      <c r="M25" s="107">
        <v>0</v>
      </c>
      <c r="N25" s="210">
        <v>-1.5</v>
      </c>
      <c r="O25" s="210"/>
      <c r="P25" s="210"/>
      <c r="Q25" s="106">
        <v>-4.7</v>
      </c>
      <c r="R25" s="210"/>
      <c r="S25" s="210"/>
      <c r="T25" s="250"/>
      <c r="U25" s="106">
        <v>-0.1</v>
      </c>
      <c r="V25" s="688"/>
      <c r="W25" s="744">
        <v>4.5999999999999996</v>
      </c>
      <c r="X25" s="744">
        <v>0.1</v>
      </c>
      <c r="Y25" s="741">
        <v>0</v>
      </c>
      <c r="Z25" s="688"/>
      <c r="AA25" s="742">
        <v>0</v>
      </c>
      <c r="AB25" s="688">
        <v>4.5999999999999996</v>
      </c>
      <c r="AC25" s="348">
        <v>0.10000000000000053</v>
      </c>
      <c r="AD25" s="348">
        <v>0</v>
      </c>
      <c r="AE25" s="348">
        <v>0</v>
      </c>
      <c r="AF25" s="688"/>
      <c r="AG25" s="688">
        <v>-0.5</v>
      </c>
      <c r="AH25" s="688">
        <v>0</v>
      </c>
      <c r="AI25" s="688">
        <v>0</v>
      </c>
      <c r="AJ25" s="688">
        <v>-0.7</v>
      </c>
      <c r="AK25" s="688">
        <v>0.5</v>
      </c>
      <c r="AL25" s="688">
        <v>-2.2000000000000002</v>
      </c>
      <c r="AM25" s="688"/>
      <c r="AN25" s="688">
        <v>-27.6</v>
      </c>
      <c r="AO25" s="688">
        <v>-1.2999999999999972</v>
      </c>
      <c r="AP25" s="688">
        <v>-16.800000000000004</v>
      </c>
      <c r="AQ25" s="688">
        <v>-0.3</v>
      </c>
      <c r="AR25" s="688">
        <v>-3.3000000000000003</v>
      </c>
      <c r="AS25" s="688">
        <v>-5.5</v>
      </c>
      <c r="AT25" s="742"/>
      <c r="AU25" s="353"/>
      <c r="AV25" s="351"/>
      <c r="AW25" s="901"/>
      <c r="AX25" s="351"/>
      <c r="AY25" s="351"/>
      <c r="AZ25" s="351"/>
      <c r="BA25" s="351"/>
      <c r="BB25" s="348">
        <v>-6.2</v>
      </c>
      <c r="BC25" s="348">
        <v>-0.1</v>
      </c>
      <c r="BD25" s="348">
        <v>4.7</v>
      </c>
      <c r="BE25" s="742">
        <v>4.7</v>
      </c>
      <c r="BF25" s="348">
        <v>-0.5</v>
      </c>
      <c r="BG25" s="348">
        <v>-2.4</v>
      </c>
      <c r="BH25" s="348">
        <v>-45.7</v>
      </c>
      <c r="BI25" s="742">
        <v>-45.2</v>
      </c>
      <c r="BJ25" s="348">
        <v>-11.8</v>
      </c>
      <c r="BK25" s="743"/>
      <c r="BL25" s="348">
        <v>4.5999999999999996</v>
      </c>
      <c r="BM25" s="348"/>
      <c r="BN25" s="348">
        <v>-0.7</v>
      </c>
      <c r="BO25" s="348">
        <v>-27.6</v>
      </c>
      <c r="BP25" s="348">
        <v>-3.6</v>
      </c>
      <c r="BR25" s="348">
        <v>4.7</v>
      </c>
      <c r="BS25" s="348">
        <v>-0.5</v>
      </c>
      <c r="BT25" s="348">
        <v>-0.19999999999999996</v>
      </c>
      <c r="BU25" s="348">
        <v>-28.9</v>
      </c>
      <c r="BV25" s="348">
        <v>-9.1</v>
      </c>
    </row>
    <row r="26" spans="1:77">
      <c r="A26" s="30"/>
      <c r="B26" s="30"/>
      <c r="C26" s="124" t="s">
        <v>520</v>
      </c>
      <c r="D26" s="40"/>
      <c r="E26" s="40"/>
      <c r="F26" s="210"/>
      <c r="G26" s="210"/>
      <c r="H26" s="210"/>
      <c r="I26" s="107"/>
      <c r="J26" s="210"/>
      <c r="K26" s="210"/>
      <c r="L26" s="210"/>
      <c r="M26" s="107"/>
      <c r="N26" s="210"/>
      <c r="O26" s="210"/>
      <c r="P26" s="210"/>
      <c r="Q26" s="106"/>
      <c r="R26" s="210"/>
      <c r="S26" s="210"/>
      <c r="T26" s="250"/>
      <c r="U26" s="106"/>
      <c r="V26" s="688"/>
      <c r="W26" s="744"/>
      <c r="X26" s="744"/>
      <c r="Y26" s="741"/>
      <c r="Z26" s="688"/>
      <c r="AA26" s="742"/>
      <c r="AB26" s="688"/>
      <c r="AC26" s="348"/>
      <c r="AD26" s="348"/>
      <c r="AE26" s="348"/>
      <c r="AF26" s="688"/>
      <c r="AG26" s="688"/>
      <c r="AH26" s="688">
        <v>0</v>
      </c>
      <c r="AI26" s="688"/>
      <c r="AJ26" s="688"/>
      <c r="AK26" s="688"/>
      <c r="AL26" s="688">
        <v>-4.3</v>
      </c>
      <c r="AM26" s="688"/>
      <c r="AN26" s="688">
        <v>0</v>
      </c>
      <c r="AO26" s="688">
        <v>0</v>
      </c>
      <c r="AP26" s="688">
        <v>-5.7</v>
      </c>
      <c r="AQ26" s="688"/>
      <c r="AR26" s="688">
        <v>0</v>
      </c>
      <c r="AS26" s="688">
        <v>0</v>
      </c>
      <c r="AT26" s="742"/>
      <c r="AU26" s="353"/>
      <c r="AV26" s="351"/>
      <c r="AW26" s="901"/>
      <c r="AX26" s="351"/>
      <c r="AY26" s="351"/>
      <c r="AZ26" s="351"/>
      <c r="BA26" s="351"/>
      <c r="BB26" s="348"/>
      <c r="BC26" s="348">
        <v>-25</v>
      </c>
      <c r="BD26" s="348"/>
      <c r="BE26" s="742"/>
      <c r="BF26" s="348"/>
      <c r="BG26" s="348">
        <v>-4.3</v>
      </c>
      <c r="BH26" s="348">
        <v>-5.7</v>
      </c>
      <c r="BI26" s="742">
        <v>-5.7</v>
      </c>
      <c r="BJ26" s="348"/>
      <c r="BK26" s="743"/>
      <c r="BL26" s="348"/>
      <c r="BM26" s="348"/>
      <c r="BN26" s="348"/>
      <c r="BO26" s="348"/>
      <c r="BP26" s="348"/>
      <c r="BR26" s="348"/>
      <c r="BS26" s="348"/>
      <c r="BT26" s="348"/>
      <c r="BU26" s="348"/>
      <c r="BV26" s="348"/>
    </row>
    <row r="27" spans="1:77">
      <c r="A27" s="30"/>
      <c r="B27" s="30"/>
      <c r="C27" s="124" t="s">
        <v>177</v>
      </c>
      <c r="D27" s="38"/>
      <c r="E27" s="38"/>
      <c r="F27" s="210">
        <v>-0.3</v>
      </c>
      <c r="G27" s="210">
        <v>-0.9</v>
      </c>
      <c r="H27" s="210">
        <v>-2.8</v>
      </c>
      <c r="I27" s="107">
        <v>-0.50000000000000022</v>
      </c>
      <c r="J27" s="210">
        <v>-4.9000000000000004</v>
      </c>
      <c r="K27" s="210">
        <v>-1</v>
      </c>
      <c r="L27" s="210">
        <v>-4.4000000000000004</v>
      </c>
      <c r="M27" s="107">
        <v>-8.0999999999999979</v>
      </c>
      <c r="N27" s="210">
        <v>0.7</v>
      </c>
      <c r="O27" s="210">
        <v>2.5</v>
      </c>
      <c r="P27" s="210">
        <v>-6.7</v>
      </c>
      <c r="Q27" s="106">
        <v>-2.8</v>
      </c>
      <c r="R27" s="210">
        <v>-15.8</v>
      </c>
      <c r="S27" s="210">
        <v>7.6000000000000014</v>
      </c>
      <c r="T27" s="250">
        <v>-5</v>
      </c>
      <c r="U27" s="106">
        <v>-6.1999999999999993</v>
      </c>
      <c r="V27" s="688">
        <v>-7.2</v>
      </c>
      <c r="W27" s="744">
        <v>-3.5</v>
      </c>
      <c r="X27" s="744">
        <v>-4</v>
      </c>
      <c r="Y27" s="741">
        <v>-2</v>
      </c>
      <c r="Z27" s="688">
        <v>-7.4</v>
      </c>
      <c r="AA27" s="742">
        <v>-6.4</v>
      </c>
      <c r="AB27" s="688">
        <v>-2.9</v>
      </c>
      <c r="AC27" s="348">
        <v>-3.8999999999999986</v>
      </c>
      <c r="AD27" s="348">
        <v>-1.8000000000000007</v>
      </c>
      <c r="AE27" s="348">
        <v>-5.8999999999999986</v>
      </c>
      <c r="AF27" s="688">
        <v>-11.3</v>
      </c>
      <c r="AG27" s="688">
        <v>-6.6000000000000014</v>
      </c>
      <c r="AH27" s="688">
        <v>-1.5999999999999979</v>
      </c>
      <c r="AI27" s="688">
        <v>2.8</v>
      </c>
      <c r="AJ27" s="688">
        <v>-1.2</v>
      </c>
      <c r="AK27" s="688">
        <v>-5.4</v>
      </c>
      <c r="AL27" s="688">
        <v>-12.899999999999999</v>
      </c>
      <c r="AM27" s="688">
        <v>-24.5</v>
      </c>
      <c r="AN27" s="688">
        <v>-3.8999999999999986</v>
      </c>
      <c r="AO27" s="688">
        <v>-0.20000000000000284</v>
      </c>
      <c r="AP27" s="688">
        <v>-3.6999999999999957</v>
      </c>
      <c r="AQ27" s="688">
        <v>-8.1</v>
      </c>
      <c r="AR27" s="688">
        <v>-8.2000000000000011</v>
      </c>
      <c r="AS27" s="688">
        <v>-42.400000000000006</v>
      </c>
      <c r="AT27" s="742"/>
      <c r="AU27" s="353"/>
      <c r="AV27" s="351"/>
      <c r="AW27" s="901"/>
      <c r="AX27" s="351">
        <v>-1.9</v>
      </c>
      <c r="AY27" s="351">
        <v>-4.0999999999999996</v>
      </c>
      <c r="AZ27" s="351">
        <v>-4.5</v>
      </c>
      <c r="BA27" s="351">
        <v>-18.399999999999999</v>
      </c>
      <c r="BB27" s="348">
        <v>-6.3</v>
      </c>
      <c r="BC27" s="348">
        <v>-19.399999999999999</v>
      </c>
      <c r="BD27" s="348">
        <v>-16.7</v>
      </c>
      <c r="BE27" s="742">
        <v>-15</v>
      </c>
      <c r="BF27" s="348">
        <v>-25.4</v>
      </c>
      <c r="BG27" s="348">
        <v>-16.7</v>
      </c>
      <c r="BH27" s="348">
        <v>-32.299999999999997</v>
      </c>
      <c r="BI27" s="742">
        <v>-12.2</v>
      </c>
      <c r="BJ27" s="348">
        <v>-38.4</v>
      </c>
      <c r="BK27" s="743"/>
      <c r="BL27" s="348">
        <v>-9.3000000000000007</v>
      </c>
      <c r="BM27" s="348">
        <v>-17.2</v>
      </c>
      <c r="BN27" s="348">
        <v>1.6</v>
      </c>
      <c r="BO27" s="348">
        <v>-28.4</v>
      </c>
      <c r="BP27" s="348">
        <v>-16.3</v>
      </c>
      <c r="BR27" s="348">
        <v>-13.2</v>
      </c>
      <c r="BS27" s="348">
        <v>-23.8</v>
      </c>
      <c r="BT27" s="348">
        <v>-3.8000000000000003</v>
      </c>
      <c r="BU27" s="348">
        <v>-28.6</v>
      </c>
      <c r="BV27" s="348">
        <v>-58.7</v>
      </c>
    </row>
    <row r="28" spans="1:77" s="1088" customFormat="1">
      <c r="A28" s="1076"/>
      <c r="B28" s="1076"/>
      <c r="C28" s="1181" t="s">
        <v>547</v>
      </c>
      <c r="D28" s="1078"/>
      <c r="E28" s="1078"/>
      <c r="F28" s="419"/>
      <c r="G28" s="419"/>
      <c r="H28" s="419"/>
      <c r="I28" s="419"/>
      <c r="J28" s="419"/>
      <c r="K28" s="419"/>
      <c r="L28" s="419"/>
      <c r="M28" s="419"/>
      <c r="N28" s="419"/>
      <c r="O28" s="419"/>
      <c r="P28" s="419"/>
      <c r="Q28" s="419"/>
      <c r="R28" s="419"/>
      <c r="S28" s="419"/>
      <c r="T28" s="419"/>
      <c r="U28" s="419"/>
      <c r="V28" s="419"/>
      <c r="W28" s="1079"/>
      <c r="X28" s="1079"/>
      <c r="Y28" s="1079"/>
      <c r="Z28" s="419"/>
      <c r="AA28" s="1080"/>
      <c r="AB28" s="419"/>
      <c r="AC28" s="1065"/>
      <c r="AD28" s="1065"/>
      <c r="AE28" s="1065">
        <v>3</v>
      </c>
      <c r="AF28" s="1081">
        <v>-9</v>
      </c>
      <c r="AG28" s="1081">
        <v>-4.8999999999999995</v>
      </c>
      <c r="AH28" s="1081">
        <v>1.5999999999999996</v>
      </c>
      <c r="AI28" s="1081">
        <v>4.3</v>
      </c>
      <c r="AJ28" s="1081">
        <v>-2.4</v>
      </c>
      <c r="AK28" s="1081">
        <v>-3.9</v>
      </c>
      <c r="AL28" s="1081">
        <v>-6.9</v>
      </c>
      <c r="AM28" s="1081">
        <v>-14.6</v>
      </c>
      <c r="AN28" s="1081">
        <v>-0.70000000000000107</v>
      </c>
      <c r="AO28" s="1081">
        <v>1.9000000000000004</v>
      </c>
      <c r="AP28" s="1081">
        <v>16.100000000000001</v>
      </c>
      <c r="AQ28" s="1081">
        <v>-6.5</v>
      </c>
      <c r="AR28" s="1081">
        <v>-6.9</v>
      </c>
      <c r="AS28" s="1081">
        <v>-4.2999999999999989</v>
      </c>
      <c r="AT28" s="1080"/>
      <c r="AU28" s="1082"/>
      <c r="AV28" s="1083"/>
      <c r="AW28" s="1084"/>
      <c r="AX28" s="419"/>
      <c r="AY28" s="419"/>
      <c r="AZ28" s="419"/>
      <c r="BA28" s="419"/>
      <c r="BB28" s="419"/>
      <c r="BC28" s="419"/>
      <c r="BD28" s="419"/>
      <c r="BE28" s="1085"/>
      <c r="BF28" s="1086">
        <v>-9.2999999999999989</v>
      </c>
      <c r="BG28" s="1081">
        <v>-8.9</v>
      </c>
      <c r="BH28" s="1288">
        <v>2.7</v>
      </c>
      <c r="BI28" s="1080">
        <v>2.7</v>
      </c>
      <c r="BJ28" s="1288">
        <v>-22.8</v>
      </c>
      <c r="BK28" s="1087"/>
      <c r="BL28" s="1086"/>
      <c r="BM28" s="1086">
        <v>-6</v>
      </c>
      <c r="BN28" s="1086">
        <v>1.9</v>
      </c>
      <c r="BO28" s="1086">
        <v>-15.3</v>
      </c>
      <c r="BP28" s="1086">
        <v>-13.4</v>
      </c>
      <c r="BQ28" s="1087"/>
      <c r="BR28" s="1086"/>
      <c r="BS28" s="1086">
        <v>-10.899999999999999</v>
      </c>
      <c r="BT28" s="1086">
        <v>-2</v>
      </c>
      <c r="BU28" s="1086">
        <v>-13.4</v>
      </c>
      <c r="BV28" s="1212">
        <v>-17.7</v>
      </c>
    </row>
    <row r="29" spans="1:77">
      <c r="A29" s="30"/>
      <c r="B29" s="30"/>
      <c r="C29" s="124" t="s">
        <v>10</v>
      </c>
      <c r="D29" s="38"/>
      <c r="E29" s="38"/>
      <c r="F29" s="210">
        <v>5.0999999999999996</v>
      </c>
      <c r="G29" s="210">
        <v>8.1</v>
      </c>
      <c r="H29" s="210">
        <v>8.8000000000000007</v>
      </c>
      <c r="I29" s="107">
        <v>8.1999999999999993</v>
      </c>
      <c r="J29" s="210">
        <v>5.8</v>
      </c>
      <c r="K29" s="210">
        <v>7.2</v>
      </c>
      <c r="L29" s="210">
        <v>4.5</v>
      </c>
      <c r="M29" s="107">
        <v>10</v>
      </c>
      <c r="N29" s="210">
        <v>5.4</v>
      </c>
      <c r="O29" s="210">
        <v>4.4000000000000004</v>
      </c>
      <c r="P29" s="210">
        <v>6.8</v>
      </c>
      <c r="Q29" s="106">
        <v>7.7999999999999972</v>
      </c>
      <c r="R29" s="210">
        <v>7.5</v>
      </c>
      <c r="S29" s="210">
        <v>6.1</v>
      </c>
      <c r="T29" s="250">
        <v>7.8</v>
      </c>
      <c r="U29" s="106">
        <v>9.4000000000000021</v>
      </c>
      <c r="V29" s="688">
        <v>9.5</v>
      </c>
      <c r="W29" s="744">
        <v>9.5</v>
      </c>
      <c r="X29" s="744">
        <v>11.1</v>
      </c>
      <c r="Y29" s="741">
        <v>12.299999999999997</v>
      </c>
      <c r="Z29" s="688">
        <v>12.1</v>
      </c>
      <c r="AA29" s="742">
        <v>8.6999999999999993</v>
      </c>
      <c r="AB29" s="688">
        <v>8.8000000000000007</v>
      </c>
      <c r="AC29" s="348">
        <v>10</v>
      </c>
      <c r="AD29" s="348">
        <v>11.299999999999997</v>
      </c>
      <c r="AE29" s="348">
        <v>11.2</v>
      </c>
      <c r="AF29" s="688">
        <v>9.5</v>
      </c>
      <c r="AG29" s="688">
        <v>7.6999999999999993</v>
      </c>
      <c r="AH29" s="688">
        <v>7.8000000000000043</v>
      </c>
      <c r="AI29" s="688">
        <v>5.7000000000000011</v>
      </c>
      <c r="AJ29" s="688">
        <v>6.6</v>
      </c>
      <c r="AK29" s="688">
        <v>9.8000000000000007</v>
      </c>
      <c r="AL29" s="688">
        <v>14.799999999999997</v>
      </c>
      <c r="AM29" s="688">
        <v>8.4</v>
      </c>
      <c r="AN29" s="688">
        <v>13.499999999999998</v>
      </c>
      <c r="AO29" s="688">
        <v>15.700000000000003</v>
      </c>
      <c r="AP29" s="688">
        <v>18.299999999999997</v>
      </c>
      <c r="AQ29" s="688">
        <v>25.3</v>
      </c>
      <c r="AR29" s="688">
        <v>29.599999999999998</v>
      </c>
      <c r="AS29" s="688">
        <v>35.699999999999996</v>
      </c>
      <c r="AT29" s="742"/>
      <c r="AU29" s="353"/>
      <c r="AV29" s="351"/>
      <c r="AW29" s="901"/>
      <c r="AX29" s="351"/>
      <c r="AY29" s="351">
        <v>51.2</v>
      </c>
      <c r="AZ29" s="351">
        <v>30.2</v>
      </c>
      <c r="BA29" s="351">
        <v>27.5</v>
      </c>
      <c r="BB29" s="348">
        <v>24.4</v>
      </c>
      <c r="BC29" s="348">
        <v>30.8</v>
      </c>
      <c r="BD29" s="348">
        <v>42.4</v>
      </c>
      <c r="BE29" s="742">
        <v>38.799999999999997</v>
      </c>
      <c r="BF29" s="348">
        <v>36.200000000000003</v>
      </c>
      <c r="BG29" s="348">
        <v>36.9</v>
      </c>
      <c r="BH29" s="348">
        <v>55.9</v>
      </c>
      <c r="BI29" s="742">
        <v>55.9</v>
      </c>
      <c r="BJ29" s="348">
        <v>143</v>
      </c>
      <c r="BK29" s="743"/>
      <c r="BL29" s="348">
        <v>17.5</v>
      </c>
      <c r="BM29" s="348">
        <v>20.7</v>
      </c>
      <c r="BN29" s="348">
        <v>12.3</v>
      </c>
      <c r="BO29" s="348">
        <v>21.9</v>
      </c>
      <c r="BP29" s="348">
        <v>54.9</v>
      </c>
      <c r="BR29" s="348">
        <v>27.5</v>
      </c>
      <c r="BS29" s="348">
        <v>28.4</v>
      </c>
      <c r="BT29" s="348">
        <v>22.1</v>
      </c>
      <c r="BU29" s="348">
        <v>37.6</v>
      </c>
      <c r="BV29" s="348">
        <v>90.6</v>
      </c>
    </row>
    <row r="30" spans="1:77">
      <c r="A30" s="30"/>
      <c r="B30" s="30"/>
      <c r="C30" s="124" t="s">
        <v>11</v>
      </c>
      <c r="D30" s="38"/>
      <c r="E30" s="38"/>
      <c r="F30" s="210">
        <v>-4.7</v>
      </c>
      <c r="G30" s="210">
        <v>-7.2</v>
      </c>
      <c r="H30" s="210">
        <v>-8.9</v>
      </c>
      <c r="I30" s="107">
        <v>-8.6000000000000014</v>
      </c>
      <c r="J30" s="210">
        <v>-5.0999999999999996</v>
      </c>
      <c r="K30" s="210">
        <v>-8.3000000000000007</v>
      </c>
      <c r="L30" s="210">
        <v>-3.6</v>
      </c>
      <c r="M30" s="107">
        <v>-14.199999999999998</v>
      </c>
      <c r="N30" s="210">
        <v>-6.5</v>
      </c>
      <c r="O30" s="210">
        <v>-4.3</v>
      </c>
      <c r="P30" s="210">
        <v>-6.4</v>
      </c>
      <c r="Q30" s="106">
        <v>-8.1999999999999993</v>
      </c>
      <c r="R30" s="210">
        <v>-6.3</v>
      </c>
      <c r="S30" s="210">
        <v>-5.7</v>
      </c>
      <c r="T30" s="250">
        <v>-6.8</v>
      </c>
      <c r="U30" s="106">
        <v>-8.3000000000000007</v>
      </c>
      <c r="V30" s="688">
        <v>-9.3000000000000007</v>
      </c>
      <c r="W30" s="744">
        <v>-7.9</v>
      </c>
      <c r="X30" s="744">
        <v>-9.6</v>
      </c>
      <c r="Y30" s="741">
        <v>-9.8999999999999986</v>
      </c>
      <c r="Z30" s="688">
        <v>-9.1999999999999993</v>
      </c>
      <c r="AA30" s="742">
        <v>-8.6000000000000014</v>
      </c>
      <c r="AB30" s="688">
        <v>-7.2</v>
      </c>
      <c r="AC30" s="348">
        <v>-8.8999999999999986</v>
      </c>
      <c r="AD30" s="348">
        <v>-9.0000000000000036</v>
      </c>
      <c r="AE30" s="348">
        <v>-8.5</v>
      </c>
      <c r="AF30" s="688">
        <v>-9.8000000000000007</v>
      </c>
      <c r="AG30" s="688">
        <v>-5.0999999999999979</v>
      </c>
      <c r="AH30" s="688">
        <v>-11.100000000000001</v>
      </c>
      <c r="AI30" s="688">
        <v>-4.2</v>
      </c>
      <c r="AJ30" s="688">
        <v>-5.3</v>
      </c>
      <c r="AK30" s="688">
        <v>-8.3000000000000007</v>
      </c>
      <c r="AL30" s="688">
        <v>-10.099999999999998</v>
      </c>
      <c r="AM30" s="688">
        <v>-7</v>
      </c>
      <c r="AN30" s="688">
        <v>-12.7</v>
      </c>
      <c r="AO30" s="688">
        <v>-13.3</v>
      </c>
      <c r="AP30" s="688">
        <v>-15.600000000000001</v>
      </c>
      <c r="AQ30" s="688">
        <v>-25.8</v>
      </c>
      <c r="AR30" s="688">
        <v>-29.3</v>
      </c>
      <c r="AS30" s="688">
        <v>-32.300000000000004</v>
      </c>
      <c r="AT30" s="742"/>
      <c r="AU30" s="353"/>
      <c r="AV30" s="351"/>
      <c r="AW30" s="901"/>
      <c r="AX30" s="351"/>
      <c r="AY30" s="351">
        <v>-38.6</v>
      </c>
      <c r="AZ30" s="351">
        <v>-29.4</v>
      </c>
      <c r="BA30" s="351">
        <v>-31.2</v>
      </c>
      <c r="BB30" s="348">
        <v>-25.4</v>
      </c>
      <c r="BC30" s="348">
        <v>-27.1</v>
      </c>
      <c r="BD30" s="348">
        <v>-36.700000000000003</v>
      </c>
      <c r="BE30" s="742">
        <v>-33.700000000000003</v>
      </c>
      <c r="BF30" s="348">
        <v>-34.5</v>
      </c>
      <c r="BG30" s="348">
        <v>-27.9</v>
      </c>
      <c r="BH30" s="348">
        <v>-48.6</v>
      </c>
      <c r="BI30" s="742">
        <v>-48.6</v>
      </c>
      <c r="BJ30" s="348">
        <v>-145.6</v>
      </c>
      <c r="BK30" s="743"/>
      <c r="BL30" s="348">
        <v>-15.8</v>
      </c>
      <c r="BM30" s="348">
        <v>-18.3</v>
      </c>
      <c r="BN30" s="348">
        <v>-9.5</v>
      </c>
      <c r="BO30" s="348">
        <v>-19.7</v>
      </c>
      <c r="BP30" s="348">
        <v>-55.1</v>
      </c>
      <c r="BR30" s="348">
        <v>-24.7</v>
      </c>
      <c r="BS30" s="348">
        <v>-23.4</v>
      </c>
      <c r="BT30" s="348">
        <v>-17.8</v>
      </c>
      <c r="BU30" s="348">
        <v>-33</v>
      </c>
      <c r="BV30" s="348">
        <v>-87.4</v>
      </c>
    </row>
    <row r="31" spans="1:77">
      <c r="A31" s="30"/>
      <c r="B31" s="30"/>
      <c r="C31" s="124" t="s">
        <v>284</v>
      </c>
      <c r="D31" s="38"/>
      <c r="E31" s="38"/>
      <c r="F31" s="210"/>
      <c r="G31" s="210"/>
      <c r="H31" s="210"/>
      <c r="I31" s="107">
        <v>0.5</v>
      </c>
      <c r="J31" s="210">
        <v>0.2</v>
      </c>
      <c r="K31" s="210">
        <v>2.2000000000000002</v>
      </c>
      <c r="L31" s="210">
        <v>8</v>
      </c>
      <c r="M31" s="107">
        <v>51.3</v>
      </c>
      <c r="N31" s="210">
        <v>0.8</v>
      </c>
      <c r="O31" s="210">
        <v>174.5</v>
      </c>
      <c r="P31" s="210">
        <v>1.1000000000000001</v>
      </c>
      <c r="Q31" s="107"/>
      <c r="R31" s="210">
        <v>115.9</v>
      </c>
      <c r="S31" s="210">
        <v>23.6</v>
      </c>
      <c r="T31" s="250">
        <v>27.7</v>
      </c>
      <c r="U31" s="107">
        <v>25.600000000000023</v>
      </c>
      <c r="V31" s="688">
        <v>129</v>
      </c>
      <c r="W31" s="744">
        <v>34.1</v>
      </c>
      <c r="X31" s="744">
        <v>41.4</v>
      </c>
      <c r="Y31" s="741">
        <v>45.099999999999994</v>
      </c>
      <c r="Z31" s="688">
        <v>138</v>
      </c>
      <c r="AA31" s="742">
        <v>129</v>
      </c>
      <c r="AB31" s="688">
        <v>34.1</v>
      </c>
      <c r="AC31" s="348">
        <v>41.400000000000006</v>
      </c>
      <c r="AD31" s="348">
        <v>45.099999999999994</v>
      </c>
      <c r="AE31" s="348">
        <v>138</v>
      </c>
      <c r="AF31" s="688">
        <v>61.9</v>
      </c>
      <c r="AG31" s="688">
        <v>63.200000000000024</v>
      </c>
      <c r="AH31" s="688">
        <v>74.199999999999989</v>
      </c>
      <c r="AI31" s="688">
        <v>51.8</v>
      </c>
      <c r="AJ31" s="688">
        <v>56.2</v>
      </c>
      <c r="AK31" s="688">
        <v>58.7</v>
      </c>
      <c r="AL31" s="688">
        <v>49.600000000000023</v>
      </c>
      <c r="AM31" s="688">
        <v>52.6</v>
      </c>
      <c r="AN31" s="688">
        <v>28.1</v>
      </c>
      <c r="AO31" s="688">
        <v>48.600000000000009</v>
      </c>
      <c r="AP31" s="688">
        <v>53</v>
      </c>
      <c r="AQ31" s="688">
        <v>46.9</v>
      </c>
      <c r="AR31" s="688">
        <v>61.199999999999996</v>
      </c>
      <c r="AS31" s="688">
        <v>69.900000000000006</v>
      </c>
      <c r="AT31" s="742"/>
      <c r="AU31" s="1063"/>
      <c r="AV31" s="351"/>
      <c r="AW31" s="901"/>
      <c r="AX31" s="351"/>
      <c r="AY31" s="351"/>
      <c r="AZ31" s="351">
        <v>0.5</v>
      </c>
      <c r="BA31" s="351">
        <v>61.7</v>
      </c>
      <c r="BB31" s="348">
        <v>216.1</v>
      </c>
      <c r="BC31" s="348">
        <v>192.8</v>
      </c>
      <c r="BD31" s="348">
        <v>249.6</v>
      </c>
      <c r="BE31" s="742">
        <v>249.6</v>
      </c>
      <c r="BF31" s="348">
        <v>337.3</v>
      </c>
      <c r="BG31" s="348">
        <v>216.3</v>
      </c>
      <c r="BH31" s="348">
        <v>182.1</v>
      </c>
      <c r="BI31" s="742">
        <v>182.1</v>
      </c>
      <c r="BJ31" s="348">
        <v>247.7</v>
      </c>
      <c r="BK31" s="743"/>
      <c r="BL31" s="348">
        <v>163.1</v>
      </c>
      <c r="BM31" s="348">
        <v>199.9</v>
      </c>
      <c r="BN31" s="348">
        <v>108</v>
      </c>
      <c r="BO31" s="348">
        <v>82.3</v>
      </c>
      <c r="BP31" s="348">
        <v>108.1</v>
      </c>
      <c r="BR31" s="348">
        <v>204.5</v>
      </c>
      <c r="BS31" s="348">
        <v>263.10000000000002</v>
      </c>
      <c r="BT31" s="348">
        <v>166.7</v>
      </c>
      <c r="BU31" s="348">
        <v>130.9</v>
      </c>
      <c r="BV31" s="348">
        <v>178</v>
      </c>
    </row>
    <row r="32" spans="1:77">
      <c r="A32" s="30"/>
      <c r="B32" s="30"/>
      <c r="C32" s="124" t="s">
        <v>651</v>
      </c>
      <c r="D32" s="38"/>
      <c r="E32" s="38"/>
      <c r="F32" s="210"/>
      <c r="G32" s="210"/>
      <c r="H32" s="210"/>
      <c r="I32" s="107">
        <v>0</v>
      </c>
      <c r="J32" s="210"/>
      <c r="K32" s="210"/>
      <c r="L32" s="210"/>
      <c r="M32" s="107">
        <v>-31</v>
      </c>
      <c r="N32" s="210"/>
      <c r="O32" s="210">
        <v>-171</v>
      </c>
      <c r="P32" s="210"/>
      <c r="Q32" s="106"/>
      <c r="R32" s="210">
        <v>-112.3</v>
      </c>
      <c r="S32" s="210">
        <v>-22.5</v>
      </c>
      <c r="T32" s="250">
        <v>-25.2</v>
      </c>
      <c r="U32" s="106">
        <v>-17.800000000000011</v>
      </c>
      <c r="V32" s="688">
        <v>-122.8</v>
      </c>
      <c r="W32" s="744">
        <v>-30.8</v>
      </c>
      <c r="X32" s="744">
        <v>-37.6</v>
      </c>
      <c r="Y32" s="741">
        <v>-41.400000000000006</v>
      </c>
      <c r="Z32" s="688">
        <v>-128.4</v>
      </c>
      <c r="AA32" s="742">
        <v>-122.8</v>
      </c>
      <c r="AB32" s="688">
        <v>-30.8</v>
      </c>
      <c r="AC32" s="348">
        <v>-37.59999999999998</v>
      </c>
      <c r="AD32" s="348">
        <v>-41.40000000000002</v>
      </c>
      <c r="AE32" s="348">
        <v>-128.4</v>
      </c>
      <c r="AF32" s="688">
        <v>-47.1</v>
      </c>
      <c r="AG32" s="688">
        <v>-46.499999999999993</v>
      </c>
      <c r="AH32" s="688">
        <v>-49</v>
      </c>
      <c r="AI32" s="688">
        <v>-53</v>
      </c>
      <c r="AJ32" s="688">
        <v>-56</v>
      </c>
      <c r="AK32" s="688">
        <v>-52.1</v>
      </c>
      <c r="AL32" s="688">
        <v>-45.300000000000011</v>
      </c>
      <c r="AM32" s="688">
        <v>-30.5</v>
      </c>
      <c r="AN32" s="688">
        <v>-37.599999999999994</v>
      </c>
      <c r="AO32" s="688">
        <v>-62.8</v>
      </c>
      <c r="AP32" s="688">
        <v>-56.900000000000006</v>
      </c>
      <c r="AQ32" s="688">
        <v>-44.9</v>
      </c>
      <c r="AR32" s="688">
        <v>-53.6</v>
      </c>
      <c r="AS32" s="688">
        <v>-66</v>
      </c>
      <c r="AT32" s="742"/>
      <c r="AU32" s="353"/>
      <c r="AV32" s="351"/>
      <c r="AW32" s="901"/>
      <c r="AX32" s="351"/>
      <c r="AY32" s="351"/>
      <c r="AZ32" s="351"/>
      <c r="BA32" s="351">
        <v>-31</v>
      </c>
      <c r="BB32" s="348">
        <v>-206.9</v>
      </c>
      <c r="BC32" s="348">
        <v>-177.8</v>
      </c>
      <c r="BD32" s="348">
        <v>-232.6</v>
      </c>
      <c r="BE32" s="742">
        <v>-232.6</v>
      </c>
      <c r="BF32" s="348">
        <v>-271</v>
      </c>
      <c r="BG32" s="348">
        <v>-206.4</v>
      </c>
      <c r="BH32" s="348">
        <v>-187.6</v>
      </c>
      <c r="BI32" s="742">
        <v>-187.6</v>
      </c>
      <c r="BJ32" s="348">
        <v>-226.3</v>
      </c>
      <c r="BK32" s="743"/>
      <c r="BL32" s="348">
        <v>-153.6</v>
      </c>
      <c r="BM32" s="348">
        <v>-175.5</v>
      </c>
      <c r="BN32" s="348">
        <v>-109</v>
      </c>
      <c r="BO32" s="348">
        <v>-69.7</v>
      </c>
      <c r="BP32" s="348">
        <v>-98.5</v>
      </c>
      <c r="BR32" s="348">
        <v>-191.2</v>
      </c>
      <c r="BS32" s="348">
        <v>-222</v>
      </c>
      <c r="BT32" s="348">
        <v>-161.1</v>
      </c>
      <c r="BU32" s="348">
        <v>-132.5</v>
      </c>
      <c r="BV32" s="348">
        <v>-164.5</v>
      </c>
    </row>
    <row r="33" spans="1:76">
      <c r="A33" s="30"/>
      <c r="B33" s="30"/>
      <c r="C33" s="124" t="s">
        <v>360</v>
      </c>
      <c r="D33" s="38"/>
      <c r="E33" s="38"/>
      <c r="F33" s="210"/>
      <c r="G33" s="210"/>
      <c r="H33" s="210"/>
      <c r="I33" s="107"/>
      <c r="J33" s="210"/>
      <c r="K33" s="210"/>
      <c r="L33" s="210"/>
      <c r="M33" s="107"/>
      <c r="N33" s="210"/>
      <c r="O33" s="210"/>
      <c r="P33" s="210"/>
      <c r="Q33" s="106"/>
      <c r="R33" s="210"/>
      <c r="S33" s="210"/>
      <c r="T33" s="250"/>
      <c r="U33" s="106"/>
      <c r="V33" s="688">
        <v>0.3</v>
      </c>
      <c r="W33" s="744"/>
      <c r="X33" s="744"/>
      <c r="Y33" s="741"/>
      <c r="Z33" s="688">
        <v>1.1000000000000001</v>
      </c>
      <c r="AA33" s="742">
        <v>0.30000000000000004</v>
      </c>
      <c r="AB33" s="688">
        <v>0.7</v>
      </c>
      <c r="AC33" s="348">
        <v>0.8</v>
      </c>
      <c r="AD33" s="348">
        <v>1</v>
      </c>
      <c r="AE33" s="348">
        <v>1.1000000000000001</v>
      </c>
      <c r="AF33" s="688">
        <v>1.4</v>
      </c>
      <c r="AG33" s="688">
        <v>1.7000000000000002</v>
      </c>
      <c r="AH33" s="688">
        <v>2</v>
      </c>
      <c r="AI33" s="688">
        <v>2.2000000000000002</v>
      </c>
      <c r="AJ33" s="688">
        <v>2.2000000000000002</v>
      </c>
      <c r="AK33" s="688">
        <v>2.2999999999999998</v>
      </c>
      <c r="AL33" s="688">
        <v>2.2999999999999998</v>
      </c>
      <c r="AM33" s="688">
        <v>2.2999999999999998</v>
      </c>
      <c r="AN33" s="688">
        <v>2.4000000000000004</v>
      </c>
      <c r="AO33" s="688">
        <v>2.5</v>
      </c>
      <c r="AP33" s="688">
        <v>2.6000000000000005</v>
      </c>
      <c r="AQ33" s="688">
        <v>2.5</v>
      </c>
      <c r="AR33" s="688">
        <v>2.5</v>
      </c>
      <c r="AS33" s="688">
        <v>2.5999999999999996</v>
      </c>
      <c r="AT33" s="742"/>
      <c r="AU33" s="353"/>
      <c r="AV33" s="351"/>
      <c r="AW33" s="901"/>
      <c r="AX33" s="351"/>
      <c r="AY33" s="351"/>
      <c r="AZ33" s="351"/>
      <c r="BA33" s="351"/>
      <c r="BB33" s="348"/>
      <c r="BC33" s="348"/>
      <c r="BD33" s="348"/>
      <c r="BE33" s="742">
        <v>2.8</v>
      </c>
      <c r="BF33" s="348">
        <v>6.2</v>
      </c>
      <c r="BG33" s="348">
        <v>9</v>
      </c>
      <c r="BH33" s="348">
        <v>9.8000000000000007</v>
      </c>
      <c r="BI33" s="742">
        <v>9.8000000000000007</v>
      </c>
      <c r="BJ33" s="348">
        <v>10.199999999999999</v>
      </c>
      <c r="BK33" s="743"/>
      <c r="BL33" s="348">
        <v>1</v>
      </c>
      <c r="BM33" s="348">
        <v>2.5</v>
      </c>
      <c r="BN33" s="348">
        <v>4.4000000000000004</v>
      </c>
      <c r="BO33" s="348">
        <v>4.7</v>
      </c>
      <c r="BP33" s="348">
        <v>5</v>
      </c>
      <c r="BR33" s="348">
        <v>1.8</v>
      </c>
      <c r="BS33" s="348">
        <v>4.2</v>
      </c>
      <c r="BT33" s="348">
        <v>6.7</v>
      </c>
      <c r="BU33" s="348">
        <v>7.2</v>
      </c>
      <c r="BV33" s="348">
        <v>7.6</v>
      </c>
    </row>
    <row r="34" spans="1:76">
      <c r="A34" s="30"/>
      <c r="B34" s="30"/>
      <c r="C34" s="124" t="s">
        <v>361</v>
      </c>
      <c r="D34" s="38"/>
      <c r="E34" s="38"/>
      <c r="F34" s="210"/>
      <c r="G34" s="210"/>
      <c r="H34" s="210"/>
      <c r="I34" s="107"/>
      <c r="J34" s="210"/>
      <c r="K34" s="210"/>
      <c r="L34" s="210"/>
      <c r="M34" s="107"/>
      <c r="N34" s="210"/>
      <c r="O34" s="210"/>
      <c r="P34" s="210"/>
      <c r="Q34" s="106"/>
      <c r="R34" s="210"/>
      <c r="S34" s="210"/>
      <c r="T34" s="250"/>
      <c r="U34" s="106"/>
      <c r="V34" s="688">
        <v>-0.2</v>
      </c>
      <c r="W34" s="744"/>
      <c r="X34" s="744"/>
      <c r="Y34" s="741"/>
      <c r="Z34" s="688">
        <v>-0.6</v>
      </c>
      <c r="AA34" s="742">
        <v>-0.20000000000000007</v>
      </c>
      <c r="AB34" s="688">
        <v>-0.6</v>
      </c>
      <c r="AC34" s="348">
        <v>-0.59999999999999987</v>
      </c>
      <c r="AD34" s="348">
        <v>-0.30000000000000016</v>
      </c>
      <c r="AE34" s="348">
        <v>-0.59999999999999987</v>
      </c>
      <c r="AF34" s="688">
        <v>-0.8</v>
      </c>
      <c r="AG34" s="688">
        <v>-0.80000000000000027</v>
      </c>
      <c r="AH34" s="688">
        <v>-1</v>
      </c>
      <c r="AI34" s="688">
        <v>-1.0999999999999999</v>
      </c>
      <c r="AJ34" s="688">
        <v>-1.3</v>
      </c>
      <c r="AK34" s="688">
        <v>-1.1000000000000001</v>
      </c>
      <c r="AL34" s="688">
        <v>-1.2999999999999998</v>
      </c>
      <c r="AM34" s="688">
        <v>-1.2</v>
      </c>
      <c r="AN34" s="688">
        <v>-1.4000000000000001</v>
      </c>
      <c r="AO34" s="688">
        <v>-1.4</v>
      </c>
      <c r="AP34" s="688">
        <v>-1.4000000000000004</v>
      </c>
      <c r="AQ34" s="688">
        <v>-1.4</v>
      </c>
      <c r="AR34" s="688">
        <v>-1.3000000000000003</v>
      </c>
      <c r="AS34" s="688">
        <v>-1.3999999999999995</v>
      </c>
      <c r="AT34" s="742"/>
      <c r="AU34" s="353"/>
      <c r="AV34" s="351"/>
      <c r="AW34" s="901"/>
      <c r="AX34" s="351"/>
      <c r="AY34" s="351"/>
      <c r="AZ34" s="351"/>
      <c r="BA34" s="351"/>
      <c r="BB34" s="348"/>
      <c r="BC34" s="348"/>
      <c r="BD34" s="348"/>
      <c r="BE34" s="742">
        <v>-1.7</v>
      </c>
      <c r="BF34" s="348">
        <v>-3.2</v>
      </c>
      <c r="BG34" s="348">
        <v>-4.8</v>
      </c>
      <c r="BH34" s="348">
        <v>-5.4</v>
      </c>
      <c r="BI34" s="742">
        <v>-5.4</v>
      </c>
      <c r="BJ34" s="348">
        <v>-5.5</v>
      </c>
      <c r="BK34" s="743"/>
      <c r="BL34" s="348">
        <v>-0.8</v>
      </c>
      <c r="BM34" s="348">
        <v>-1.4</v>
      </c>
      <c r="BN34" s="348">
        <v>-2.4</v>
      </c>
      <c r="BO34" s="348">
        <v>-2.6</v>
      </c>
      <c r="BP34" s="348">
        <v>-2.7</v>
      </c>
      <c r="BR34" s="348">
        <v>-1.4</v>
      </c>
      <c r="BS34" s="348">
        <v>-2.2000000000000002</v>
      </c>
      <c r="BT34" s="348">
        <v>-3.5</v>
      </c>
      <c r="BU34" s="348">
        <v>-4</v>
      </c>
      <c r="BV34" s="348">
        <v>-4.0999999999999996</v>
      </c>
    </row>
    <row r="35" spans="1:76">
      <c r="A35" s="30"/>
      <c r="B35" s="30"/>
      <c r="C35" s="124" t="s">
        <v>573</v>
      </c>
      <c r="D35" s="38"/>
      <c r="E35" s="38"/>
      <c r="F35" s="210"/>
      <c r="G35" s="210"/>
      <c r="H35" s="210"/>
      <c r="I35" s="107"/>
      <c r="J35" s="210"/>
      <c r="K35" s="210"/>
      <c r="L35" s="210"/>
      <c r="M35" s="107"/>
      <c r="N35" s="210"/>
      <c r="O35" s="210"/>
      <c r="P35" s="210"/>
      <c r="Q35" s="106"/>
      <c r="R35" s="210"/>
      <c r="S35" s="210"/>
      <c r="T35" s="250"/>
      <c r="U35" s="106"/>
      <c r="V35" s="688"/>
      <c r="W35" s="744"/>
      <c r="X35" s="744"/>
      <c r="Y35" s="741"/>
      <c r="Z35" s="688"/>
      <c r="AA35" s="742"/>
      <c r="AB35" s="688"/>
      <c r="AC35" s="348"/>
      <c r="AD35" s="348"/>
      <c r="AE35" s="348"/>
      <c r="AF35" s="688"/>
      <c r="AG35" s="688"/>
      <c r="AH35" s="688"/>
      <c r="AI35" s="1310">
        <v>-1.1000000000000001</v>
      </c>
      <c r="AJ35" s="1310">
        <v>-2.4</v>
      </c>
      <c r="AK35" s="1310">
        <v>-1.4</v>
      </c>
      <c r="AL35" s="1310">
        <v>-2.5</v>
      </c>
      <c r="AM35" s="1310">
        <v>-4.4000000000000004</v>
      </c>
      <c r="AN35" s="1310">
        <v>-9.1</v>
      </c>
      <c r="AO35" s="1310">
        <v>-3.6999999999999993</v>
      </c>
      <c r="AP35" s="1310">
        <v>-3.8000000000000007</v>
      </c>
      <c r="AQ35" s="1310">
        <v>-5</v>
      </c>
      <c r="AR35" s="1310">
        <v>-3.5</v>
      </c>
      <c r="AS35" s="1310">
        <v>0.19999999999999929</v>
      </c>
      <c r="AT35" s="742"/>
      <c r="AU35" s="353"/>
      <c r="AV35" s="351"/>
      <c r="AW35" s="901"/>
      <c r="AX35" s="351"/>
      <c r="AY35" s="351"/>
      <c r="AZ35" s="351"/>
      <c r="BA35" s="351"/>
      <c r="BB35" s="348"/>
      <c r="BC35" s="348"/>
      <c r="BD35" s="348"/>
      <c r="BE35" s="742"/>
      <c r="BF35" s="348"/>
      <c r="BG35" s="348">
        <v>-7.4</v>
      </c>
      <c r="BH35" s="348">
        <v>-21</v>
      </c>
      <c r="BI35" s="742">
        <v>-21</v>
      </c>
      <c r="BJ35" s="348">
        <v>-13.8</v>
      </c>
      <c r="BK35" s="743"/>
      <c r="BL35" s="348"/>
      <c r="BM35" s="348"/>
      <c r="BN35" s="348">
        <v>-3.5</v>
      </c>
      <c r="BO35" s="348">
        <v>-13.5</v>
      </c>
      <c r="BP35" s="348">
        <v>-8.5</v>
      </c>
      <c r="BR35" s="348"/>
      <c r="BS35" s="348"/>
      <c r="BT35" s="348">
        <v>-4.9000000000000004</v>
      </c>
      <c r="BU35" s="348">
        <v>-17.2</v>
      </c>
      <c r="BV35" s="348">
        <v>-8.3000000000000007</v>
      </c>
    </row>
    <row r="36" spans="1:76">
      <c r="A36" s="30"/>
      <c r="B36" s="30"/>
      <c r="C36" s="124" t="s">
        <v>12</v>
      </c>
      <c r="D36" s="38"/>
      <c r="E36" s="38"/>
      <c r="F36" s="210">
        <v>4.3</v>
      </c>
      <c r="G36" s="210">
        <v>3.6</v>
      </c>
      <c r="H36" s="210">
        <v>8</v>
      </c>
      <c r="I36" s="107">
        <v>-7</v>
      </c>
      <c r="J36" s="210">
        <v>2.4</v>
      </c>
      <c r="K36" s="210">
        <v>1.8</v>
      </c>
      <c r="L36" s="210">
        <v>2.5</v>
      </c>
      <c r="M36" s="107">
        <v>1.8000000000000003</v>
      </c>
      <c r="N36" s="210">
        <v>6.6</v>
      </c>
      <c r="O36" s="210">
        <v>5.5</v>
      </c>
      <c r="P36" s="210">
        <v>4.5999999999999996</v>
      </c>
      <c r="Q36" s="106">
        <v>8.9999999999999964</v>
      </c>
      <c r="R36" s="210">
        <v>4.4000000000000004</v>
      </c>
      <c r="S36" s="210">
        <v>17</v>
      </c>
      <c r="T36" s="250">
        <v>7.5</v>
      </c>
      <c r="U36" s="106">
        <v>5.2000000000000046</v>
      </c>
      <c r="V36" s="688">
        <v>2.6</v>
      </c>
      <c r="W36" s="744">
        <v>3.7</v>
      </c>
      <c r="X36" s="744">
        <v>14.2</v>
      </c>
      <c r="Y36" s="741">
        <v>3.1000000000000014</v>
      </c>
      <c r="Z36" s="688">
        <v>4.2</v>
      </c>
      <c r="AA36" s="742">
        <v>2.0999999999999996</v>
      </c>
      <c r="AB36" s="688">
        <v>2.5</v>
      </c>
      <c r="AC36" s="348">
        <v>13.1</v>
      </c>
      <c r="AD36" s="348">
        <v>1.7999999999999989</v>
      </c>
      <c r="AE36" s="348">
        <v>3.8</v>
      </c>
      <c r="AF36" s="688">
        <v>2.2999999999999998</v>
      </c>
      <c r="AG36" s="688">
        <v>5.5</v>
      </c>
      <c r="AH36" s="688">
        <v>-2.0999999999999996</v>
      </c>
      <c r="AI36" s="688">
        <v>4.8</v>
      </c>
      <c r="AJ36" s="688">
        <v>-0.8</v>
      </c>
      <c r="AK36" s="688">
        <v>4.3</v>
      </c>
      <c r="AL36" s="688">
        <v>2.5999999999999996</v>
      </c>
      <c r="AM36" s="688">
        <v>-0.3</v>
      </c>
      <c r="AN36" s="688">
        <v>-1.7</v>
      </c>
      <c r="AO36" s="688">
        <v>25</v>
      </c>
      <c r="AP36" s="1308">
        <v>13.200000000000003</v>
      </c>
      <c r="AQ36" s="1308">
        <v>3.4</v>
      </c>
      <c r="AR36" s="688">
        <v>7.6999999999999993</v>
      </c>
      <c r="AS36" s="688">
        <v>2.4000000000000004</v>
      </c>
      <c r="AT36" s="742"/>
      <c r="AU36" s="353"/>
      <c r="AV36" s="351"/>
      <c r="AW36" s="901"/>
      <c r="AX36" s="351">
        <v>29.1</v>
      </c>
      <c r="AY36" s="351">
        <v>4.3</v>
      </c>
      <c r="AZ36" s="351">
        <v>8.9</v>
      </c>
      <c r="BA36" s="351">
        <v>8.5</v>
      </c>
      <c r="BB36" s="561">
        <v>22.4</v>
      </c>
      <c r="BC36" s="561">
        <v>34.200000000000003</v>
      </c>
      <c r="BD36" s="561">
        <v>23.9</v>
      </c>
      <c r="BE36" s="742">
        <v>19.5</v>
      </c>
      <c r="BF36" s="348">
        <v>9.5</v>
      </c>
      <c r="BG36" s="348">
        <v>10.9</v>
      </c>
      <c r="BH36" s="348">
        <v>36.200000000000003</v>
      </c>
      <c r="BI36" s="742">
        <v>35.799999999999997</v>
      </c>
      <c r="BJ36" s="348">
        <v>31.4</v>
      </c>
      <c r="BK36" s="743"/>
      <c r="BL36" s="348">
        <v>4.5999999999999996</v>
      </c>
      <c r="BM36" s="348">
        <v>6.1</v>
      </c>
      <c r="BN36" s="348">
        <v>4</v>
      </c>
      <c r="BO36" s="348">
        <v>-2</v>
      </c>
      <c r="BP36" s="348">
        <v>11.1</v>
      </c>
      <c r="BR36" s="348">
        <v>17.7</v>
      </c>
      <c r="BS36" s="348">
        <v>11.6</v>
      </c>
      <c r="BT36" s="348">
        <v>8.3000000000000007</v>
      </c>
      <c r="BU36" s="348">
        <v>23</v>
      </c>
      <c r="BV36" s="348">
        <v>13.5</v>
      </c>
    </row>
    <row r="37" spans="1:76">
      <c r="A37" s="30"/>
      <c r="B37" s="30"/>
      <c r="C37" s="294" t="s">
        <v>130</v>
      </c>
      <c r="D37" s="38"/>
      <c r="E37" s="38"/>
      <c r="F37" s="295">
        <v>4.3999999999999995</v>
      </c>
      <c r="G37" s="295">
        <v>3.5999999999999992</v>
      </c>
      <c r="H37" s="295">
        <v>5.1000000000000005</v>
      </c>
      <c r="I37" s="295">
        <v>-16.100000000000001</v>
      </c>
      <c r="J37" s="295">
        <v>-1.6</v>
      </c>
      <c r="K37" s="295">
        <v>1.8999999999999997</v>
      </c>
      <c r="L37" s="295">
        <v>7</v>
      </c>
      <c r="M37" s="295">
        <v>8.3000000000000007</v>
      </c>
      <c r="N37" s="295">
        <v>5.5</v>
      </c>
      <c r="O37" s="295">
        <v>11.400000000000006</v>
      </c>
      <c r="P37" s="295">
        <v>-0.60000000000000142</v>
      </c>
      <c r="Q37" s="295">
        <v>-7.5000000000000071</v>
      </c>
      <c r="R37" s="295">
        <v>-6.5999999999999854</v>
      </c>
      <c r="S37" s="295">
        <v>25.800000000000004</v>
      </c>
      <c r="T37" s="296">
        <v>6</v>
      </c>
      <c r="U37" s="296">
        <v>-17.499999999999986</v>
      </c>
      <c r="V37" s="296">
        <v>-4.3000000000000007</v>
      </c>
      <c r="W37" s="506">
        <v>2.7</v>
      </c>
      <c r="X37" s="506">
        <v>14.899999999999995</v>
      </c>
      <c r="Y37" s="506">
        <v>0.29999999999999005</v>
      </c>
      <c r="Z37" s="296">
        <v>2.7</v>
      </c>
      <c r="AA37" s="497">
        <v>-4.0999999999999908</v>
      </c>
      <c r="AB37" s="296">
        <v>2.2000000000000015</v>
      </c>
      <c r="AC37" s="296">
        <v>13.700000000000006</v>
      </c>
      <c r="AD37" s="296">
        <v>-0.20000000000001705</v>
      </c>
      <c r="AE37" s="296">
        <v>10.700000000000024</v>
      </c>
      <c r="AF37" s="296">
        <v>6.0999999999999908</v>
      </c>
      <c r="AG37" s="296">
        <v>18.60000000000003</v>
      </c>
      <c r="AH37" s="296">
        <v>7.8999999999999488</v>
      </c>
      <c r="AI37" s="296">
        <v>7.8999999999999968</v>
      </c>
      <c r="AJ37" s="296">
        <v>-2.6999999999999993</v>
      </c>
      <c r="AK37" s="296">
        <v>6.4000000000000021</v>
      </c>
      <c r="AL37" s="296">
        <v>-10.299999999999992</v>
      </c>
      <c r="AM37" s="296">
        <v>-4.6999999999999993</v>
      </c>
      <c r="AN37" s="296">
        <v>-50.7</v>
      </c>
      <c r="AO37" s="296">
        <v>-11.599999999999994</v>
      </c>
      <c r="AP37" s="296">
        <v>-19.200000000000017</v>
      </c>
      <c r="AQ37" s="296">
        <v>-7.4</v>
      </c>
      <c r="AR37" s="296">
        <v>1.7999999999999901</v>
      </c>
      <c r="AS37" s="296">
        <v>-41</v>
      </c>
      <c r="AT37" s="497"/>
      <c r="AU37" s="353"/>
      <c r="AV37" s="107"/>
      <c r="AW37" s="902"/>
      <c r="AX37" s="295" t="s">
        <v>203</v>
      </c>
      <c r="AY37" s="295" t="s">
        <v>203</v>
      </c>
      <c r="AZ37" s="295">
        <v>-3.0000000000000036</v>
      </c>
      <c r="BA37" s="295">
        <v>15.600000000000001</v>
      </c>
      <c r="BB37" s="296">
        <v>8.7999999999999972</v>
      </c>
      <c r="BC37" s="296">
        <v>7.8</v>
      </c>
      <c r="BD37" s="296">
        <v>13.800000000000004</v>
      </c>
      <c r="BE37" s="497">
        <v>11.6</v>
      </c>
      <c r="BF37" s="296">
        <v>43.3</v>
      </c>
      <c r="BG37" s="296">
        <v>1.3000000000000078</v>
      </c>
      <c r="BH37" s="296">
        <v>-86.200000000000017</v>
      </c>
      <c r="BI37" s="497">
        <v>-66.000000000000028</v>
      </c>
      <c r="BJ37" s="296">
        <v>-21.800000000000018</v>
      </c>
      <c r="BL37" s="296">
        <v>-1.8999999999999888</v>
      </c>
      <c r="BM37" s="296">
        <v>16.800000000000015</v>
      </c>
      <c r="BN37" s="296">
        <v>5.1999999999999975</v>
      </c>
      <c r="BO37" s="296">
        <v>-55.400000000000006</v>
      </c>
      <c r="BP37" s="296">
        <v>-5.6000000000000103</v>
      </c>
      <c r="BR37" s="296">
        <v>11.800000000000017</v>
      </c>
      <c r="BS37" s="296">
        <v>35.400000000000048</v>
      </c>
      <c r="BT37" s="296">
        <v>11.6</v>
      </c>
      <c r="BU37" s="296">
        <v>-67</v>
      </c>
      <c r="BV37" s="296">
        <v>-46.600000000000009</v>
      </c>
    </row>
    <row r="38" spans="1:76">
      <c r="A38" s="30"/>
      <c r="B38" s="241" t="s">
        <v>23</v>
      </c>
      <c r="C38" s="241"/>
      <c r="D38" s="38"/>
      <c r="E38" s="38"/>
      <c r="F38" s="249">
        <v>9.5999999999999979</v>
      </c>
      <c r="G38" s="249">
        <v>7.9</v>
      </c>
      <c r="H38" s="249">
        <v>13.8</v>
      </c>
      <c r="I38" s="249">
        <v>-20.000000000000007</v>
      </c>
      <c r="J38" s="249">
        <v>-6.9999999999999982</v>
      </c>
      <c r="K38" s="249">
        <v>13.1</v>
      </c>
      <c r="L38" s="249">
        <v>9.3999999999999986</v>
      </c>
      <c r="M38" s="249">
        <v>6.3000000000000007</v>
      </c>
      <c r="N38" s="249">
        <v>35.100000000000009</v>
      </c>
      <c r="O38" s="249">
        <v>39.200000000000003</v>
      </c>
      <c r="P38" s="249">
        <v>22.199999999999996</v>
      </c>
      <c r="Q38" s="340">
        <v>25.8</v>
      </c>
      <c r="R38" s="249">
        <v>-25.099999999999987</v>
      </c>
      <c r="S38" s="249">
        <v>17.600000000000001</v>
      </c>
      <c r="T38" s="309">
        <v>3.600000000000001</v>
      </c>
      <c r="U38" s="339">
        <v>-10.5</v>
      </c>
      <c r="V38" s="339">
        <v>2.2000000000000002</v>
      </c>
      <c r="W38" s="507">
        <v>28.9</v>
      </c>
      <c r="X38" s="507">
        <v>22.099999999999994</v>
      </c>
      <c r="Y38" s="507">
        <v>0.49999999999999112</v>
      </c>
      <c r="Z38" s="339">
        <v>10.8</v>
      </c>
      <c r="AA38" s="498">
        <v>4.7000000000000028</v>
      </c>
      <c r="AB38" s="339">
        <v>35</v>
      </c>
      <c r="AC38" s="339">
        <v>23.70000000000001</v>
      </c>
      <c r="AD38" s="339">
        <v>0.99999999999999289</v>
      </c>
      <c r="AE38" s="339">
        <v>19.300000000000018</v>
      </c>
      <c r="AF38" s="339">
        <v>-37.200000000000003</v>
      </c>
      <c r="AG38" s="339">
        <v>2.8421709430404007E-14</v>
      </c>
      <c r="AH38" s="339">
        <v>-16.100000000000041</v>
      </c>
      <c r="AI38" s="339">
        <v>11.6</v>
      </c>
      <c r="AJ38" s="339">
        <v>15</v>
      </c>
      <c r="AK38" s="339">
        <v>-0.19999999999999929</v>
      </c>
      <c r="AL38" s="339">
        <v>16.099999999999998</v>
      </c>
      <c r="AM38" s="339">
        <v>-34.6</v>
      </c>
      <c r="AN38" s="339">
        <v>-11.100000000000001</v>
      </c>
      <c r="AO38" s="339">
        <v>11.800000000000004</v>
      </c>
      <c r="AP38" s="339">
        <v>-17.000000000000021</v>
      </c>
      <c r="AQ38" s="339">
        <v>45.6</v>
      </c>
      <c r="AR38" s="339">
        <v>31.499999999999993</v>
      </c>
      <c r="AS38" s="339">
        <v>-36.200000000000003</v>
      </c>
      <c r="AT38" s="498"/>
      <c r="AU38" s="353"/>
      <c r="AV38" s="340"/>
      <c r="AW38" s="903"/>
      <c r="AX38" s="338">
        <v>0</v>
      </c>
      <c r="AY38" s="339">
        <v>45.699999999999996</v>
      </c>
      <c r="AZ38" s="340">
        <v>11.29999999999999</v>
      </c>
      <c r="BA38" s="340">
        <v>21.8</v>
      </c>
      <c r="BB38" s="340">
        <v>122.3</v>
      </c>
      <c r="BC38" s="338">
        <v>-14.400000000000002</v>
      </c>
      <c r="BD38" s="339">
        <v>57.000000000000007</v>
      </c>
      <c r="BE38" s="498">
        <v>64.400000000000006</v>
      </c>
      <c r="BF38" s="339">
        <v>-34</v>
      </c>
      <c r="BG38" s="339">
        <v>42.5</v>
      </c>
      <c r="BH38" s="339">
        <v>-50.90000000000002</v>
      </c>
      <c r="BI38" s="498">
        <v>-31.800000000000026</v>
      </c>
      <c r="BJ38" s="339">
        <v>56.199999999999982</v>
      </c>
      <c r="BK38" s="1143"/>
      <c r="BL38" s="339">
        <v>39.700000000000003</v>
      </c>
      <c r="BM38" s="339">
        <v>-17.899999999999988</v>
      </c>
      <c r="BN38" s="339">
        <v>26.6</v>
      </c>
      <c r="BO38" s="339">
        <v>-45.7</v>
      </c>
      <c r="BP38" s="339">
        <v>77.099999999999994</v>
      </c>
      <c r="BR38" s="339">
        <v>63.400000000000013</v>
      </c>
      <c r="BS38" s="339">
        <v>-17.899999999999959</v>
      </c>
      <c r="BT38" s="339">
        <v>26.400000000000002</v>
      </c>
      <c r="BU38" s="339">
        <v>-33.9</v>
      </c>
      <c r="BV38" s="339">
        <v>40.899999999999991</v>
      </c>
    </row>
    <row r="39" spans="1:76">
      <c r="A39" s="30"/>
      <c r="B39" s="241" t="s">
        <v>24</v>
      </c>
      <c r="C39" s="241"/>
      <c r="D39" s="38"/>
      <c r="E39" s="38"/>
      <c r="F39" s="249">
        <v>254.10000000000002</v>
      </c>
      <c r="G39" s="249">
        <v>266.79999999999995</v>
      </c>
      <c r="H39" s="249">
        <v>287.7</v>
      </c>
      <c r="I39" s="110">
        <v>285.20000000000005</v>
      </c>
      <c r="J39" s="249">
        <v>289</v>
      </c>
      <c r="K39" s="249">
        <v>322</v>
      </c>
      <c r="L39" s="249">
        <v>328.6</v>
      </c>
      <c r="M39" s="110">
        <v>361.09999999999991</v>
      </c>
      <c r="N39" s="249">
        <v>303.3</v>
      </c>
      <c r="O39" s="249">
        <v>338.8</v>
      </c>
      <c r="P39" s="249">
        <v>367.5</v>
      </c>
      <c r="Q39" s="110">
        <v>418.6</v>
      </c>
      <c r="R39" s="249">
        <v>377.6</v>
      </c>
      <c r="S39" s="145">
        <v>442.80000000000007</v>
      </c>
      <c r="T39" s="309">
        <v>435</v>
      </c>
      <c r="U39" s="110">
        <v>442.1</v>
      </c>
      <c r="V39" s="339">
        <v>422.40000000000003</v>
      </c>
      <c r="W39" s="507">
        <v>481.4</v>
      </c>
      <c r="X39" s="507">
        <v>498</v>
      </c>
      <c r="Y39" s="507">
        <v>501.4000000000002</v>
      </c>
      <c r="Z39" s="339">
        <v>470.90000000000003</v>
      </c>
      <c r="AA39" s="498">
        <v>395.29999999999984</v>
      </c>
      <c r="AB39" s="339">
        <v>454.30000000000007</v>
      </c>
      <c r="AC39" s="339">
        <v>469.30000000000018</v>
      </c>
      <c r="AD39" s="339">
        <v>471.4000000000002</v>
      </c>
      <c r="AE39" s="339">
        <v>446.00000000000006</v>
      </c>
      <c r="AF39" s="339">
        <v>423.79999999999995</v>
      </c>
      <c r="AG39" s="339">
        <v>472.20000000000005</v>
      </c>
      <c r="AH39" s="339">
        <v>458.59999999999991</v>
      </c>
      <c r="AI39" s="339">
        <v>452.00000000000006</v>
      </c>
      <c r="AJ39" s="339">
        <v>484.8</v>
      </c>
      <c r="AK39" s="339">
        <v>483.69999999999993</v>
      </c>
      <c r="AL39" s="339">
        <v>535.40000000000009</v>
      </c>
      <c r="AM39" s="339">
        <v>463.7</v>
      </c>
      <c r="AN39" s="339">
        <v>507.40000000000015</v>
      </c>
      <c r="AO39" s="339">
        <v>570.79999999999973</v>
      </c>
      <c r="AP39" s="339">
        <v>567.99999999999977</v>
      </c>
      <c r="AQ39" s="339">
        <v>601.4</v>
      </c>
      <c r="AR39" s="339">
        <v>628.1</v>
      </c>
      <c r="AS39" s="339">
        <v>597.69999999999982</v>
      </c>
      <c r="AT39" s="498"/>
      <c r="AU39" s="1352"/>
      <c r="AV39" s="340"/>
      <c r="AW39" s="903"/>
      <c r="AX39" s="340">
        <v>701.7</v>
      </c>
      <c r="AY39" s="340">
        <v>920.8</v>
      </c>
      <c r="AZ39" s="340">
        <v>1094.8</v>
      </c>
      <c r="BA39" s="340">
        <v>1300.7</v>
      </c>
      <c r="BB39" s="339">
        <v>1429.8</v>
      </c>
      <c r="BC39" s="339">
        <v>1697.5</v>
      </c>
      <c r="BD39" s="339">
        <v>1903.3000000000002</v>
      </c>
      <c r="BE39" s="498">
        <v>1790.3000000000002</v>
      </c>
      <c r="BF39" s="339">
        <v>1800.6</v>
      </c>
      <c r="BG39" s="339">
        <v>1955.9</v>
      </c>
      <c r="BH39" s="339">
        <v>2109.8999999999996</v>
      </c>
      <c r="BI39" s="498">
        <v>2103.2000000000003</v>
      </c>
      <c r="BJ39" s="339">
        <v>2475</v>
      </c>
      <c r="BK39" s="743"/>
      <c r="BL39" s="339">
        <v>849.59999999999991</v>
      </c>
      <c r="BM39" s="339">
        <v>869.80000000000007</v>
      </c>
      <c r="BN39" s="339">
        <v>936.80000000000018</v>
      </c>
      <c r="BO39" s="339">
        <v>971.10000000000014</v>
      </c>
      <c r="BP39" s="339">
        <v>1229.5</v>
      </c>
      <c r="BR39" s="339">
        <v>1318.9</v>
      </c>
      <c r="BS39" s="339">
        <v>1342</v>
      </c>
      <c r="BT39" s="339">
        <v>1420.5</v>
      </c>
      <c r="BU39" s="339">
        <v>1541.8999999999999</v>
      </c>
      <c r="BV39" s="339">
        <v>1827.1999999999998</v>
      </c>
    </row>
    <row r="40" spans="1:76">
      <c r="A40" s="30"/>
      <c r="B40" s="30"/>
      <c r="C40" s="124" t="s">
        <v>397</v>
      </c>
      <c r="D40" s="40"/>
      <c r="E40" s="40"/>
      <c r="F40" s="210">
        <v>-31.8</v>
      </c>
      <c r="G40" s="210">
        <v>-30.9</v>
      </c>
      <c r="H40" s="210">
        <v>-44.1</v>
      </c>
      <c r="I40" s="107">
        <v>-28.100000000000012</v>
      </c>
      <c r="J40" s="210">
        <v>-77.099999999999994</v>
      </c>
      <c r="K40" s="210">
        <v>-73.8</v>
      </c>
      <c r="L40" s="210">
        <v>-104.5</v>
      </c>
      <c r="M40" s="107">
        <v>-105.99999999999997</v>
      </c>
      <c r="N40" s="210">
        <v>-115.3</v>
      </c>
      <c r="O40" s="210">
        <v>-117.1</v>
      </c>
      <c r="P40" s="210">
        <v>-130.1</v>
      </c>
      <c r="Q40" s="106">
        <v>-112.70000000000003</v>
      </c>
      <c r="R40" s="210">
        <v>-83.9</v>
      </c>
      <c r="S40" s="210">
        <v>-96.5</v>
      </c>
      <c r="T40" s="250">
        <v>-101.7</v>
      </c>
      <c r="U40" s="106">
        <v>-60.299999999999955</v>
      </c>
      <c r="V40" s="688">
        <v>-67.400000000000006</v>
      </c>
      <c r="W40" s="744">
        <v>-89.1</v>
      </c>
      <c r="X40" s="744">
        <v>-58.2</v>
      </c>
      <c r="Y40" s="741">
        <v>-72.700000000000045</v>
      </c>
      <c r="Z40" s="688">
        <v>-49.1</v>
      </c>
      <c r="AA40" s="742">
        <v>-61.300000000000011</v>
      </c>
      <c r="AB40" s="688">
        <v>-84.1</v>
      </c>
      <c r="AC40" s="348">
        <v>-51.400000000000006</v>
      </c>
      <c r="AD40" s="348">
        <v>-67</v>
      </c>
      <c r="AE40" s="348">
        <v>-20.100000000000001</v>
      </c>
      <c r="AF40" s="688">
        <v>-12</v>
      </c>
      <c r="AG40" s="688">
        <v>-43.7</v>
      </c>
      <c r="AH40" s="688">
        <v>-20.999999999999986</v>
      </c>
      <c r="AI40" s="688">
        <v>-17.3</v>
      </c>
      <c r="AJ40" s="688">
        <v>-9.1999999999999993</v>
      </c>
      <c r="AK40" s="688">
        <v>-30.6</v>
      </c>
      <c r="AL40" s="688">
        <v>-35.500000000000007</v>
      </c>
      <c r="AM40" s="688">
        <v>-138</v>
      </c>
      <c r="AN40" s="688">
        <v>-126.5</v>
      </c>
      <c r="AO40" s="688">
        <v>-63.300000000000011</v>
      </c>
      <c r="AP40" s="688">
        <v>-84.199999999999989</v>
      </c>
      <c r="AQ40" s="688">
        <v>-44.2</v>
      </c>
      <c r="AR40" s="688">
        <v>-30.200000000000003</v>
      </c>
      <c r="AS40" s="688">
        <v>-35.699999999999989</v>
      </c>
      <c r="AT40" s="742"/>
      <c r="AU40" s="353"/>
      <c r="AV40" s="351"/>
      <c r="AW40" s="901"/>
      <c r="AX40" s="351">
        <v>1.2</v>
      </c>
      <c r="AY40" s="351">
        <v>-21.5</v>
      </c>
      <c r="AZ40" s="351">
        <v>-134.9</v>
      </c>
      <c r="BA40" s="351">
        <v>-361.4</v>
      </c>
      <c r="BB40" s="348">
        <v>-475.2</v>
      </c>
      <c r="BC40" s="348">
        <v>-342.4</v>
      </c>
      <c r="BD40" s="348">
        <v>-287.3</v>
      </c>
      <c r="BE40" s="742">
        <v>-263.8</v>
      </c>
      <c r="BF40" s="348">
        <v>-96.8</v>
      </c>
      <c r="BG40" s="348">
        <v>-92.600000000000009</v>
      </c>
      <c r="BH40" s="348">
        <v>-412</v>
      </c>
      <c r="BI40" s="742">
        <v>-388.6</v>
      </c>
      <c r="BJ40" s="348">
        <v>-141.80000000000001</v>
      </c>
      <c r="BK40" s="743"/>
      <c r="BL40" s="348">
        <v>-145.4</v>
      </c>
      <c r="BM40" s="348">
        <v>-32.1</v>
      </c>
      <c r="BN40" s="348">
        <v>-26.5</v>
      </c>
      <c r="BO40" s="348">
        <v>-264.5</v>
      </c>
      <c r="BP40" s="348">
        <v>-74.400000000000006</v>
      </c>
      <c r="BR40" s="348">
        <v>-196.8</v>
      </c>
      <c r="BS40" s="348">
        <v>-75.800000000000011</v>
      </c>
      <c r="BT40" s="348">
        <v>-57.1</v>
      </c>
      <c r="BU40" s="348">
        <v>-327.8</v>
      </c>
      <c r="BV40" s="348">
        <v>-110.1</v>
      </c>
    </row>
    <row r="41" spans="1:76">
      <c r="A41" s="30"/>
      <c r="B41" s="241" t="s">
        <v>13</v>
      </c>
      <c r="C41" s="241"/>
      <c r="D41" s="38"/>
      <c r="E41" s="38"/>
      <c r="F41" s="249">
        <v>222.3</v>
      </c>
      <c r="G41" s="249">
        <v>235.89999999999995</v>
      </c>
      <c r="H41" s="249">
        <v>243.6</v>
      </c>
      <c r="I41" s="110">
        <v>257.10000000000002</v>
      </c>
      <c r="J41" s="249">
        <v>211.9</v>
      </c>
      <c r="K41" s="249">
        <v>248.2</v>
      </c>
      <c r="L41" s="249">
        <v>224.10000000000002</v>
      </c>
      <c r="M41" s="110">
        <v>255.09999999999994</v>
      </c>
      <c r="N41" s="249">
        <v>188</v>
      </c>
      <c r="O41" s="249">
        <v>221.70000000000002</v>
      </c>
      <c r="P41" s="249">
        <v>237.4</v>
      </c>
      <c r="Q41" s="110">
        <v>307.49999999999989</v>
      </c>
      <c r="R41" s="249">
        <v>293.70000000000005</v>
      </c>
      <c r="S41" s="145">
        <v>346.30000000000007</v>
      </c>
      <c r="T41" s="309">
        <v>333.3</v>
      </c>
      <c r="U41" s="110">
        <v>381.79999999999973</v>
      </c>
      <c r="V41" s="339">
        <v>355</v>
      </c>
      <c r="W41" s="507">
        <v>392.29999999999995</v>
      </c>
      <c r="X41" s="507">
        <v>439.8</v>
      </c>
      <c r="Y41" s="507">
        <v>428.70000000000016</v>
      </c>
      <c r="Z41" s="339">
        <v>421.8</v>
      </c>
      <c r="AA41" s="498">
        <v>333.99999999999989</v>
      </c>
      <c r="AB41" s="339">
        <v>370.20000000000005</v>
      </c>
      <c r="AC41" s="339">
        <v>417.9000000000002</v>
      </c>
      <c r="AD41" s="339">
        <v>404.4000000000002</v>
      </c>
      <c r="AE41" s="339">
        <v>425.90000000000003</v>
      </c>
      <c r="AF41" s="339">
        <v>411.79999999999995</v>
      </c>
      <c r="AG41" s="339">
        <v>428.50000000000006</v>
      </c>
      <c r="AH41" s="339">
        <v>437.59999999999991</v>
      </c>
      <c r="AI41" s="339">
        <v>434.70000000000005</v>
      </c>
      <c r="AJ41" s="339">
        <v>475.6</v>
      </c>
      <c r="AK41" s="339">
        <v>453.09999999999991</v>
      </c>
      <c r="AL41" s="339">
        <v>499.90000000000009</v>
      </c>
      <c r="AM41" s="339">
        <v>325.7</v>
      </c>
      <c r="AN41" s="339">
        <v>380.90000000000015</v>
      </c>
      <c r="AO41" s="339">
        <v>507.49999999999977</v>
      </c>
      <c r="AP41" s="339">
        <v>483.79999999999973</v>
      </c>
      <c r="AQ41" s="339">
        <v>557.19999999999993</v>
      </c>
      <c r="AR41" s="339">
        <v>597.9</v>
      </c>
      <c r="AS41" s="339">
        <v>562</v>
      </c>
      <c r="AT41" s="498"/>
      <c r="AU41" s="353"/>
      <c r="AV41" s="340"/>
      <c r="AW41" s="903"/>
      <c r="AX41" s="340">
        <v>744</v>
      </c>
      <c r="AY41" s="340">
        <v>899.3</v>
      </c>
      <c r="AZ41" s="340">
        <v>959.9</v>
      </c>
      <c r="BA41" s="340">
        <v>939.30000000000007</v>
      </c>
      <c r="BB41" s="340">
        <v>954.59999999999991</v>
      </c>
      <c r="BC41" s="339">
        <v>1355.1</v>
      </c>
      <c r="BD41" s="340">
        <v>1616.0000000000002</v>
      </c>
      <c r="BE41" s="498">
        <v>1526.5000000000002</v>
      </c>
      <c r="BF41" s="339">
        <v>1703.8</v>
      </c>
      <c r="BG41" s="339">
        <v>1863.3000000000002</v>
      </c>
      <c r="BH41" s="339">
        <v>1697.8999999999996</v>
      </c>
      <c r="BI41" s="498">
        <v>1714.6000000000004</v>
      </c>
      <c r="BJ41" s="339">
        <v>2333.1999999999998</v>
      </c>
      <c r="BK41" s="743"/>
      <c r="BL41" s="339">
        <v>704.19999999999993</v>
      </c>
      <c r="BM41" s="339">
        <v>837.7</v>
      </c>
      <c r="BN41" s="339">
        <v>910.30000000000018</v>
      </c>
      <c r="BO41" s="339">
        <v>706.60000000000014</v>
      </c>
      <c r="BP41" s="339">
        <v>1155.0999999999999</v>
      </c>
      <c r="BR41" s="339">
        <v>1122.1000000000001</v>
      </c>
      <c r="BS41" s="339">
        <v>1266.2</v>
      </c>
      <c r="BT41" s="339">
        <v>1363.4</v>
      </c>
      <c r="BU41" s="339">
        <v>1214.0999999999999</v>
      </c>
      <c r="BV41" s="339">
        <v>1717.1</v>
      </c>
    </row>
    <row r="42" spans="1:76">
      <c r="A42" s="30"/>
      <c r="B42" s="30"/>
      <c r="C42" s="124" t="s">
        <v>14</v>
      </c>
      <c r="D42" s="38"/>
      <c r="E42" s="38"/>
      <c r="F42" s="210">
        <v>-111.8</v>
      </c>
      <c r="G42" s="210">
        <v>-127</v>
      </c>
      <c r="H42" s="210">
        <v>-123.3</v>
      </c>
      <c r="I42" s="107">
        <v>-142.09999999999997</v>
      </c>
      <c r="J42" s="210">
        <v>-121.8</v>
      </c>
      <c r="K42" s="210">
        <v>-133</v>
      </c>
      <c r="L42" s="210">
        <v>-133.30000000000001</v>
      </c>
      <c r="M42" s="107">
        <v>-177</v>
      </c>
      <c r="N42" s="210">
        <v>-139.69999999999999</v>
      </c>
      <c r="O42" s="210">
        <v>-146.6</v>
      </c>
      <c r="P42" s="210">
        <v>-145.4</v>
      </c>
      <c r="Q42" s="106">
        <v>-191.7</v>
      </c>
      <c r="R42" s="210">
        <v>-143.80000000000001</v>
      </c>
      <c r="S42" s="210">
        <v>-168.8</v>
      </c>
      <c r="T42" s="250">
        <v>-163</v>
      </c>
      <c r="U42" s="106">
        <v>-202</v>
      </c>
      <c r="V42" s="688">
        <v>-147.1</v>
      </c>
      <c r="W42" s="744">
        <v>-161.19999999999999</v>
      </c>
      <c r="X42" s="744">
        <v>-160.4</v>
      </c>
      <c r="Y42" s="741">
        <v>-203.89999999999998</v>
      </c>
      <c r="Z42" s="688">
        <v>-157.4</v>
      </c>
      <c r="AA42" s="742">
        <v>-135.50000000000003</v>
      </c>
      <c r="AB42" s="688">
        <v>-148.6</v>
      </c>
      <c r="AC42" s="348">
        <v>-147.39999999999995</v>
      </c>
      <c r="AD42" s="348">
        <v>-191.9</v>
      </c>
      <c r="AE42" s="348">
        <v>-144.80000000000001</v>
      </c>
      <c r="AF42" s="688">
        <v>-151.69999999999999</v>
      </c>
      <c r="AG42" s="688">
        <v>-155.1</v>
      </c>
      <c r="AH42" s="688">
        <v>-206</v>
      </c>
      <c r="AI42" s="688">
        <v>-150.69999999999999</v>
      </c>
      <c r="AJ42" s="688">
        <v>-168.5</v>
      </c>
      <c r="AK42" s="688">
        <v>-167.4</v>
      </c>
      <c r="AL42" s="688">
        <v>-238</v>
      </c>
      <c r="AM42" s="688">
        <v>-168</v>
      </c>
      <c r="AN42" s="688">
        <v>-172</v>
      </c>
      <c r="AO42" s="688">
        <v>-174.20000000000005</v>
      </c>
      <c r="AP42" s="688">
        <v>-241.39999999999986</v>
      </c>
      <c r="AQ42" s="688">
        <v>-179.9</v>
      </c>
      <c r="AR42" s="688">
        <v>-201.6</v>
      </c>
      <c r="AS42" s="688">
        <v>-210.10000000000002</v>
      </c>
      <c r="AT42" s="742"/>
      <c r="AU42" s="353"/>
      <c r="AV42" s="351"/>
      <c r="AW42" s="901"/>
      <c r="AX42" s="351">
        <v>-348.3</v>
      </c>
      <c r="AY42" s="351">
        <v>-451.4</v>
      </c>
      <c r="AZ42" s="351">
        <v>-504.2</v>
      </c>
      <c r="BA42" s="351">
        <v>-565.1</v>
      </c>
      <c r="BB42" s="348">
        <v>-623.4</v>
      </c>
      <c r="BC42" s="348">
        <v>-677.6</v>
      </c>
      <c r="BD42" s="348">
        <v>-672.8</v>
      </c>
      <c r="BE42" s="742">
        <v>-623.4</v>
      </c>
      <c r="BF42" s="348">
        <v>-657.6</v>
      </c>
      <c r="BG42" s="348">
        <v>-724.6</v>
      </c>
      <c r="BH42" s="348">
        <v>-755.59999999999991</v>
      </c>
      <c r="BI42" s="742">
        <v>-738.5</v>
      </c>
      <c r="BJ42" s="348">
        <v>-858.6</v>
      </c>
      <c r="BK42" s="743"/>
      <c r="BL42" s="348">
        <v>-284.10000000000002</v>
      </c>
      <c r="BM42" s="348">
        <v>-296.5</v>
      </c>
      <c r="BN42" s="348">
        <v>-319.2</v>
      </c>
      <c r="BO42" s="348">
        <v>-340</v>
      </c>
      <c r="BP42" s="348">
        <v>-381.5</v>
      </c>
      <c r="BR42" s="348">
        <v>-431.5</v>
      </c>
      <c r="BS42" s="348">
        <v>-451.6</v>
      </c>
      <c r="BT42" s="348">
        <v>-486.6</v>
      </c>
      <c r="BU42" s="348">
        <v>-514.20000000000005</v>
      </c>
      <c r="BV42" s="348">
        <v>-591.6</v>
      </c>
    </row>
    <row r="43" spans="1:76">
      <c r="A43" s="30"/>
      <c r="B43" s="124" t="s">
        <v>15</v>
      </c>
      <c r="C43" s="124"/>
      <c r="D43" s="38"/>
      <c r="E43" s="38"/>
      <c r="F43" s="144">
        <v>110.50000000000001</v>
      </c>
      <c r="G43" s="144">
        <v>108.89999999999995</v>
      </c>
      <c r="H43" s="144">
        <v>120.3</v>
      </c>
      <c r="I43" s="107">
        <v>115.00000000000006</v>
      </c>
      <c r="J43" s="144">
        <v>90.100000000000009</v>
      </c>
      <c r="K43" s="144">
        <v>115.19999999999999</v>
      </c>
      <c r="L43" s="144">
        <v>90.800000000000011</v>
      </c>
      <c r="M43" s="107">
        <v>78.099999999999937</v>
      </c>
      <c r="N43" s="144">
        <v>48.300000000000011</v>
      </c>
      <c r="O43" s="144">
        <v>75.100000000000023</v>
      </c>
      <c r="P43" s="144">
        <v>92</v>
      </c>
      <c r="Q43" s="106">
        <v>115.7999999999999</v>
      </c>
      <c r="R43" s="144">
        <v>149.90000000000003</v>
      </c>
      <c r="S43" s="144">
        <v>177.50000000000006</v>
      </c>
      <c r="T43" s="250">
        <v>170.3</v>
      </c>
      <c r="U43" s="106">
        <v>179.79999999999978</v>
      </c>
      <c r="V43" s="348">
        <v>207.9</v>
      </c>
      <c r="W43" s="741">
        <v>231.09999999999997</v>
      </c>
      <c r="X43" s="741">
        <v>279.39999999999998</v>
      </c>
      <c r="Y43" s="741">
        <v>224.80000000000018</v>
      </c>
      <c r="Z43" s="348">
        <v>264.39999999999998</v>
      </c>
      <c r="AA43" s="579">
        <v>198.49999999999986</v>
      </c>
      <c r="AB43" s="348">
        <v>221.60000000000005</v>
      </c>
      <c r="AC43" s="348">
        <v>270.50000000000023</v>
      </c>
      <c r="AD43" s="348">
        <v>212.50000000000011</v>
      </c>
      <c r="AE43" s="348">
        <v>281.10000000000002</v>
      </c>
      <c r="AF43" s="348">
        <v>260.09999999999997</v>
      </c>
      <c r="AG43" s="348">
        <v>273.40000000000009</v>
      </c>
      <c r="AH43" s="348">
        <v>231.59999999999968</v>
      </c>
      <c r="AI43" s="348">
        <v>284.00000000000006</v>
      </c>
      <c r="AJ43" s="348">
        <v>307.10000000000002</v>
      </c>
      <c r="AK43" s="348">
        <v>285.69999999999993</v>
      </c>
      <c r="AL43" s="348">
        <v>261.9000000000002</v>
      </c>
      <c r="AM43" s="348">
        <v>157.69999999999999</v>
      </c>
      <c r="AN43" s="348">
        <v>208.90000000000015</v>
      </c>
      <c r="AO43" s="348">
        <v>333.29999999999973</v>
      </c>
      <c r="AP43" s="348">
        <v>242.39999999999986</v>
      </c>
      <c r="AQ43" s="348">
        <v>377.29999999999995</v>
      </c>
      <c r="AR43" s="348">
        <v>396.29999999999995</v>
      </c>
      <c r="AS43" s="348">
        <v>351.90000000000009</v>
      </c>
      <c r="AT43" s="579"/>
      <c r="AU43" s="353"/>
      <c r="AV43" s="351"/>
      <c r="AW43" s="901"/>
      <c r="AX43" s="351">
        <v>395.7</v>
      </c>
      <c r="AY43" s="351">
        <v>447.9</v>
      </c>
      <c r="AZ43" s="351">
        <v>455.7</v>
      </c>
      <c r="BA43" s="351">
        <v>374.20000000000005</v>
      </c>
      <c r="BB43" s="351">
        <v>331.19999999999993</v>
      </c>
      <c r="BC43" s="351">
        <v>677.49999999999989</v>
      </c>
      <c r="BD43" s="351">
        <v>943.20000000000027</v>
      </c>
      <c r="BE43" s="579">
        <v>903.10000000000025</v>
      </c>
      <c r="BF43" s="348">
        <v>1046.1999999999998</v>
      </c>
      <c r="BG43" s="348">
        <v>1138.7000000000003</v>
      </c>
      <c r="BH43" s="348">
        <v>942.29999999999973</v>
      </c>
      <c r="BI43" s="579">
        <v>976.10000000000036</v>
      </c>
      <c r="BJ43" s="348">
        <v>1474.6</v>
      </c>
      <c r="BK43" s="743"/>
      <c r="BL43" s="348">
        <v>420.09999999999991</v>
      </c>
      <c r="BM43" s="348">
        <v>541.20000000000005</v>
      </c>
      <c r="BN43" s="348">
        <v>591.10000000000014</v>
      </c>
      <c r="BO43" s="348">
        <v>366.60000000000014</v>
      </c>
      <c r="BP43" s="348">
        <v>773.59999999999991</v>
      </c>
      <c r="BR43" s="348">
        <v>690.60000000000014</v>
      </c>
      <c r="BS43" s="348">
        <v>814.60000000000014</v>
      </c>
      <c r="BT43" s="348">
        <v>876.80000000000007</v>
      </c>
      <c r="BU43" s="348">
        <v>699.89999999999986</v>
      </c>
      <c r="BV43" s="348">
        <v>1125.5</v>
      </c>
    </row>
    <row r="44" spans="1:76">
      <c r="A44" s="30"/>
      <c r="B44" s="30"/>
      <c r="C44" s="124" t="s">
        <v>16</v>
      </c>
      <c r="D44" s="40"/>
      <c r="E44" s="40"/>
      <c r="F44" s="210">
        <v>-22</v>
      </c>
      <c r="G44" s="210">
        <v>-22.9</v>
      </c>
      <c r="H44" s="210">
        <v>-26.5</v>
      </c>
      <c r="I44" s="107">
        <v>-22.300000000000004</v>
      </c>
      <c r="J44" s="210">
        <v>-21.4</v>
      </c>
      <c r="K44" s="210">
        <v>-23.6</v>
      </c>
      <c r="L44" s="210">
        <v>-19.899999999999999</v>
      </c>
      <c r="M44" s="107">
        <v>-19</v>
      </c>
      <c r="N44" s="210">
        <v>-19.3</v>
      </c>
      <c r="O44" s="210">
        <v>-20.5</v>
      </c>
      <c r="P44" s="210">
        <v>-26.9</v>
      </c>
      <c r="Q44" s="106">
        <v>-41.600000000000009</v>
      </c>
      <c r="R44" s="210">
        <v>-32.200000000000003</v>
      </c>
      <c r="S44" s="210">
        <v>-32.1</v>
      </c>
      <c r="T44" s="250">
        <v>-33.299999999999997</v>
      </c>
      <c r="U44" s="106">
        <v>-37.999999999999986</v>
      </c>
      <c r="V44" s="688">
        <v>-41.3</v>
      </c>
      <c r="W44" s="744">
        <v>-45.5</v>
      </c>
      <c r="X44" s="744">
        <v>-55.3</v>
      </c>
      <c r="Y44" s="741">
        <v>-52.400000000000006</v>
      </c>
      <c r="Z44" s="688">
        <v>-52.3</v>
      </c>
      <c r="AA44" s="742">
        <v>-39.699999999999996</v>
      </c>
      <c r="AB44" s="688">
        <v>-44.4</v>
      </c>
      <c r="AC44" s="348">
        <v>-54.20000000000001</v>
      </c>
      <c r="AD44" s="348">
        <v>-49.199999999999996</v>
      </c>
      <c r="AE44" s="348">
        <v>-56</v>
      </c>
      <c r="AF44" s="688">
        <v>-51.8</v>
      </c>
      <c r="AG44" s="688">
        <v>-56.3</v>
      </c>
      <c r="AH44" s="688">
        <v>-50.900000000000006</v>
      </c>
      <c r="AI44" s="688">
        <v>-57.899999999999991</v>
      </c>
      <c r="AJ44" s="688">
        <v>-61.2</v>
      </c>
      <c r="AK44" s="688">
        <v>-54.9</v>
      </c>
      <c r="AL44" s="688">
        <v>-49.900000000000006</v>
      </c>
      <c r="AM44" s="688">
        <v>-37.200000000000003</v>
      </c>
      <c r="AN44" s="688">
        <v>-42.2</v>
      </c>
      <c r="AO44" s="688">
        <v>-67.699999999999989</v>
      </c>
      <c r="AP44" s="688">
        <v>-43.400000000000006</v>
      </c>
      <c r="AQ44" s="688">
        <v>-72.5</v>
      </c>
      <c r="AR44" s="688">
        <v>-78.699999999999989</v>
      </c>
      <c r="AS44" s="688">
        <v>-70.100000000000023</v>
      </c>
      <c r="AT44" s="742"/>
      <c r="AU44" s="353"/>
      <c r="AV44" s="351"/>
      <c r="AW44" s="901"/>
      <c r="AX44" s="351">
        <v>-79.900000000000006</v>
      </c>
      <c r="AY44" s="351">
        <v>-100</v>
      </c>
      <c r="AZ44" s="351">
        <v>-93.7</v>
      </c>
      <c r="BA44" s="351">
        <v>-83.9</v>
      </c>
      <c r="BB44" s="348">
        <v>-108.3</v>
      </c>
      <c r="BC44" s="348">
        <v>-135.6</v>
      </c>
      <c r="BD44" s="348">
        <v>-194.5</v>
      </c>
      <c r="BE44" s="742">
        <v>-187.5</v>
      </c>
      <c r="BF44" s="348">
        <v>-215</v>
      </c>
      <c r="BG44" s="348">
        <v>-223.9</v>
      </c>
      <c r="BH44" s="348">
        <v>-190.5</v>
      </c>
      <c r="BI44" s="742">
        <v>-193.3</v>
      </c>
      <c r="BJ44" s="348">
        <v>-293.7</v>
      </c>
      <c r="BK44" s="743"/>
      <c r="BL44" s="348">
        <v>-84.1</v>
      </c>
      <c r="BM44" s="348">
        <v>-107.8</v>
      </c>
      <c r="BN44" s="348">
        <v>-119.1</v>
      </c>
      <c r="BO44" s="348">
        <v>-79.400000000000006</v>
      </c>
      <c r="BP44" s="348">
        <v>-151.19999999999999</v>
      </c>
      <c r="BR44" s="348">
        <v>-138.30000000000001</v>
      </c>
      <c r="BS44" s="348">
        <v>-164.1</v>
      </c>
      <c r="BT44" s="348">
        <v>-174</v>
      </c>
      <c r="BU44" s="348">
        <v>-147.1</v>
      </c>
      <c r="BV44" s="348">
        <v>-221.3</v>
      </c>
    </row>
    <row r="45" spans="1:76">
      <c r="A45" s="30"/>
      <c r="B45" s="241" t="s">
        <v>402</v>
      </c>
      <c r="C45" s="241"/>
      <c r="D45" s="40"/>
      <c r="E45" s="40"/>
      <c r="F45" s="249"/>
      <c r="G45" s="249"/>
      <c r="H45" s="249"/>
      <c r="I45" s="110"/>
      <c r="J45" s="249"/>
      <c r="K45" s="249"/>
      <c r="L45" s="249"/>
      <c r="M45" s="110"/>
      <c r="N45" s="249"/>
      <c r="O45" s="249"/>
      <c r="P45" s="249"/>
      <c r="Q45" s="110"/>
      <c r="R45" s="249"/>
      <c r="S45" s="145"/>
      <c r="T45" s="309"/>
      <c r="U45" s="110"/>
      <c r="V45" s="338"/>
      <c r="W45" s="748"/>
      <c r="X45" s="748"/>
      <c r="Y45" s="748"/>
      <c r="Z45" s="338"/>
      <c r="AA45" s="745">
        <v>158.79999999999984</v>
      </c>
      <c r="AB45" s="338">
        <v>177.20000000000005</v>
      </c>
      <c r="AC45" s="338">
        <v>216.3000000000003</v>
      </c>
      <c r="AD45" s="338">
        <v>163.30000000000007</v>
      </c>
      <c r="AE45" s="338">
        <v>225.10000000000002</v>
      </c>
      <c r="AF45" s="338">
        <v>208.29999999999995</v>
      </c>
      <c r="AG45" s="338">
        <v>217.10000000000008</v>
      </c>
      <c r="AH45" s="338">
        <v>180.6999999999997</v>
      </c>
      <c r="AI45" s="338">
        <v>226.10000000000008</v>
      </c>
      <c r="AJ45" s="338">
        <v>245.90000000000003</v>
      </c>
      <c r="AK45" s="338">
        <v>230.79999999999993</v>
      </c>
      <c r="AL45" s="338">
        <v>212.00000000000023</v>
      </c>
      <c r="AM45" s="338">
        <v>120.49999999999999</v>
      </c>
      <c r="AN45" s="338">
        <v>166.70000000000016</v>
      </c>
      <c r="AO45" s="338">
        <v>265.59999999999968</v>
      </c>
      <c r="AP45" s="338">
        <v>198.99999999999989</v>
      </c>
      <c r="AQ45" s="338">
        <v>304.79999999999995</v>
      </c>
      <c r="AR45" s="338">
        <v>317.59999999999991</v>
      </c>
      <c r="AS45" s="338">
        <v>281.80000000000018</v>
      </c>
      <c r="AT45" s="745"/>
      <c r="AU45" s="353"/>
      <c r="AV45" s="351"/>
      <c r="AW45" s="901"/>
      <c r="AX45" s="340"/>
      <c r="AY45" s="340"/>
      <c r="AZ45" s="340"/>
      <c r="BA45" s="340"/>
      <c r="BB45" s="340"/>
      <c r="BC45" s="340"/>
      <c r="BD45" s="340"/>
      <c r="BE45" s="745">
        <v>715.60000000000025</v>
      </c>
      <c r="BF45" s="338">
        <v>831.19999999999982</v>
      </c>
      <c r="BG45" s="338">
        <v>914.8000000000003</v>
      </c>
      <c r="BH45" s="338">
        <v>751.79999999999973</v>
      </c>
      <c r="BI45" s="745">
        <v>782.80000000000041</v>
      </c>
      <c r="BJ45" s="338">
        <v>1180.8999999999999</v>
      </c>
      <c r="BK45" s="743"/>
      <c r="BL45" s="338">
        <v>335.99999999999989</v>
      </c>
      <c r="BM45" s="338">
        <v>433.40000000000003</v>
      </c>
      <c r="BN45" s="338">
        <v>472.00000000000011</v>
      </c>
      <c r="BO45" s="338">
        <v>287.20000000000016</v>
      </c>
      <c r="BP45" s="338">
        <v>622.39999999999986</v>
      </c>
      <c r="BR45" s="338">
        <v>552.30000000000018</v>
      </c>
      <c r="BS45" s="338">
        <v>650.50000000000011</v>
      </c>
      <c r="BT45" s="338">
        <v>702.80000000000007</v>
      </c>
      <c r="BU45" s="338">
        <v>552.79999999999984</v>
      </c>
      <c r="BV45" s="338">
        <v>904.2</v>
      </c>
    </row>
    <row r="46" spans="1:76">
      <c r="A46" s="30"/>
      <c r="B46" s="30"/>
      <c r="C46" s="124" t="s">
        <v>403</v>
      </c>
      <c r="D46" s="40"/>
      <c r="E46" s="40"/>
      <c r="F46" s="210"/>
      <c r="G46" s="210"/>
      <c r="H46" s="210"/>
      <c r="I46" s="107"/>
      <c r="J46" s="210"/>
      <c r="K46" s="210"/>
      <c r="L46" s="210"/>
      <c r="M46" s="107"/>
      <c r="N46" s="210"/>
      <c r="O46" s="210"/>
      <c r="P46" s="210"/>
      <c r="Q46" s="106"/>
      <c r="R46" s="210"/>
      <c r="S46" s="210"/>
      <c r="T46" s="250"/>
      <c r="U46" s="106"/>
      <c r="V46" s="688"/>
      <c r="W46" s="744"/>
      <c r="X46" s="744"/>
      <c r="Y46" s="741"/>
      <c r="Z46" s="688"/>
      <c r="AA46" s="742">
        <v>7.7999999999999989</v>
      </c>
      <c r="AB46" s="688">
        <v>8.4</v>
      </c>
      <c r="AC46" s="348">
        <v>7.8000000000000007</v>
      </c>
      <c r="AD46" s="348">
        <v>9.100000000000005</v>
      </c>
      <c r="AE46" s="348">
        <v>-13</v>
      </c>
      <c r="AF46" s="688">
        <v>7</v>
      </c>
      <c r="AG46" s="688">
        <v>11</v>
      </c>
      <c r="AH46" s="688">
        <v>-4.5</v>
      </c>
      <c r="AI46" s="688">
        <v>0.5</v>
      </c>
      <c r="AJ46" s="688">
        <v>4.4000000000000004</v>
      </c>
      <c r="AK46" s="688">
        <v>-74.7</v>
      </c>
      <c r="AL46" s="688">
        <v>0</v>
      </c>
      <c r="AM46" s="688">
        <v>0</v>
      </c>
      <c r="AN46" s="688">
        <v>0</v>
      </c>
      <c r="AO46" s="688">
        <v>5.8</v>
      </c>
      <c r="AP46" s="688">
        <v>2.7</v>
      </c>
      <c r="AQ46" s="688">
        <v>-0.3</v>
      </c>
      <c r="AR46" s="688">
        <v>7.7</v>
      </c>
      <c r="AS46" s="688">
        <v>66.5</v>
      </c>
      <c r="AT46" s="742"/>
      <c r="AU46" s="353"/>
      <c r="AV46" s="351"/>
      <c r="AW46" s="901"/>
      <c r="AX46" s="351"/>
      <c r="AY46" s="351"/>
      <c r="AZ46" s="351"/>
      <c r="BA46" s="351"/>
      <c r="BB46" s="348"/>
      <c r="BC46" s="348"/>
      <c r="BD46" s="348"/>
      <c r="BE46" s="742">
        <v>33.1</v>
      </c>
      <c r="BF46" s="348">
        <v>0.5</v>
      </c>
      <c r="BG46" s="348">
        <v>-69.8</v>
      </c>
      <c r="BH46" s="348">
        <v>8.5</v>
      </c>
      <c r="BI46" s="742">
        <v>-22.5</v>
      </c>
      <c r="BJ46" s="348">
        <v>65</v>
      </c>
      <c r="BK46" s="743"/>
      <c r="BL46" s="348">
        <v>16.2</v>
      </c>
      <c r="BM46" s="348">
        <v>-6</v>
      </c>
      <c r="BN46" s="348">
        <v>4.9000000000000004</v>
      </c>
      <c r="BO46" s="348">
        <v>0</v>
      </c>
      <c r="BP46" s="348">
        <v>7.4</v>
      </c>
      <c r="BR46" s="348">
        <v>24</v>
      </c>
      <c r="BS46" s="348">
        <v>5</v>
      </c>
      <c r="BT46" s="348">
        <v>-69.8</v>
      </c>
      <c r="BU46" s="348">
        <v>5.8</v>
      </c>
      <c r="BV46" s="348">
        <v>73.900000000000006</v>
      </c>
    </row>
    <row r="47" spans="1:76">
      <c r="A47" s="30"/>
      <c r="B47" s="241" t="s">
        <v>401</v>
      </c>
      <c r="C47" s="241"/>
      <c r="D47" s="40"/>
      <c r="E47" s="40"/>
      <c r="F47" s="249">
        <v>88.5</v>
      </c>
      <c r="G47" s="249">
        <v>86</v>
      </c>
      <c r="H47" s="249">
        <v>93.8</v>
      </c>
      <c r="I47" s="110">
        <v>92.700000000000045</v>
      </c>
      <c r="J47" s="249">
        <v>68.700000000000017</v>
      </c>
      <c r="K47" s="249">
        <v>91.6</v>
      </c>
      <c r="L47" s="249">
        <v>70.900000000000006</v>
      </c>
      <c r="M47" s="110">
        <v>59.099999999999937</v>
      </c>
      <c r="N47" s="249">
        <v>29.000000000000011</v>
      </c>
      <c r="O47" s="249">
        <v>54.600000000000023</v>
      </c>
      <c r="P47" s="249">
        <v>65.099999999999994</v>
      </c>
      <c r="Q47" s="110">
        <v>72.599999999999994</v>
      </c>
      <c r="R47" s="249">
        <v>117.70000000000003</v>
      </c>
      <c r="S47" s="145">
        <v>145.40000000000006</v>
      </c>
      <c r="T47" s="309">
        <v>137</v>
      </c>
      <c r="U47" s="110">
        <v>141.79999999999978</v>
      </c>
      <c r="V47" s="338">
        <v>166.60000000000002</v>
      </c>
      <c r="W47" s="748">
        <v>185.59999999999997</v>
      </c>
      <c r="X47" s="748">
        <v>224.09999999999997</v>
      </c>
      <c r="Y47" s="748">
        <v>172.40000000000018</v>
      </c>
      <c r="Z47" s="338">
        <v>212.09999999999997</v>
      </c>
      <c r="AA47" s="745">
        <v>166.59999999999982</v>
      </c>
      <c r="AB47" s="338">
        <v>185.60000000000005</v>
      </c>
      <c r="AC47" s="338">
        <v>224.10000000000034</v>
      </c>
      <c r="AD47" s="338">
        <v>172.40000000000012</v>
      </c>
      <c r="AE47" s="338">
        <v>212.10000000000002</v>
      </c>
      <c r="AF47" s="338">
        <v>215.29999999999995</v>
      </c>
      <c r="AG47" s="338">
        <v>228.10000000000008</v>
      </c>
      <c r="AH47" s="338">
        <v>176.1999999999997</v>
      </c>
      <c r="AI47" s="338">
        <v>226.60000000000008</v>
      </c>
      <c r="AJ47" s="338">
        <v>250.30000000000004</v>
      </c>
      <c r="AK47" s="338">
        <v>156.09999999999991</v>
      </c>
      <c r="AL47" s="338">
        <v>212.00000000000034</v>
      </c>
      <c r="AM47" s="338">
        <v>120.49999999999999</v>
      </c>
      <c r="AN47" s="338">
        <v>166.70000000000016</v>
      </c>
      <c r="AO47" s="338">
        <v>271.39999999999964</v>
      </c>
      <c r="AP47" s="338">
        <v>201.69999999999993</v>
      </c>
      <c r="AQ47" s="338">
        <v>304.49999999999994</v>
      </c>
      <c r="AR47" s="338">
        <v>325.2999999999999</v>
      </c>
      <c r="AS47" s="338">
        <v>348.30000000000018</v>
      </c>
      <c r="AT47" s="745"/>
      <c r="AU47" s="353"/>
      <c r="AV47" s="351"/>
      <c r="AW47" s="901"/>
      <c r="AX47" s="340">
        <v>315.89999999999998</v>
      </c>
      <c r="AY47" s="340">
        <v>347.9</v>
      </c>
      <c r="AZ47" s="340">
        <v>362</v>
      </c>
      <c r="BA47" s="340">
        <v>290.30000000000007</v>
      </c>
      <c r="BB47" s="340">
        <v>222.89999999999992</v>
      </c>
      <c r="BC47" s="340">
        <v>541.89999999999986</v>
      </c>
      <c r="BD47" s="340">
        <v>748.7</v>
      </c>
      <c r="BE47" s="745">
        <v>748.70000000000027</v>
      </c>
      <c r="BF47" s="338">
        <v>831.69999999999982</v>
      </c>
      <c r="BG47" s="338">
        <v>845.00000000000034</v>
      </c>
      <c r="BH47" s="338">
        <v>760.29999999999973</v>
      </c>
      <c r="BI47" s="745">
        <v>760.30000000000041</v>
      </c>
      <c r="BJ47" s="338">
        <v>1245.8999999999999</v>
      </c>
      <c r="BK47" s="743"/>
      <c r="BL47" s="338">
        <v>352.19999999999987</v>
      </c>
      <c r="BM47" s="338">
        <v>427.40000000000003</v>
      </c>
      <c r="BN47" s="338">
        <v>476.90000000000009</v>
      </c>
      <c r="BO47" s="338">
        <v>287.20000000000016</v>
      </c>
      <c r="BP47" s="338">
        <v>629.79999999999984</v>
      </c>
      <c r="BR47" s="338">
        <v>576.30000000000018</v>
      </c>
      <c r="BS47" s="338">
        <v>655.50000000000011</v>
      </c>
      <c r="BT47" s="338">
        <v>633</v>
      </c>
      <c r="BU47" s="338">
        <v>558.5999999999998</v>
      </c>
      <c r="BV47" s="338">
        <v>978.1</v>
      </c>
      <c r="BX47" s="143"/>
    </row>
    <row r="48" spans="1:76">
      <c r="A48" s="30"/>
      <c r="B48" s="30"/>
      <c r="C48" s="30"/>
      <c r="D48" s="40"/>
      <c r="E48" s="40"/>
      <c r="F48" s="62"/>
      <c r="G48" s="62"/>
      <c r="H48" s="62"/>
      <c r="I48" s="63"/>
      <c r="J48" s="62"/>
      <c r="K48" s="62"/>
      <c r="L48" s="62"/>
      <c r="M48" s="63"/>
      <c r="N48" s="62"/>
      <c r="O48" s="62"/>
      <c r="P48" s="62"/>
      <c r="Q48" s="63"/>
      <c r="R48" s="62"/>
      <c r="S48" s="62"/>
      <c r="T48" s="62"/>
      <c r="U48" s="62"/>
      <c r="V48" s="353"/>
      <c r="W48" s="749"/>
      <c r="X48" s="749"/>
      <c r="Y48" s="749"/>
      <c r="Z48" s="353"/>
      <c r="AA48" s="565"/>
      <c r="AB48" s="353"/>
      <c r="AC48" s="353"/>
      <c r="AD48" s="353"/>
      <c r="AE48" s="1106"/>
      <c r="AF48" s="353"/>
      <c r="AG48" s="353"/>
      <c r="AH48" s="353"/>
      <c r="AI48" s="353"/>
      <c r="AJ48" s="353"/>
      <c r="AK48" s="353"/>
      <c r="AL48" s="353"/>
      <c r="AM48" s="1106"/>
      <c r="AN48" s="1106"/>
      <c r="AO48" s="1106"/>
      <c r="AP48" s="1106"/>
      <c r="AQ48" s="1106"/>
      <c r="AR48" s="1106"/>
      <c r="AS48" s="1106"/>
      <c r="AT48" s="565"/>
      <c r="AU48" s="353"/>
      <c r="AV48" s="351"/>
      <c r="AW48" s="901"/>
      <c r="AX48" s="353"/>
      <c r="AY48" s="353"/>
      <c r="AZ48" s="353"/>
      <c r="BA48" s="353"/>
      <c r="BB48" s="353"/>
      <c r="BC48" s="353"/>
      <c r="BD48" s="353"/>
      <c r="BE48" s="565"/>
      <c r="BF48" s="1106"/>
      <c r="BG48" s="1106"/>
      <c r="BH48" s="1106"/>
      <c r="BI48" s="565"/>
      <c r="BJ48" s="1106"/>
      <c r="BK48" s="743"/>
      <c r="BL48" s="353"/>
      <c r="BM48" s="353"/>
      <c r="BN48" s="353"/>
      <c r="BO48" s="353"/>
      <c r="BP48" s="353"/>
      <c r="BR48" s="353"/>
      <c r="BS48" s="353"/>
      <c r="BT48" s="353"/>
      <c r="BU48" s="353"/>
      <c r="BV48" s="353"/>
    </row>
    <row r="49" spans="1:74">
      <c r="A49" s="30"/>
      <c r="B49" s="124" t="s">
        <v>18</v>
      </c>
      <c r="C49" s="124"/>
      <c r="D49" s="38"/>
      <c r="E49" s="38"/>
      <c r="F49" s="210"/>
      <c r="G49" s="210"/>
      <c r="H49" s="210"/>
      <c r="I49" s="107"/>
      <c r="J49" s="210"/>
      <c r="K49" s="210"/>
      <c r="L49" s="210"/>
      <c r="M49" s="107"/>
      <c r="N49" s="210"/>
      <c r="O49" s="210"/>
      <c r="P49" s="210"/>
      <c r="Q49" s="107"/>
      <c r="R49" s="210"/>
      <c r="S49" s="210"/>
      <c r="T49" s="210"/>
      <c r="U49" s="107"/>
      <c r="V49" s="351"/>
      <c r="W49" s="749"/>
      <c r="X49" s="749"/>
      <c r="Y49" s="749"/>
      <c r="Z49" s="351"/>
      <c r="AA49" s="566"/>
      <c r="AB49" s="351"/>
      <c r="AC49" s="351"/>
      <c r="AD49" s="351"/>
      <c r="AE49" s="351"/>
      <c r="AF49" s="351"/>
      <c r="AG49" s="351"/>
      <c r="AH49" s="351"/>
      <c r="AI49" s="351"/>
      <c r="AJ49" s="351"/>
      <c r="AK49" s="351"/>
      <c r="AL49" s="351"/>
      <c r="AM49" s="351"/>
      <c r="AN49" s="351"/>
      <c r="AO49" s="351"/>
      <c r="AP49" s="351"/>
      <c r="AQ49" s="351"/>
      <c r="AR49" s="351"/>
      <c r="AS49" s="351"/>
      <c r="AT49" s="566"/>
      <c r="AU49" s="353"/>
      <c r="AV49" s="351"/>
      <c r="AW49" s="901"/>
      <c r="AX49" s="351"/>
      <c r="AY49" s="351"/>
      <c r="AZ49" s="351"/>
      <c r="BA49" s="351"/>
      <c r="BB49" s="351"/>
      <c r="BC49" s="351"/>
      <c r="BD49" s="351"/>
      <c r="BE49" s="566"/>
      <c r="BF49" s="351"/>
      <c r="BG49" s="351"/>
      <c r="BH49" s="351"/>
      <c r="BI49" s="566"/>
      <c r="BJ49" s="351"/>
      <c r="BK49" s="743"/>
      <c r="BL49" s="351"/>
      <c r="BM49" s="351"/>
      <c r="BN49" s="351"/>
      <c r="BO49" s="351"/>
      <c r="BP49" s="351"/>
      <c r="BR49" s="351"/>
      <c r="BS49" s="351"/>
      <c r="BT49" s="351"/>
      <c r="BU49" s="351"/>
      <c r="BV49" s="351"/>
    </row>
    <row r="50" spans="1:74">
      <c r="A50" s="30"/>
      <c r="B50" s="30"/>
      <c r="C50" s="124" t="s">
        <v>19</v>
      </c>
      <c r="D50" s="38"/>
      <c r="E50" s="38"/>
      <c r="F50" s="210">
        <v>88.6</v>
      </c>
      <c r="G50" s="210">
        <v>86.5</v>
      </c>
      <c r="H50" s="210">
        <v>94.6</v>
      </c>
      <c r="I50" s="107">
        <v>94.100000000000051</v>
      </c>
      <c r="J50" s="210">
        <v>73.400000000000006</v>
      </c>
      <c r="K50" s="210">
        <v>97.6</v>
      </c>
      <c r="L50" s="210">
        <v>71.3</v>
      </c>
      <c r="M50" s="107">
        <v>49.899999999999977</v>
      </c>
      <c r="N50" s="210">
        <v>30.6</v>
      </c>
      <c r="O50" s="210">
        <v>54.2</v>
      </c>
      <c r="P50" s="210">
        <v>65.400000000000006</v>
      </c>
      <c r="Q50" s="107">
        <v>73.099999999999994</v>
      </c>
      <c r="R50" s="210">
        <v>118</v>
      </c>
      <c r="S50" s="210">
        <v>144.6</v>
      </c>
      <c r="T50" s="210">
        <v>137.1</v>
      </c>
      <c r="U50" s="107">
        <v>140.79999999999995</v>
      </c>
      <c r="V50" s="351">
        <v>167.8</v>
      </c>
      <c r="W50" s="749">
        <v>185.8</v>
      </c>
      <c r="X50" s="749">
        <v>222.4</v>
      </c>
      <c r="Y50" s="749">
        <v>174.39999999999998</v>
      </c>
      <c r="Z50" s="351">
        <v>212</v>
      </c>
      <c r="AA50" s="566">
        <v>167.8</v>
      </c>
      <c r="AB50" s="351">
        <v>185.8</v>
      </c>
      <c r="AC50" s="688">
        <v>222.39999999999998</v>
      </c>
      <c r="AD50" s="688"/>
      <c r="AE50" s="688">
        <v>211.99999999999997</v>
      </c>
      <c r="AF50" s="351">
        <v>215.4</v>
      </c>
      <c r="AG50" s="688">
        <v>228.2</v>
      </c>
      <c r="AH50" s="688">
        <v>177.30000000000007</v>
      </c>
      <c r="AI50" s="688">
        <v>227</v>
      </c>
      <c r="AJ50" s="688">
        <v>250.1</v>
      </c>
      <c r="AK50" s="688">
        <v>155.9</v>
      </c>
      <c r="AL50" s="688">
        <v>211.89999999999998</v>
      </c>
      <c r="AM50" s="688">
        <v>120.2</v>
      </c>
      <c r="AN50" s="688">
        <v>167</v>
      </c>
      <c r="AO50" s="688">
        <v>272.09999999999997</v>
      </c>
      <c r="AP50" s="688">
        <v>201.80000000000007</v>
      </c>
      <c r="AQ50" s="688">
        <v>304.89999999999998</v>
      </c>
      <c r="AR50" s="688">
        <v>325.89999999999998</v>
      </c>
      <c r="AS50" s="688">
        <v>349.30000000000007</v>
      </c>
      <c r="AT50" s="566"/>
      <c r="AU50" s="353"/>
      <c r="AV50" s="351"/>
      <c r="AW50" s="901"/>
      <c r="AX50" s="351">
        <v>316.2</v>
      </c>
      <c r="AY50" s="351">
        <v>348.8</v>
      </c>
      <c r="AZ50" s="351">
        <v>363.8</v>
      </c>
      <c r="BA50" s="351">
        <v>292.2</v>
      </c>
      <c r="BB50" s="351">
        <v>223.3</v>
      </c>
      <c r="BC50" s="351">
        <v>540.5</v>
      </c>
      <c r="BD50" s="351">
        <v>750.4</v>
      </c>
      <c r="BE50" s="566">
        <v>750.4</v>
      </c>
      <c r="BF50" s="688">
        <v>832.9</v>
      </c>
      <c r="BG50" s="688">
        <v>844.9</v>
      </c>
      <c r="BH50" s="688">
        <v>761.1</v>
      </c>
      <c r="BI50" s="566">
        <v>761.1</v>
      </c>
      <c r="BJ50" s="688">
        <v>1250.7</v>
      </c>
      <c r="BK50" s="743"/>
      <c r="BL50" s="688">
        <v>353.6</v>
      </c>
      <c r="BM50" s="688">
        <v>427.4</v>
      </c>
      <c r="BN50" s="688">
        <v>477.1</v>
      </c>
      <c r="BO50" s="688">
        <v>287.2</v>
      </c>
      <c r="BP50" s="688">
        <v>630.79999999999995</v>
      </c>
      <c r="BR50" s="688">
        <v>576</v>
      </c>
      <c r="BS50" s="688">
        <v>655.59999999999991</v>
      </c>
      <c r="BT50" s="688">
        <v>633</v>
      </c>
      <c r="BU50" s="688">
        <v>559.29999999999995</v>
      </c>
      <c r="BV50" s="688">
        <v>980.1</v>
      </c>
    </row>
    <row r="51" spans="1:74">
      <c r="A51" s="30"/>
      <c r="B51" s="30"/>
      <c r="C51" s="124" t="s">
        <v>20</v>
      </c>
      <c r="D51" s="38"/>
      <c r="E51" s="38"/>
      <c r="F51" s="210">
        <v>-0.1</v>
      </c>
      <c r="G51" s="210">
        <v>-0.5</v>
      </c>
      <c r="H51" s="210">
        <v>-0.8</v>
      </c>
      <c r="I51" s="107">
        <v>-0.4</v>
      </c>
      <c r="J51" s="210">
        <v>-0.5</v>
      </c>
      <c r="K51" s="210">
        <v>-0.1</v>
      </c>
      <c r="L51" s="210">
        <v>-0.4</v>
      </c>
      <c r="M51" s="107">
        <v>-0.89999999999999991</v>
      </c>
      <c r="N51" s="210">
        <v>0</v>
      </c>
      <c r="O51" s="210">
        <v>0.4</v>
      </c>
      <c r="P51" s="210">
        <v>-0.3</v>
      </c>
      <c r="Q51" s="107">
        <v>-0.5</v>
      </c>
      <c r="R51" s="210">
        <v>-0.3</v>
      </c>
      <c r="S51" s="210">
        <v>0.8</v>
      </c>
      <c r="T51" s="210">
        <v>0.1</v>
      </c>
      <c r="U51" s="107">
        <v>0.79999999999999982</v>
      </c>
      <c r="V51" s="351">
        <v>-1.2</v>
      </c>
      <c r="W51" s="749">
        <v>-0.2</v>
      </c>
      <c r="X51" s="749">
        <v>1.7</v>
      </c>
      <c r="Y51" s="749">
        <v>-0.30000000000000004</v>
      </c>
      <c r="Z51" s="351">
        <v>0.1</v>
      </c>
      <c r="AA51" s="566">
        <v>-1.2</v>
      </c>
      <c r="AB51" s="351">
        <v>-0.2</v>
      </c>
      <c r="AC51" s="351">
        <v>1.7</v>
      </c>
      <c r="AD51" s="351"/>
      <c r="AE51" s="351">
        <v>0.1</v>
      </c>
      <c r="AF51" s="351">
        <v>-0.1</v>
      </c>
      <c r="AG51" s="351">
        <v>-0.1</v>
      </c>
      <c r="AH51" s="688">
        <v>-1.0999999999999999</v>
      </c>
      <c r="AI51" s="688">
        <v>-0.4</v>
      </c>
      <c r="AJ51" s="688">
        <v>0.2</v>
      </c>
      <c r="AK51" s="688">
        <v>0.2</v>
      </c>
      <c r="AL51" s="688">
        <v>0.1</v>
      </c>
      <c r="AM51" s="688">
        <v>0.3</v>
      </c>
      <c r="AN51" s="688">
        <v>-0.3</v>
      </c>
      <c r="AO51" s="688">
        <v>-0.7</v>
      </c>
      <c r="AP51" s="688">
        <v>-0.10000000000000009</v>
      </c>
      <c r="AQ51" s="688">
        <v>-0.4</v>
      </c>
      <c r="AR51" s="688">
        <v>-0.6</v>
      </c>
      <c r="AS51" s="753">
        <v>-1</v>
      </c>
      <c r="AT51" s="566"/>
      <c r="AU51" s="353"/>
      <c r="AV51" s="351"/>
      <c r="AW51" s="901"/>
      <c r="AX51" s="351">
        <v>-0.3</v>
      </c>
      <c r="AY51" s="351">
        <v>-0.9</v>
      </c>
      <c r="AZ51" s="351">
        <v>-1.8</v>
      </c>
      <c r="BA51" s="351">
        <v>-1.9</v>
      </c>
      <c r="BB51" s="351">
        <v>-0.4</v>
      </c>
      <c r="BC51" s="351">
        <v>1.4</v>
      </c>
      <c r="BD51" s="351">
        <v>-1.7</v>
      </c>
      <c r="BE51" s="566">
        <v>-1.7</v>
      </c>
      <c r="BF51" s="351">
        <v>-1.2</v>
      </c>
      <c r="BG51" s="351">
        <v>0.1</v>
      </c>
      <c r="BH51" s="351">
        <v>-0.8</v>
      </c>
      <c r="BI51" s="566">
        <v>-0.8</v>
      </c>
      <c r="BJ51" s="351">
        <v>-4.8</v>
      </c>
      <c r="BK51" s="743"/>
      <c r="BL51" s="351">
        <v>-1.4</v>
      </c>
      <c r="BM51" s="351">
        <v>0</v>
      </c>
      <c r="BN51" s="351">
        <v>-0.2</v>
      </c>
      <c r="BO51" s="351">
        <v>0</v>
      </c>
      <c r="BP51" s="351">
        <v>-1</v>
      </c>
      <c r="BR51" s="351">
        <v>0.3</v>
      </c>
      <c r="BS51" s="351">
        <v>-0.1</v>
      </c>
      <c r="BT51" s="351">
        <v>0</v>
      </c>
      <c r="BU51" s="351">
        <v>-0.7</v>
      </c>
      <c r="BV51" s="351">
        <v>-2</v>
      </c>
    </row>
    <row r="52" spans="1:74">
      <c r="A52" s="30"/>
      <c r="B52" s="30"/>
      <c r="C52" s="124" t="s">
        <v>21</v>
      </c>
      <c r="D52" s="38"/>
      <c r="E52" s="38"/>
      <c r="F52" s="210">
        <v>4.0999999999999996</v>
      </c>
      <c r="G52" s="250">
        <v>3.85</v>
      </c>
      <c r="H52" s="210">
        <v>4.4000000000000004</v>
      </c>
      <c r="I52" s="107">
        <v>4.4300000000000015</v>
      </c>
      <c r="J52" s="210">
        <v>3.41</v>
      </c>
      <c r="K52" s="210">
        <v>4.3899999999999997</v>
      </c>
      <c r="L52" s="210">
        <v>3.32</v>
      </c>
      <c r="M52" s="107">
        <v>2.3199999999999998</v>
      </c>
      <c r="N52" s="210">
        <v>1.42</v>
      </c>
      <c r="O52" s="210">
        <v>2.5</v>
      </c>
      <c r="P52" s="210">
        <v>3.04</v>
      </c>
      <c r="Q52" s="107">
        <v>3.4</v>
      </c>
      <c r="R52" s="210">
        <v>5.49</v>
      </c>
      <c r="S52" s="210">
        <v>6.62</v>
      </c>
      <c r="T52" s="210">
        <v>6.36</v>
      </c>
      <c r="U52" s="107">
        <v>6.54</v>
      </c>
      <c r="V52" s="351">
        <v>7.79</v>
      </c>
      <c r="W52" s="749">
        <v>8.36</v>
      </c>
      <c r="X52" s="749">
        <v>10.33</v>
      </c>
      <c r="Y52" s="827">
        <v>8.1000000000000014</v>
      </c>
      <c r="Z52" s="351">
        <v>9.84</v>
      </c>
      <c r="AA52" s="754">
        <v>7.7899999999999991</v>
      </c>
      <c r="AB52" s="351">
        <v>8.36</v>
      </c>
      <c r="AC52" s="753">
        <v>10.330000000000002</v>
      </c>
      <c r="AD52" s="753"/>
      <c r="AE52" s="753">
        <v>9.84</v>
      </c>
      <c r="AF52" s="753">
        <v>9.4600000000000009</v>
      </c>
      <c r="AG52" s="1037">
        <v>10.6</v>
      </c>
      <c r="AH52" s="753">
        <v>8.2499999999999964</v>
      </c>
      <c r="AI52" s="753">
        <v>10.55</v>
      </c>
      <c r="AJ52" s="753">
        <v>10.9</v>
      </c>
      <c r="AK52" s="753">
        <v>7.25</v>
      </c>
      <c r="AL52" s="753">
        <v>9.8499999999999979</v>
      </c>
      <c r="AM52" s="753">
        <v>5.6</v>
      </c>
      <c r="AN52" s="753">
        <v>7.7800000000000011</v>
      </c>
      <c r="AO52" s="753">
        <v>11.82</v>
      </c>
      <c r="AP52" s="753">
        <v>9.1499999999999986</v>
      </c>
      <c r="AQ52" s="753">
        <v>14.19</v>
      </c>
      <c r="AR52" s="753">
        <v>14.34</v>
      </c>
      <c r="AS52" s="753">
        <v>16.28</v>
      </c>
      <c r="AT52" s="754"/>
      <c r="AU52" s="383"/>
      <c r="AV52" s="351"/>
      <c r="AW52" s="901"/>
      <c r="AX52" s="351">
        <v>14.61</v>
      </c>
      <c r="AY52" s="351">
        <v>16.03</v>
      </c>
      <c r="AZ52" s="351">
        <v>16.78</v>
      </c>
      <c r="BA52" s="351">
        <v>13.45</v>
      </c>
      <c r="BB52" s="351">
        <v>10.36</v>
      </c>
      <c r="BC52" s="753">
        <v>25</v>
      </c>
      <c r="BD52" s="753">
        <v>34.58</v>
      </c>
      <c r="BE52" s="754">
        <v>34.58</v>
      </c>
      <c r="BF52" s="753">
        <v>38.159999999999997</v>
      </c>
      <c r="BG52" s="753">
        <v>38.549999999999997</v>
      </c>
      <c r="BH52" s="753">
        <v>34.36</v>
      </c>
      <c r="BI52" s="754">
        <v>34.36</v>
      </c>
      <c r="BJ52" s="753">
        <v>56.98</v>
      </c>
      <c r="BK52" s="743"/>
      <c r="BL52" s="753">
        <v>16.149999999999999</v>
      </c>
      <c r="BM52" s="753">
        <v>19.309999999999999</v>
      </c>
      <c r="BN52" s="753">
        <v>21.45</v>
      </c>
      <c r="BO52" s="753">
        <v>13.38</v>
      </c>
      <c r="BP52" s="753">
        <v>28.54</v>
      </c>
      <c r="BR52" s="753">
        <v>26.48</v>
      </c>
      <c r="BS52" s="753">
        <v>29.91</v>
      </c>
      <c r="BT52" s="753">
        <v>28.7</v>
      </c>
      <c r="BU52" s="753">
        <v>25.21</v>
      </c>
      <c r="BV52" s="753">
        <v>44.83</v>
      </c>
    </row>
    <row r="53" spans="1:74">
      <c r="A53" s="30"/>
      <c r="B53" s="30"/>
      <c r="C53" s="124" t="s">
        <v>437</v>
      </c>
      <c r="D53" s="38"/>
      <c r="E53" s="38"/>
      <c r="F53" s="210"/>
      <c r="G53" s="250"/>
      <c r="H53" s="210"/>
      <c r="I53" s="107"/>
      <c r="J53" s="210"/>
      <c r="K53" s="210"/>
      <c r="L53" s="210"/>
      <c r="M53" s="107"/>
      <c r="N53" s="210"/>
      <c r="O53" s="210"/>
      <c r="P53" s="210"/>
      <c r="Q53" s="107"/>
      <c r="R53" s="210"/>
      <c r="S53" s="210"/>
      <c r="T53" s="210"/>
      <c r="U53" s="107"/>
      <c r="V53" s="351"/>
      <c r="W53" s="749"/>
      <c r="X53" s="749"/>
      <c r="Y53" s="827"/>
      <c r="Z53" s="351"/>
      <c r="AA53" s="566"/>
      <c r="AB53" s="558">
        <v>7.98</v>
      </c>
      <c r="AC53" s="769">
        <v>9.98</v>
      </c>
      <c r="AD53" s="769"/>
      <c r="AE53" s="769">
        <v>10.45</v>
      </c>
      <c r="AF53" s="558">
        <v>9.1300000000000008</v>
      </c>
      <c r="AG53" s="558">
        <v>10.09</v>
      </c>
      <c r="AH53" s="753">
        <v>8.4499999999999993</v>
      </c>
      <c r="AI53" s="753">
        <v>10.53</v>
      </c>
      <c r="AJ53" s="753">
        <v>10.7</v>
      </c>
      <c r="AK53" s="753">
        <v>10.72</v>
      </c>
      <c r="AL53" s="753">
        <v>9.8599999999999959</v>
      </c>
      <c r="AM53" s="753">
        <v>5.6</v>
      </c>
      <c r="AN53" s="753">
        <v>7.7800000000000011</v>
      </c>
      <c r="AO53" s="753">
        <v>11.55</v>
      </c>
      <c r="AP53" s="753">
        <v>9.02</v>
      </c>
      <c r="AQ53" s="753">
        <v>14.2</v>
      </c>
      <c r="AR53" s="753">
        <v>13.98</v>
      </c>
      <c r="AS53" s="753">
        <v>13.18</v>
      </c>
      <c r="AT53" s="566"/>
      <c r="AU53" s="383"/>
      <c r="AV53" s="351"/>
      <c r="AW53" s="901"/>
      <c r="AX53" s="351"/>
      <c r="AY53" s="351"/>
      <c r="AZ53" s="351"/>
      <c r="BA53" s="351"/>
      <c r="BB53" s="351"/>
      <c r="BC53" s="753"/>
      <c r="BD53" s="753"/>
      <c r="BE53" s="566">
        <v>33.04</v>
      </c>
      <c r="BF53" s="753">
        <v>38.130000000000003</v>
      </c>
      <c r="BG53" s="753">
        <v>41.8</v>
      </c>
      <c r="BH53" s="753">
        <v>33.96</v>
      </c>
      <c r="BI53" s="566">
        <v>35.409999999999997</v>
      </c>
      <c r="BJ53" s="753">
        <v>53.95</v>
      </c>
      <c r="BK53" s="1041"/>
      <c r="BL53" s="753">
        <v>15.42</v>
      </c>
      <c r="BM53" s="753">
        <v>19.579999999999998</v>
      </c>
      <c r="BN53" s="753">
        <v>21.23</v>
      </c>
      <c r="BO53" s="753">
        <v>13.38</v>
      </c>
      <c r="BP53" s="753">
        <v>28.2</v>
      </c>
      <c r="BR53" s="753">
        <v>25.4</v>
      </c>
      <c r="BS53" s="753">
        <v>29.68</v>
      </c>
      <c r="BT53" s="753">
        <v>31.94</v>
      </c>
      <c r="BU53" s="753">
        <v>24.94</v>
      </c>
      <c r="BV53" s="753">
        <v>41.38</v>
      </c>
    </row>
    <row r="54" spans="1:74">
      <c r="A54" s="30"/>
      <c r="B54" s="30"/>
      <c r="C54" s="95" t="s">
        <v>208</v>
      </c>
      <c r="D54" s="38"/>
      <c r="E54" s="38"/>
      <c r="F54" s="62"/>
      <c r="G54" s="62"/>
      <c r="H54" s="62"/>
      <c r="I54" s="63"/>
      <c r="J54" s="62"/>
      <c r="K54" s="62"/>
      <c r="L54" s="62"/>
      <c r="M54" s="63"/>
      <c r="N54" s="62"/>
      <c r="O54" s="62"/>
      <c r="P54" s="62"/>
      <c r="Q54" s="63"/>
      <c r="R54" s="62"/>
      <c r="S54" s="62"/>
      <c r="T54" s="62"/>
      <c r="U54" s="63"/>
      <c r="V54" s="62"/>
      <c r="W54" s="508"/>
      <c r="X54" s="508"/>
      <c r="Y54" s="508"/>
      <c r="Z54" s="62"/>
      <c r="AA54" s="499"/>
      <c r="AB54" s="62"/>
      <c r="AC54" s="62"/>
      <c r="AD54" s="62"/>
      <c r="AE54" s="62"/>
      <c r="AF54" s="62"/>
      <c r="AG54" s="62"/>
      <c r="AH54" s="1109"/>
      <c r="AI54" s="222"/>
      <c r="AJ54" s="222"/>
      <c r="AK54" s="222"/>
      <c r="AL54" s="222"/>
      <c r="AM54" s="222"/>
      <c r="AN54" s="228"/>
      <c r="AO54" s="228"/>
      <c r="AP54" s="228"/>
      <c r="AQ54" s="222"/>
      <c r="AR54" s="222"/>
      <c r="AS54" s="222"/>
      <c r="AT54" s="499"/>
      <c r="AU54" s="63"/>
      <c r="AV54" s="107"/>
      <c r="AW54" s="902"/>
      <c r="AX54" s="63"/>
      <c r="AY54" s="63"/>
      <c r="AZ54" s="63"/>
      <c r="BA54" s="63"/>
      <c r="BB54" s="63"/>
      <c r="BC54" s="63"/>
      <c r="BD54" s="63"/>
      <c r="BE54" s="499"/>
      <c r="BF54" s="62"/>
      <c r="BG54" s="62"/>
      <c r="BH54" s="228"/>
      <c r="BI54" s="499"/>
      <c r="BJ54" s="228"/>
      <c r="BK54" s="1041"/>
      <c r="BL54" s="62"/>
      <c r="BM54" s="62"/>
      <c r="BN54" s="62"/>
      <c r="BO54" s="228"/>
      <c r="BP54" s="228"/>
      <c r="BR54" s="62"/>
      <c r="BS54" s="62"/>
      <c r="BT54" s="222"/>
      <c r="BU54" s="228"/>
      <c r="BV54" s="228"/>
    </row>
    <row r="55" spans="1:74" s="1341" customFormat="1">
      <c r="A55" s="1335"/>
      <c r="B55" s="1335"/>
      <c r="C55" s="1335"/>
      <c r="D55" s="1336"/>
      <c r="E55" s="1336"/>
      <c r="F55" s="228"/>
      <c r="G55" s="228"/>
      <c r="H55" s="228"/>
      <c r="I55" s="139"/>
      <c r="J55" s="228"/>
      <c r="K55" s="228"/>
      <c r="L55" s="228"/>
      <c r="M55" s="139"/>
      <c r="N55" s="228"/>
      <c r="O55" s="228"/>
      <c r="P55" s="228"/>
      <c r="Q55" s="139"/>
      <c r="R55" s="228"/>
      <c r="S55" s="228"/>
      <c r="T55" s="228"/>
      <c r="U55" s="139"/>
      <c r="V55" s="228"/>
      <c r="W55" s="1337"/>
      <c r="X55" s="1337"/>
      <c r="Y55" s="1337"/>
      <c r="Z55" s="228"/>
      <c r="AA55" s="1338"/>
      <c r="AB55" s="228"/>
      <c r="AC55" s="228"/>
      <c r="AD55" s="228"/>
      <c r="AE55" s="228"/>
      <c r="AF55" s="228"/>
      <c r="AG55" s="228"/>
      <c r="AH55" s="228"/>
      <c r="AI55" s="228"/>
      <c r="AJ55" s="228"/>
      <c r="AK55" s="228"/>
      <c r="AL55" s="228"/>
      <c r="AM55" s="221"/>
      <c r="AN55" s="221"/>
      <c r="AO55" s="221"/>
      <c r="AP55" s="221"/>
      <c r="AQ55" s="221"/>
      <c r="AR55" s="221"/>
      <c r="AS55" s="221"/>
      <c r="AT55" s="1338"/>
      <c r="AU55" s="139"/>
      <c r="AV55" s="1250"/>
      <c r="AW55" s="1339"/>
      <c r="AX55" s="139"/>
      <c r="AY55" s="139"/>
      <c r="AZ55" s="139"/>
      <c r="BA55" s="139"/>
      <c r="BB55" s="139"/>
      <c r="BC55" s="139"/>
      <c r="BD55" s="139"/>
      <c r="BE55" s="1338"/>
      <c r="BF55" s="228"/>
      <c r="BG55" s="228"/>
      <c r="BH55" s="228"/>
      <c r="BI55" s="1338"/>
      <c r="BJ55" s="228"/>
      <c r="BK55" s="1340"/>
      <c r="BL55" s="228"/>
      <c r="BM55" s="228"/>
      <c r="BN55" s="228"/>
      <c r="BO55" s="228"/>
      <c r="BP55" s="228"/>
      <c r="BR55" s="228"/>
      <c r="BS55" s="228"/>
      <c r="BT55" s="228"/>
      <c r="BU55" s="228"/>
      <c r="BV55" s="228"/>
    </row>
    <row r="56" spans="1:74" ht="54" customHeight="1">
      <c r="A56" s="30"/>
      <c r="B56" s="1575" t="s">
        <v>492</v>
      </c>
      <c r="C56" s="1575"/>
      <c r="D56" s="38"/>
      <c r="E56" s="38"/>
      <c r="F56" s="62"/>
      <c r="G56" s="62"/>
      <c r="H56" s="62"/>
      <c r="I56" s="63"/>
      <c r="J56" s="62"/>
      <c r="K56" s="62"/>
      <c r="L56" s="62"/>
      <c r="M56" s="63"/>
      <c r="N56" s="62"/>
      <c r="O56" s="62"/>
      <c r="P56" s="62"/>
      <c r="Q56" s="63"/>
      <c r="R56" s="62"/>
      <c r="S56" s="62"/>
      <c r="T56" s="62"/>
      <c r="U56" s="63"/>
      <c r="V56" s="62"/>
      <c r="W56" s="508"/>
      <c r="X56" s="508"/>
      <c r="Y56" s="508"/>
      <c r="Z56" s="62"/>
      <c r="AA56" s="499"/>
      <c r="AB56" s="62"/>
      <c r="AC56" s="222"/>
      <c r="AD56" s="222"/>
      <c r="AE56" s="222"/>
      <c r="AF56" s="62"/>
      <c r="AG56" s="62"/>
      <c r="AH56" s="62"/>
      <c r="AI56" s="62"/>
      <c r="AJ56" s="62"/>
      <c r="AK56" s="62"/>
      <c r="AL56" s="62"/>
      <c r="AM56" s="62"/>
      <c r="AN56" s="1342"/>
      <c r="AO56" s="1342"/>
      <c r="AP56" s="1342"/>
      <c r="AQ56" s="222"/>
      <c r="AR56" s="222"/>
      <c r="AS56" s="222"/>
      <c r="AT56" s="499"/>
      <c r="AU56" s="63"/>
      <c r="AV56" s="107"/>
      <c r="AW56" s="902"/>
      <c r="AX56" s="63"/>
      <c r="AY56" s="63"/>
      <c r="AZ56" s="63"/>
      <c r="BA56" s="63"/>
      <c r="BB56" s="63"/>
      <c r="BC56" s="63"/>
      <c r="BD56" s="63"/>
      <c r="BE56" s="499"/>
      <c r="BF56" s="228"/>
      <c r="BG56" s="228"/>
      <c r="BH56" s="1342"/>
      <c r="BI56" s="499"/>
      <c r="BJ56" s="1342"/>
      <c r="BK56" s="1041"/>
      <c r="BL56" s="222"/>
      <c r="BM56" s="222"/>
      <c r="BN56" s="222"/>
      <c r="BO56" s="1342"/>
      <c r="BP56" s="1342"/>
      <c r="BR56" s="222"/>
      <c r="BS56" s="222"/>
      <c r="BT56" s="222"/>
      <c r="BU56" s="1342"/>
      <c r="BV56" s="1342"/>
    </row>
    <row r="57" spans="1:74" ht="16.5" customHeight="1">
      <c r="A57" s="30"/>
      <c r="B57" s="30"/>
      <c r="C57" s="30"/>
      <c r="D57" s="38"/>
      <c r="E57" s="38"/>
      <c r="F57" s="62"/>
      <c r="G57" s="62"/>
      <c r="H57" s="62"/>
      <c r="I57" s="63"/>
      <c r="J57" s="62"/>
      <c r="K57" s="62"/>
      <c r="L57" s="62"/>
      <c r="M57" s="63"/>
      <c r="N57" s="62"/>
      <c r="O57" s="62"/>
      <c r="P57" s="62"/>
      <c r="Q57" s="63"/>
      <c r="R57" s="62"/>
      <c r="S57" s="62"/>
      <c r="T57" s="62"/>
      <c r="U57" s="63"/>
      <c r="V57" s="62"/>
      <c r="W57" s="508"/>
      <c r="X57" s="508"/>
      <c r="Y57" s="508"/>
      <c r="Z57" s="62"/>
      <c r="AA57" s="499"/>
      <c r="AB57" s="62"/>
      <c r="AC57" s="222"/>
      <c r="AD57" s="222"/>
      <c r="AE57" s="1103"/>
      <c r="AF57" s="1103"/>
      <c r="AG57" s="1103"/>
      <c r="AH57" s="1103"/>
      <c r="AI57" s="1103"/>
      <c r="AJ57" s="1103"/>
      <c r="AK57" s="1103"/>
      <c r="AL57" s="1103"/>
      <c r="AM57" s="1103"/>
      <c r="AN57" s="1103"/>
      <c r="AO57" s="1103"/>
      <c r="AP57" s="1103"/>
      <c r="AQ57" s="1103"/>
      <c r="AR57" s="1103"/>
      <c r="AS57" s="1103"/>
      <c r="AT57" s="499"/>
      <c r="AU57" s="63"/>
      <c r="AV57" s="107"/>
      <c r="AW57" s="902"/>
      <c r="AX57" s="63"/>
      <c r="AY57" s="63"/>
      <c r="AZ57" s="63"/>
      <c r="BA57" s="63"/>
      <c r="BB57" s="63"/>
      <c r="BC57" s="63"/>
      <c r="BD57" s="63"/>
      <c r="BE57" s="499"/>
      <c r="BF57" s="222"/>
      <c r="BG57" s="222"/>
      <c r="BH57" s="222"/>
      <c r="BI57" s="499"/>
      <c r="BJ57" s="222"/>
      <c r="BK57" s="1041"/>
      <c r="BL57" s="222"/>
      <c r="BM57" s="222"/>
      <c r="BN57" s="222"/>
      <c r="BO57" s="222"/>
      <c r="BP57" s="222"/>
      <c r="BR57" s="222"/>
      <c r="BS57" s="222"/>
      <c r="BT57" s="222"/>
      <c r="BU57" s="222"/>
      <c r="BV57" s="222"/>
    </row>
    <row r="58" spans="1:74">
      <c r="A58" s="30"/>
      <c r="B58" s="1089"/>
      <c r="C58" s="1090" t="s">
        <v>397</v>
      </c>
      <c r="D58" s="38"/>
      <c r="E58" s="38"/>
      <c r="F58" s="1091">
        <v>-31.8</v>
      </c>
      <c r="G58" s="1091">
        <v>-30.9</v>
      </c>
      <c r="H58" s="1091">
        <v>-44.1</v>
      </c>
      <c r="I58" s="1092">
        <v>-28.100000000000012</v>
      </c>
      <c r="J58" s="1091">
        <v>-77.099999999999994</v>
      </c>
      <c r="K58" s="1091">
        <v>-73.8</v>
      </c>
      <c r="L58" s="1091">
        <v>-104.5</v>
      </c>
      <c r="M58" s="1092">
        <v>-105.99999999999997</v>
      </c>
      <c r="N58" s="1091">
        <v>-115.3</v>
      </c>
      <c r="O58" s="1091">
        <v>-117.1</v>
      </c>
      <c r="P58" s="1091">
        <v>-130.1</v>
      </c>
      <c r="Q58" s="1093">
        <v>-112.70000000000003</v>
      </c>
      <c r="R58" s="1091">
        <v>-83.9</v>
      </c>
      <c r="S58" s="1091">
        <v>-96.5</v>
      </c>
      <c r="T58" s="1094">
        <v>-101.7</v>
      </c>
      <c r="U58" s="1093">
        <v>-60.299999999999955</v>
      </c>
      <c r="V58" s="1095">
        <v>-67.400000000000006</v>
      </c>
      <c r="W58" s="1096">
        <v>-89.1</v>
      </c>
      <c r="X58" s="1096">
        <v>-58.2</v>
      </c>
      <c r="Y58" s="1097">
        <v>-72.700000000000045</v>
      </c>
      <c r="Z58" s="1095">
        <v>-49.1</v>
      </c>
      <c r="AA58" s="1098">
        <v>-61.300000000000011</v>
      </c>
      <c r="AB58" s="1095">
        <v>-84.1</v>
      </c>
      <c r="AC58" s="1099">
        <v>-51.400000000000006</v>
      </c>
      <c r="AD58" s="1099">
        <v>-67</v>
      </c>
      <c r="AE58" s="1099">
        <v>-20.100000000000001</v>
      </c>
      <c r="AF58" s="1095">
        <v>-12</v>
      </c>
      <c r="AG58" s="1095">
        <v>-43.7</v>
      </c>
      <c r="AH58" s="1095">
        <v>-20.999999999999986</v>
      </c>
      <c r="AI58" s="1095">
        <v>-17.3</v>
      </c>
      <c r="AJ58" s="1095">
        <v>-9.1999999999999993</v>
      </c>
      <c r="AK58" s="1095">
        <v>-30.6</v>
      </c>
      <c r="AL58" s="1095">
        <v>-35.500000000000007</v>
      </c>
      <c r="AM58" s="1095">
        <v>-138</v>
      </c>
      <c r="AN58" s="1095">
        <v>-126.5</v>
      </c>
      <c r="AO58" s="1095">
        <v>-63.300000000000011</v>
      </c>
      <c r="AP58" s="1095">
        <v>-84.199999999999989</v>
      </c>
      <c r="AQ58" s="1099">
        <v>-44.2</v>
      </c>
      <c r="AR58" s="1099">
        <v>-30.200000000000003</v>
      </c>
      <c r="AS58" s="1099">
        <v>-35.699999999999989</v>
      </c>
      <c r="AT58" s="1098"/>
      <c r="AU58" s="353"/>
      <c r="AV58" s="351"/>
      <c r="AW58" s="901"/>
      <c r="AX58" s="351"/>
      <c r="AY58" s="351"/>
      <c r="AZ58" s="351"/>
      <c r="BA58" s="351"/>
      <c r="BB58" s="561"/>
      <c r="BC58" s="561"/>
      <c r="BD58" s="1099"/>
      <c r="BE58" s="1098">
        <v>-263.8</v>
      </c>
      <c r="BF58" s="1099">
        <v>-96.8</v>
      </c>
      <c r="BG58" s="1099">
        <v>-92.600000000000009</v>
      </c>
      <c r="BH58" s="1099">
        <v>-412</v>
      </c>
      <c r="BI58" s="1098">
        <v>-388.6</v>
      </c>
      <c r="BJ58" s="1099">
        <v>-141.80000000000001</v>
      </c>
      <c r="BK58" s="1041"/>
      <c r="BL58" s="1099">
        <v>-145.4</v>
      </c>
      <c r="BM58" s="1099">
        <v>-32.1</v>
      </c>
      <c r="BN58" s="1099">
        <v>-26.5</v>
      </c>
      <c r="BO58" s="1099">
        <v>-264.5</v>
      </c>
      <c r="BP58" s="1099">
        <v>-74.400000000000006</v>
      </c>
      <c r="BR58" s="1099">
        <v>-196.8</v>
      </c>
      <c r="BS58" s="1099">
        <v>-75.800000000000011</v>
      </c>
      <c r="BT58" s="1099">
        <v>-57.1</v>
      </c>
      <c r="BU58" s="1099">
        <v>-327.8</v>
      </c>
      <c r="BV58" s="1099">
        <v>-110.1</v>
      </c>
    </row>
    <row r="59" spans="1:74">
      <c r="A59" s="30"/>
      <c r="B59" s="30"/>
      <c r="C59" s="124" t="s">
        <v>452</v>
      </c>
      <c r="D59" s="38"/>
      <c r="E59" s="38"/>
      <c r="F59" s="210"/>
      <c r="G59" s="210"/>
      <c r="H59" s="210"/>
      <c r="I59" s="107"/>
      <c r="J59" s="210"/>
      <c r="K59" s="210"/>
      <c r="L59" s="210"/>
      <c r="M59" s="107"/>
      <c r="N59" s="210"/>
      <c r="O59" s="210"/>
      <c r="P59" s="210"/>
      <c r="Q59" s="106"/>
      <c r="R59" s="210"/>
      <c r="S59" s="210"/>
      <c r="T59" s="250"/>
      <c r="U59" s="106"/>
      <c r="V59" s="688"/>
      <c r="W59" s="744"/>
      <c r="X59" s="744"/>
      <c r="Y59" s="741"/>
      <c r="Z59" s="688"/>
      <c r="AA59" s="742"/>
      <c r="AB59" s="688"/>
      <c r="AC59" s="348"/>
      <c r="AD59" s="348"/>
      <c r="AE59" s="348">
        <v>-1.0999999999999979</v>
      </c>
      <c r="AF59" s="688">
        <v>-23.8</v>
      </c>
      <c r="AG59" s="688">
        <v>-17.2</v>
      </c>
      <c r="AH59" s="688">
        <v>-15.200000000000003</v>
      </c>
      <c r="AI59" s="688">
        <v>-28.2</v>
      </c>
      <c r="AJ59" s="688">
        <v>0.4</v>
      </c>
      <c r="AK59" s="688">
        <v>-23.4</v>
      </c>
      <c r="AL59" s="688">
        <v>-5.6999999999999957</v>
      </c>
      <c r="AM59" s="688">
        <v>-29.100000000000019</v>
      </c>
      <c r="AN59" s="688">
        <v>-6.3999999999999808</v>
      </c>
      <c r="AO59" s="688">
        <v>-22.4</v>
      </c>
      <c r="AP59" s="688">
        <v>-23.9</v>
      </c>
      <c r="AQ59" s="348">
        <v>18.7</v>
      </c>
      <c r="AR59" s="348">
        <v>3</v>
      </c>
      <c r="AS59" s="348">
        <v>-20.8</v>
      </c>
      <c r="AT59" s="742"/>
      <c r="AU59" s="353"/>
      <c r="AV59" s="351"/>
      <c r="AW59" s="901"/>
      <c r="AX59" s="351"/>
      <c r="AY59" s="351"/>
      <c r="AZ59" s="351"/>
      <c r="BA59" s="351"/>
      <c r="BB59" s="561"/>
      <c r="BC59" s="561"/>
      <c r="BD59" s="561"/>
      <c r="BE59" s="742">
        <v>0</v>
      </c>
      <c r="BF59" s="348">
        <v>-57.3</v>
      </c>
      <c r="BG59" s="348">
        <v>-56.9</v>
      </c>
      <c r="BH59" s="348">
        <v>-81.8</v>
      </c>
      <c r="BI59" s="742">
        <v>-81.8</v>
      </c>
      <c r="BJ59" s="348">
        <v>-2.9</v>
      </c>
      <c r="BK59" s="1041"/>
      <c r="BL59" s="348">
        <v>0</v>
      </c>
      <c r="BM59" s="348">
        <v>-24.9</v>
      </c>
      <c r="BN59" s="348">
        <v>-27.8</v>
      </c>
      <c r="BO59" s="348">
        <v>-35.5</v>
      </c>
      <c r="BP59" s="348">
        <v>21.7</v>
      </c>
      <c r="BR59" s="348">
        <v>0</v>
      </c>
      <c r="BS59" s="348">
        <v>-42.099999999999994</v>
      </c>
      <c r="BT59" s="348">
        <v>-51.2</v>
      </c>
      <c r="BU59" s="348">
        <v>-57.9</v>
      </c>
      <c r="BV59" s="348">
        <v>0.9</v>
      </c>
    </row>
    <row r="60" spans="1:74">
      <c r="A60" s="30"/>
      <c r="B60" s="241" t="s">
        <v>493</v>
      </c>
      <c r="C60" s="241"/>
      <c r="D60" s="40"/>
      <c r="E60" s="40"/>
      <c r="F60" s="249">
        <v>-31.8</v>
      </c>
      <c r="G60" s="249">
        <v>-30.9</v>
      </c>
      <c r="H60" s="249">
        <v>-44.1</v>
      </c>
      <c r="I60" s="110">
        <v>-28.100000000000012</v>
      </c>
      <c r="J60" s="249">
        <v>-77.099999999999994</v>
      </c>
      <c r="K60" s="249">
        <v>-73.8</v>
      </c>
      <c r="L60" s="249">
        <v>-104.5</v>
      </c>
      <c r="M60" s="110">
        <v>-105.99999999999997</v>
      </c>
      <c r="N60" s="249">
        <v>-115.3</v>
      </c>
      <c r="O60" s="249">
        <v>-117.1</v>
      </c>
      <c r="P60" s="249">
        <v>-130.1</v>
      </c>
      <c r="Q60" s="110">
        <v>-112.70000000000003</v>
      </c>
      <c r="R60" s="249">
        <v>-83.9</v>
      </c>
      <c r="S60" s="145">
        <v>-96.5</v>
      </c>
      <c r="T60" s="309">
        <v>-101.7</v>
      </c>
      <c r="U60" s="110">
        <v>-60.299999999999955</v>
      </c>
      <c r="V60" s="338">
        <v>-67.400000000000006</v>
      </c>
      <c r="W60" s="748">
        <v>-89.1</v>
      </c>
      <c r="X60" s="748">
        <v>-58.2</v>
      </c>
      <c r="Y60" s="748">
        <v>-72.700000000000045</v>
      </c>
      <c r="Z60" s="338">
        <v>-49.1</v>
      </c>
      <c r="AA60" s="745">
        <v>-61.300000000000011</v>
      </c>
      <c r="AB60" s="338">
        <v>-84.1</v>
      </c>
      <c r="AC60" s="338">
        <v>-51.400000000000006</v>
      </c>
      <c r="AD60" s="338">
        <v>-67</v>
      </c>
      <c r="AE60" s="338">
        <v>-21.2</v>
      </c>
      <c r="AF60" s="338">
        <v>-35.799999999999997</v>
      </c>
      <c r="AG60" s="338">
        <v>-60.900000000000006</v>
      </c>
      <c r="AH60" s="338">
        <v>-36.199999999999989</v>
      </c>
      <c r="AI60" s="338">
        <v>-45.5</v>
      </c>
      <c r="AJ60" s="338">
        <v>-8.7999999999999989</v>
      </c>
      <c r="AK60" s="338">
        <v>-54</v>
      </c>
      <c r="AL60" s="338">
        <v>-41.2</v>
      </c>
      <c r="AM60" s="338">
        <v>-167.10000000000002</v>
      </c>
      <c r="AN60" s="338">
        <v>-132.89999999999998</v>
      </c>
      <c r="AO60" s="338">
        <v>-85.699999999999989</v>
      </c>
      <c r="AP60" s="338">
        <v>-108.10000000000002</v>
      </c>
      <c r="AQ60" s="338">
        <v>-25.500000000000004</v>
      </c>
      <c r="AR60" s="338">
        <v>-27.200000000000003</v>
      </c>
      <c r="AS60" s="338">
        <v>-56.499999999999986</v>
      </c>
      <c r="AT60" s="745"/>
      <c r="AU60" s="353"/>
      <c r="AV60" s="351"/>
      <c r="AW60" s="901"/>
      <c r="AX60" s="340"/>
      <c r="AY60" s="340"/>
      <c r="AZ60" s="340"/>
      <c r="BA60" s="340"/>
      <c r="BB60" s="340"/>
      <c r="BC60" s="340"/>
      <c r="BD60" s="340"/>
      <c r="BE60" s="745">
        <v>-263.8</v>
      </c>
      <c r="BF60" s="338">
        <v>-154.1</v>
      </c>
      <c r="BG60" s="338">
        <v>-149.5</v>
      </c>
      <c r="BH60" s="338">
        <v>-493.8</v>
      </c>
      <c r="BI60" s="745">
        <v>-470.40000000000003</v>
      </c>
      <c r="BJ60" s="338">
        <v>-144.70000000000002</v>
      </c>
      <c r="BK60" s="1041"/>
      <c r="BL60" s="338">
        <v>-145.4</v>
      </c>
      <c r="BM60" s="338">
        <v>-57</v>
      </c>
      <c r="BN60" s="338">
        <v>-54.3</v>
      </c>
      <c r="BO60" s="338">
        <v>-300</v>
      </c>
      <c r="BP60" s="338">
        <v>-52.7</v>
      </c>
      <c r="BR60" s="338">
        <v>-196.8</v>
      </c>
      <c r="BS60" s="338">
        <v>-117.9</v>
      </c>
      <c r="BT60" s="338">
        <v>-108.30000000000001</v>
      </c>
      <c r="BU60" s="338">
        <v>-385.7</v>
      </c>
      <c r="BV60" s="338">
        <v>-109.19999999999999</v>
      </c>
    </row>
    <row r="61" spans="1:74">
      <c r="A61" s="30"/>
      <c r="B61" s="30"/>
      <c r="C61" s="30"/>
      <c r="D61" s="38"/>
      <c r="E61" s="38"/>
      <c r="F61" s="62"/>
      <c r="G61" s="62"/>
      <c r="H61" s="62"/>
      <c r="I61" s="63"/>
      <c r="J61" s="62"/>
      <c r="K61" s="62"/>
      <c r="L61" s="62"/>
      <c r="M61" s="63"/>
      <c r="N61" s="62"/>
      <c r="O61" s="62"/>
      <c r="P61" s="62"/>
      <c r="Q61" s="63"/>
      <c r="R61" s="62"/>
      <c r="S61" s="62"/>
      <c r="T61" s="62"/>
      <c r="U61" s="63"/>
      <c r="V61" s="62"/>
      <c r="W61" s="508"/>
      <c r="X61" s="508"/>
      <c r="Y61" s="508"/>
      <c r="Z61" s="62"/>
      <c r="AA61" s="499"/>
      <c r="AB61" s="62"/>
      <c r="AC61" s="222"/>
      <c r="AD61" s="222"/>
      <c r="AE61" s="228"/>
      <c r="AF61" s="228"/>
      <c r="AG61" s="228"/>
      <c r="AH61" s="228"/>
      <c r="AI61" s="228"/>
      <c r="AJ61" s="228"/>
      <c r="AK61" s="228"/>
      <c r="AL61" s="228"/>
      <c r="AM61" s="228"/>
      <c r="AN61" s="228"/>
      <c r="AO61" s="228"/>
      <c r="AP61" s="228"/>
      <c r="AQ61" s="228"/>
      <c r="AR61" s="228"/>
      <c r="AS61" s="228"/>
      <c r="AT61" s="499"/>
      <c r="AU61" s="174"/>
      <c r="AV61" s="107"/>
      <c r="AW61" s="902"/>
      <c r="AX61" s="63"/>
      <c r="AY61" s="63"/>
      <c r="AZ61" s="63"/>
      <c r="BA61" s="63"/>
      <c r="BB61" s="63"/>
      <c r="BC61" s="63"/>
      <c r="BD61" s="63"/>
      <c r="BE61" s="499"/>
      <c r="BF61" s="222"/>
      <c r="BG61" s="222"/>
      <c r="BH61" s="222"/>
      <c r="BI61" s="499"/>
      <c r="BJ61" s="222"/>
      <c r="BL61" s="222"/>
      <c r="BM61" s="222"/>
      <c r="BN61" s="222"/>
      <c r="BO61" s="222"/>
      <c r="BP61" s="222"/>
      <c r="BR61" s="222"/>
      <c r="BS61" s="222"/>
      <c r="BT61" s="222"/>
      <c r="BU61" s="222"/>
      <c r="BV61" s="222"/>
    </row>
    <row r="62" spans="1:74">
      <c r="A62" s="30"/>
      <c r="B62" s="30"/>
      <c r="C62" s="30"/>
      <c r="D62" s="38"/>
      <c r="E62" s="38"/>
      <c r="F62" s="62"/>
      <c r="G62" s="62"/>
      <c r="H62" s="62"/>
      <c r="I62" s="63"/>
      <c r="J62" s="62"/>
      <c r="K62" s="62"/>
      <c r="L62" s="62"/>
      <c r="M62" s="63"/>
      <c r="N62" s="62"/>
      <c r="O62" s="62"/>
      <c r="P62" s="62"/>
      <c r="Q62" s="63"/>
      <c r="R62" s="62"/>
      <c r="S62" s="62"/>
      <c r="T62" s="62"/>
      <c r="U62" s="63"/>
      <c r="V62" s="62"/>
      <c r="W62" s="508"/>
      <c r="X62" s="508"/>
      <c r="Y62" s="508"/>
      <c r="Z62" s="62"/>
      <c r="AA62" s="499"/>
      <c r="AB62" s="62"/>
      <c r="AC62" s="222"/>
      <c r="AD62" s="222"/>
      <c r="AE62" s="228"/>
      <c r="AF62" s="228"/>
      <c r="AG62" s="228"/>
      <c r="AH62" s="228"/>
      <c r="AI62" s="228"/>
      <c r="AJ62" s="228"/>
      <c r="AK62" s="228"/>
      <c r="AL62" s="228"/>
      <c r="AM62" s="228"/>
      <c r="AN62" s="228"/>
      <c r="AO62" s="228"/>
      <c r="AP62" s="228"/>
      <c r="AQ62" s="228"/>
      <c r="AR62" s="228"/>
      <c r="AS62" s="228"/>
      <c r="AT62" s="499"/>
      <c r="AU62" s="174"/>
      <c r="AV62" s="107"/>
      <c r="AW62" s="902"/>
      <c r="AX62" s="63"/>
      <c r="AY62" s="63"/>
      <c r="AZ62" s="63"/>
      <c r="BA62" s="63"/>
      <c r="BB62" s="63"/>
      <c r="BC62" s="63"/>
      <c r="BD62" s="63"/>
      <c r="BE62" s="499"/>
      <c r="BF62" s="222"/>
      <c r="BG62" s="222"/>
      <c r="BH62" s="222"/>
      <c r="BI62" s="499"/>
      <c r="BJ62" s="222"/>
      <c r="BL62" s="222"/>
      <c r="BM62" s="222"/>
      <c r="BN62" s="222"/>
      <c r="BO62" s="222"/>
      <c r="BP62" s="222"/>
      <c r="BR62" s="222"/>
      <c r="BS62" s="222"/>
      <c r="BT62" s="222"/>
      <c r="BU62" s="222"/>
      <c r="BV62" s="222"/>
    </row>
    <row r="63" spans="1:74">
      <c r="A63" s="30"/>
      <c r="B63" s="30"/>
      <c r="C63" s="124" t="s">
        <v>546</v>
      </c>
      <c r="D63" s="38"/>
      <c r="E63" s="38"/>
      <c r="F63" s="210"/>
      <c r="G63" s="210"/>
      <c r="H63" s="210"/>
      <c r="I63" s="107"/>
      <c r="J63" s="210"/>
      <c r="K63" s="210"/>
      <c r="L63" s="210"/>
      <c r="M63" s="107"/>
      <c r="N63" s="210"/>
      <c r="O63" s="210"/>
      <c r="P63" s="210"/>
      <c r="Q63" s="106"/>
      <c r="R63" s="210"/>
      <c r="S63" s="210"/>
      <c r="T63" s="250"/>
      <c r="U63" s="106"/>
      <c r="V63" s="688"/>
      <c r="W63" s="744"/>
      <c r="X63" s="744"/>
      <c r="Y63" s="741"/>
      <c r="Z63" s="688"/>
      <c r="AA63" s="742"/>
      <c r="AB63" s="688"/>
      <c r="AC63" s="348"/>
      <c r="AD63" s="348"/>
      <c r="AE63" s="688">
        <v>3</v>
      </c>
      <c r="AF63" s="688">
        <v>-9</v>
      </c>
      <c r="AG63" s="688">
        <v>-4.8999999999999995</v>
      </c>
      <c r="AH63" s="688">
        <v>1.5999999999999996</v>
      </c>
      <c r="AI63" s="688">
        <v>4.3</v>
      </c>
      <c r="AJ63" s="688">
        <v>-2.4</v>
      </c>
      <c r="AK63" s="688">
        <v>-3.9</v>
      </c>
      <c r="AL63" s="688">
        <v>-6.9</v>
      </c>
      <c r="AM63" s="688">
        <v>-14.6</v>
      </c>
      <c r="AN63" s="688">
        <v>-0.70000000000000107</v>
      </c>
      <c r="AO63" s="688">
        <v>1.9000000000000004</v>
      </c>
      <c r="AP63" s="688">
        <v>16.100000000000001</v>
      </c>
      <c r="AQ63" s="348">
        <v>-6.5</v>
      </c>
      <c r="AR63" s="348">
        <v>-6.9</v>
      </c>
      <c r="AS63" s="348">
        <v>-4.2999999999999989</v>
      </c>
      <c r="AT63" s="742"/>
      <c r="AU63" s="353"/>
      <c r="AV63" s="351"/>
      <c r="AW63" s="901"/>
      <c r="AX63" s="351"/>
      <c r="AY63" s="351"/>
      <c r="AZ63" s="351"/>
      <c r="BA63" s="351"/>
      <c r="BB63" s="561"/>
      <c r="BC63" s="561"/>
      <c r="BD63" s="561"/>
      <c r="BE63" s="742"/>
      <c r="BF63" s="348">
        <v>-9.2999999999999989</v>
      </c>
      <c r="BG63" s="348">
        <v>-8.9</v>
      </c>
      <c r="BH63" s="348">
        <v>2.7</v>
      </c>
      <c r="BI63" s="742">
        <v>2.7</v>
      </c>
      <c r="BJ63" s="348">
        <v>-22.8</v>
      </c>
      <c r="BK63" s="1041"/>
      <c r="BL63" s="348"/>
      <c r="BM63" s="348">
        <v>-6</v>
      </c>
      <c r="BN63" s="348">
        <v>1.9</v>
      </c>
      <c r="BO63" s="348">
        <v>-15.3</v>
      </c>
      <c r="BP63" s="348">
        <v>-13.4</v>
      </c>
      <c r="BR63" s="348"/>
      <c r="BS63" s="348">
        <v>-10.899999999999999</v>
      </c>
      <c r="BT63" s="348">
        <v>-2</v>
      </c>
      <c r="BU63" s="348">
        <v>-13.4</v>
      </c>
      <c r="BV63" s="1213">
        <v>-17.7</v>
      </c>
    </row>
    <row r="64" spans="1:74">
      <c r="A64" s="30"/>
      <c r="B64" s="30"/>
      <c r="C64" s="30"/>
      <c r="D64" s="38"/>
      <c r="E64" s="38"/>
      <c r="F64" s="62"/>
      <c r="G64" s="62"/>
      <c r="H64" s="62"/>
      <c r="I64" s="63"/>
      <c r="J64" s="62"/>
      <c r="K64" s="62"/>
      <c r="L64" s="62"/>
      <c r="M64" s="63"/>
      <c r="N64" s="62"/>
      <c r="O64" s="62"/>
      <c r="P64" s="62"/>
      <c r="Q64" s="63"/>
      <c r="R64" s="62"/>
      <c r="S64" s="62"/>
      <c r="T64" s="62"/>
      <c r="U64" s="63"/>
      <c r="V64" s="62"/>
      <c r="W64" s="508"/>
      <c r="X64" s="508"/>
      <c r="Y64" s="508"/>
      <c r="Z64" s="62"/>
      <c r="AA64" s="499"/>
      <c r="AB64" s="62"/>
      <c r="AC64" s="222"/>
      <c r="AD64" s="222"/>
      <c r="AE64" s="228"/>
      <c r="AF64" s="228"/>
      <c r="AG64" s="228"/>
      <c r="AH64" s="228"/>
      <c r="AI64" s="228"/>
      <c r="AJ64" s="228"/>
      <c r="AK64" s="228"/>
      <c r="AL64" s="228"/>
      <c r="AM64" s="228"/>
      <c r="AN64" s="228"/>
      <c r="AO64" s="228"/>
      <c r="AP64" s="228"/>
      <c r="AQ64" s="228"/>
      <c r="AR64" s="228"/>
      <c r="AS64" s="228"/>
      <c r="AT64" s="499"/>
      <c r="AU64" s="174"/>
      <c r="AV64" s="107"/>
      <c r="AW64" s="902"/>
      <c r="AX64" s="63"/>
      <c r="AY64" s="63"/>
      <c r="AZ64" s="63"/>
      <c r="BA64" s="63"/>
      <c r="BB64" s="63"/>
      <c r="BC64" s="63"/>
      <c r="BD64" s="63"/>
      <c r="BE64" s="499"/>
      <c r="BF64" s="222"/>
      <c r="BG64" s="222"/>
      <c r="BH64" s="222"/>
      <c r="BI64" s="499"/>
      <c r="BJ64" s="222"/>
      <c r="BL64" s="222"/>
      <c r="BM64" s="222"/>
      <c r="BN64" s="222"/>
      <c r="BO64" s="222"/>
      <c r="BP64" s="222"/>
      <c r="BR64" s="222"/>
      <c r="BS64" s="222"/>
      <c r="BT64" s="222"/>
      <c r="BU64" s="222"/>
      <c r="BV64" s="222"/>
    </row>
    <row r="65" spans="1:74">
      <c r="A65" s="95" t="s">
        <v>28</v>
      </c>
      <c r="B65" s="31"/>
      <c r="C65" s="31"/>
      <c r="D65" s="38"/>
      <c r="E65" s="38"/>
      <c r="F65" s="62"/>
      <c r="G65" s="62"/>
      <c r="H65" s="62"/>
      <c r="I65" s="62"/>
      <c r="J65" s="62"/>
      <c r="K65" s="62"/>
      <c r="L65" s="62"/>
      <c r="M65" s="62"/>
      <c r="N65" s="62"/>
      <c r="O65" s="62"/>
      <c r="P65" s="62"/>
      <c r="Q65" s="62"/>
      <c r="R65" s="62"/>
      <c r="S65" s="62"/>
      <c r="T65" s="62"/>
      <c r="U65" s="62"/>
      <c r="V65" s="62"/>
      <c r="W65" s="508"/>
      <c r="X65" s="508"/>
      <c r="Y65" s="508"/>
      <c r="Z65" s="62"/>
      <c r="AA65" s="499"/>
      <c r="AB65" s="62"/>
      <c r="AC65" s="62"/>
      <c r="AD65" s="62"/>
      <c r="AE65" s="62"/>
      <c r="AF65" s="1050"/>
      <c r="AG65" s="1050"/>
      <c r="AH65" s="1050"/>
      <c r="AI65" s="1050"/>
      <c r="AJ65" s="1050"/>
      <c r="AK65" s="1050"/>
      <c r="AL65" s="1050"/>
      <c r="AM65" s="1050"/>
      <c r="AN65" s="1050"/>
      <c r="AO65" s="1050"/>
      <c r="AP65" s="1050"/>
      <c r="AQ65" s="1050"/>
      <c r="AR65" s="1050"/>
      <c r="AS65" s="1050"/>
      <c r="AT65" s="499"/>
      <c r="AU65" s="890"/>
      <c r="AV65" s="107"/>
      <c r="AW65" s="902"/>
      <c r="AX65" s="63"/>
      <c r="AY65" s="63"/>
      <c r="AZ65" s="63"/>
      <c r="BA65" s="76"/>
      <c r="BB65" s="76"/>
      <c r="BC65" s="76"/>
      <c r="BD65" s="76"/>
      <c r="BE65" s="499"/>
      <c r="BF65" s="62"/>
      <c r="BG65" s="62"/>
      <c r="BH65" s="62"/>
      <c r="BI65" s="499"/>
      <c r="BJ65" s="62"/>
      <c r="BL65" s="62"/>
      <c r="BM65" s="62"/>
      <c r="BN65" s="62"/>
      <c r="BO65" s="62"/>
      <c r="BP65" s="62"/>
      <c r="BR65" s="62"/>
      <c r="BS65" s="62"/>
      <c r="BT65" s="62"/>
      <c r="BU65" s="62"/>
      <c r="BV65" s="62"/>
    </row>
    <row r="66" spans="1:74">
      <c r="A66" s="240" t="s">
        <v>1</v>
      </c>
      <c r="B66" s="124"/>
      <c r="C66" s="124"/>
      <c r="D66" s="38"/>
      <c r="E66" s="38"/>
      <c r="F66" s="210"/>
      <c r="G66" s="210"/>
      <c r="H66" s="210"/>
      <c r="I66" s="107"/>
      <c r="J66" s="210"/>
      <c r="K66" s="210"/>
      <c r="L66" s="210"/>
      <c r="M66" s="107"/>
      <c r="N66" s="210"/>
      <c r="O66" s="210"/>
      <c r="P66" s="210"/>
      <c r="Q66" s="107"/>
      <c r="R66" s="210"/>
      <c r="S66" s="210"/>
      <c r="T66" s="210"/>
      <c r="U66" s="107"/>
      <c r="V66" s="210"/>
      <c r="W66" s="508"/>
      <c r="X66" s="508"/>
      <c r="Y66" s="508"/>
      <c r="Z66" s="210"/>
      <c r="AA66" s="500"/>
      <c r="AB66" s="210"/>
      <c r="AC66" s="210"/>
      <c r="AD66" s="210"/>
      <c r="AE66" s="210"/>
      <c r="AF66" s="210"/>
      <c r="AG66" s="419"/>
      <c r="AH66" s="419"/>
      <c r="AI66" s="419"/>
      <c r="AJ66" s="419"/>
      <c r="AK66" s="419"/>
      <c r="AL66" s="419"/>
      <c r="AM66" s="419"/>
      <c r="AN66" s="419"/>
      <c r="AO66" s="1282"/>
      <c r="AP66" s="1282"/>
      <c r="AQ66" s="1282"/>
      <c r="AR66" s="1282"/>
      <c r="AS66" s="1282"/>
      <c r="AT66" s="500"/>
      <c r="AU66" s="139"/>
      <c r="AV66" s="107"/>
      <c r="AW66" s="902"/>
      <c r="AX66" s="107"/>
      <c r="AY66" s="107"/>
      <c r="AZ66" s="107"/>
      <c r="BA66" s="107"/>
      <c r="BB66" s="107"/>
      <c r="BC66" s="107"/>
      <c r="BD66" s="107"/>
      <c r="BE66" s="500"/>
      <c r="BF66" s="210"/>
      <c r="BG66" s="210"/>
      <c r="BH66" s="210"/>
      <c r="BI66" s="500"/>
      <c r="BJ66" s="210"/>
      <c r="BL66" s="210"/>
      <c r="BM66" s="210"/>
      <c r="BN66" s="210"/>
      <c r="BO66" s="210"/>
      <c r="BP66" s="210"/>
      <c r="BR66" s="210"/>
      <c r="BS66" s="210"/>
      <c r="BT66" s="210"/>
      <c r="BU66" s="210"/>
      <c r="BV66" s="210"/>
    </row>
    <row r="67" spans="1:74" ht="15" customHeight="1">
      <c r="A67" s="30"/>
      <c r="B67" s="124" t="s">
        <v>464</v>
      </c>
      <c r="C67" s="124"/>
      <c r="D67" s="40"/>
      <c r="E67" s="40"/>
      <c r="F67" s="220"/>
      <c r="G67" s="220"/>
      <c r="H67" s="220"/>
      <c r="I67" s="117"/>
      <c r="J67" s="220"/>
      <c r="K67" s="220"/>
      <c r="L67" s="220"/>
      <c r="M67" s="117"/>
      <c r="N67" s="220"/>
      <c r="O67" s="220"/>
      <c r="P67" s="220"/>
      <c r="Q67" s="117"/>
      <c r="R67" s="253"/>
      <c r="S67" s="253"/>
      <c r="T67" s="253"/>
      <c r="U67" s="117"/>
      <c r="V67" s="756"/>
      <c r="W67" s="755"/>
      <c r="X67" s="755"/>
      <c r="Y67" s="766"/>
      <c r="Z67" s="756"/>
      <c r="AA67" s="757"/>
      <c r="AB67" s="756"/>
      <c r="AC67" s="356"/>
      <c r="AD67" s="356"/>
      <c r="AE67" s="521">
        <v>6.0299999999999999E-2</v>
      </c>
      <c r="AF67" s="848">
        <v>6.0900000000000003E-2</v>
      </c>
      <c r="AG67" s="848">
        <v>5.96E-2</v>
      </c>
      <c r="AH67" s="848">
        <v>5.62E-2</v>
      </c>
      <c r="AI67" s="848">
        <v>5.2699999999999997E-2</v>
      </c>
      <c r="AJ67" s="848">
        <v>5.4100000000000002E-2</v>
      </c>
      <c r="AK67" s="848">
        <v>5.2999999999999999E-2</v>
      </c>
      <c r="AL67" s="848">
        <v>5.5199999999999999E-2</v>
      </c>
      <c r="AM67" s="848">
        <v>5.4899999999999997E-2</v>
      </c>
      <c r="AN67" s="848">
        <v>5.6099999999999997E-2</v>
      </c>
      <c r="AO67" s="848">
        <v>5.4800000000000001E-2</v>
      </c>
      <c r="AP67" s="848">
        <v>5.3400000000000003E-2</v>
      </c>
      <c r="AQ67" s="848">
        <v>5.1799999999999999E-2</v>
      </c>
      <c r="AR67" s="848">
        <v>5.2200000000000003E-2</v>
      </c>
      <c r="AS67" s="848">
        <v>5.3600000000000002E-2</v>
      </c>
      <c r="AT67" s="880"/>
      <c r="AU67" s="1044"/>
      <c r="AV67" s="848"/>
      <c r="AW67" s="1013"/>
      <c r="AX67" s="881"/>
      <c r="AY67" s="881"/>
      <c r="AZ67" s="881"/>
      <c r="BA67" s="881"/>
      <c r="BB67" s="881"/>
      <c r="BC67" s="881"/>
      <c r="BD67" s="881"/>
      <c r="BE67" s="880"/>
      <c r="BF67" s="881">
        <v>5.9200000000000003E-2</v>
      </c>
      <c r="BG67" s="848">
        <v>5.3800000000000001E-2</v>
      </c>
      <c r="BH67" s="848">
        <v>5.4699999999999999E-2</v>
      </c>
      <c r="BI67" s="880">
        <v>5.5500000000000001E-2</v>
      </c>
      <c r="BJ67" s="848">
        <v>5.3499999999999999E-2</v>
      </c>
      <c r="BK67" s="1014"/>
      <c r="BL67" s="881"/>
      <c r="BM67" s="881">
        <v>6.0600000000000001E-2</v>
      </c>
      <c r="BN67" s="881">
        <v>5.3400000000000003E-2</v>
      </c>
      <c r="BO67" s="881">
        <v>5.5599999999999997E-2</v>
      </c>
      <c r="BP67" s="881">
        <v>5.1999999999999998E-2</v>
      </c>
      <c r="BQ67" s="1015"/>
      <c r="BR67" s="881"/>
      <c r="BS67" s="881">
        <v>6.0299999999999999E-2</v>
      </c>
      <c r="BT67" s="881">
        <v>5.33E-2</v>
      </c>
      <c r="BU67" s="881">
        <v>5.5199999999999999E-2</v>
      </c>
      <c r="BV67" s="881">
        <v>5.2600000000000001E-2</v>
      </c>
    </row>
    <row r="68" spans="1:74" ht="15" customHeight="1">
      <c r="A68" s="30"/>
      <c r="B68" s="124" t="s">
        <v>487</v>
      </c>
      <c r="C68" s="124"/>
      <c r="D68" s="40"/>
      <c r="E68" s="40"/>
      <c r="F68" s="220">
        <v>5.8999999999999997E-2</v>
      </c>
      <c r="G68" s="220">
        <v>5.8000000000000003E-2</v>
      </c>
      <c r="H68" s="220">
        <v>5.8000000000000003E-2</v>
      </c>
      <c r="I68" s="117">
        <v>6.0999999999999999E-2</v>
      </c>
      <c r="J68" s="220">
        <v>5.7099999999999998E-2</v>
      </c>
      <c r="K68" s="220">
        <v>5.7299999999999997E-2</v>
      </c>
      <c r="L68" s="220">
        <v>5.62E-2</v>
      </c>
      <c r="M68" s="117">
        <v>5.4199999999999998E-2</v>
      </c>
      <c r="N68" s="220">
        <v>3.6900000000000002E-2</v>
      </c>
      <c r="O68" s="220">
        <v>4.2200000000000001E-2</v>
      </c>
      <c r="P68" s="220">
        <v>4.6600000000000003E-2</v>
      </c>
      <c r="Q68" s="117">
        <v>4.9200000000000001E-2</v>
      </c>
      <c r="R68" s="253">
        <v>5.2999999999999999E-2</v>
      </c>
      <c r="S68" s="253">
        <v>5.6000000000000001E-2</v>
      </c>
      <c r="T68" s="253">
        <v>5.7799999999999997E-2</v>
      </c>
      <c r="U68" s="117">
        <v>6.0499999999999998E-2</v>
      </c>
      <c r="V68" s="848">
        <v>5.7799999999999997E-2</v>
      </c>
      <c r="W68" s="882">
        <v>0.06</v>
      </c>
      <c r="X68" s="882">
        <v>6.1199999999999997E-2</v>
      </c>
      <c r="Y68" s="883">
        <v>6.1199999999999997E-2</v>
      </c>
      <c r="Z68" s="848">
        <v>5.6000000000000001E-2</v>
      </c>
      <c r="AA68" s="880"/>
      <c r="AB68" s="848"/>
      <c r="AC68" s="881"/>
      <c r="AD68" s="881"/>
      <c r="AE68" s="881">
        <v>5.6899999999999999E-2</v>
      </c>
      <c r="AF68" s="848">
        <v>5.8000000000000003E-2</v>
      </c>
      <c r="AG68" s="869">
        <v>5.7500000000000002E-2</v>
      </c>
      <c r="AH68" s="848">
        <v>5.4199999999999998E-2</v>
      </c>
      <c r="AI68" s="848">
        <v>4.9799999999999997E-2</v>
      </c>
      <c r="AJ68" s="848">
        <v>5.1799999999999999E-2</v>
      </c>
      <c r="AK68" s="848">
        <v>5.1299999999999998E-2</v>
      </c>
      <c r="AL68" s="848">
        <v>5.3499999999999999E-2</v>
      </c>
      <c r="AM68" s="848">
        <v>5.1999999999999998E-2</v>
      </c>
      <c r="AN68" s="848">
        <v>5.3699999999999998E-2</v>
      </c>
      <c r="AO68" s="848">
        <v>5.2999999999999999E-2</v>
      </c>
      <c r="AP68" s="848">
        <v>5.1799999999999999E-2</v>
      </c>
      <c r="AQ68" s="848">
        <v>4.9399999999999999E-2</v>
      </c>
      <c r="AR68" s="848"/>
      <c r="AS68" s="848"/>
      <c r="AT68" s="880"/>
      <c r="AU68" s="761"/>
      <c r="AV68" s="351"/>
      <c r="AW68" s="901"/>
      <c r="AX68" s="356">
        <v>6.4000000000000001E-2</v>
      </c>
      <c r="AY68" s="356">
        <v>0.06</v>
      </c>
      <c r="AZ68" s="356">
        <v>5.8999999999999997E-2</v>
      </c>
      <c r="BA68" s="356">
        <v>5.6099999999999997E-2</v>
      </c>
      <c r="BB68" s="356">
        <v>4.3900000000000002E-2</v>
      </c>
      <c r="BC68" s="356">
        <v>5.6899999999999999E-2</v>
      </c>
      <c r="BD68" s="356">
        <v>6.0100000000000001E-2</v>
      </c>
      <c r="BE68" s="880"/>
      <c r="BF68" s="521">
        <v>5.6599999999999998E-2</v>
      </c>
      <c r="BG68" s="848">
        <v>5.16E-2</v>
      </c>
      <c r="BH68" s="848">
        <v>5.2600000000000001E-2</v>
      </c>
      <c r="BI68" s="880"/>
      <c r="BJ68" s="848"/>
      <c r="BK68" s="743"/>
      <c r="BL68" s="521"/>
      <c r="BM68" s="521">
        <v>5.7500000000000002E-2</v>
      </c>
      <c r="BN68" s="521">
        <v>5.0799999999999998E-2</v>
      </c>
      <c r="BO68" s="521">
        <v>5.28E-2</v>
      </c>
      <c r="BP68" s="521"/>
      <c r="BR68" s="521"/>
      <c r="BS68" s="521">
        <v>5.7500000000000002E-2</v>
      </c>
      <c r="BT68" s="521">
        <v>5.0999999999999997E-2</v>
      </c>
      <c r="BU68" s="521">
        <v>5.2900000000000003E-2</v>
      </c>
      <c r="BV68" s="521"/>
    </row>
    <row r="69" spans="1:74" ht="15" customHeight="1">
      <c r="A69" s="30"/>
      <c r="B69" s="30"/>
      <c r="C69" s="124" t="s">
        <v>25</v>
      </c>
      <c r="D69" s="41"/>
      <c r="E69" s="41"/>
      <c r="F69" s="220">
        <v>0.10100000000000001</v>
      </c>
      <c r="G69" s="220">
        <v>0.1</v>
      </c>
      <c r="H69" s="220">
        <v>0.10100000000000001</v>
      </c>
      <c r="I69" s="117">
        <v>0.10199999999999999</v>
      </c>
      <c r="J69" s="220">
        <v>9.9000000000000005E-2</v>
      </c>
      <c r="K69" s="220">
        <v>0.10100000000000001</v>
      </c>
      <c r="L69" s="220">
        <v>0.10100000000000001</v>
      </c>
      <c r="M69" s="117">
        <v>0.10299999999999999</v>
      </c>
      <c r="N69" s="220">
        <v>0.104</v>
      </c>
      <c r="O69" s="220">
        <v>0.10100000000000001</v>
      </c>
      <c r="P69" s="220">
        <v>0.10199999999999999</v>
      </c>
      <c r="Q69" s="117">
        <v>9.9000000000000005E-2</v>
      </c>
      <c r="R69" s="253">
        <v>0.1</v>
      </c>
      <c r="S69" s="253">
        <v>0.1</v>
      </c>
      <c r="T69" s="253">
        <v>0.1</v>
      </c>
      <c r="U69" s="117">
        <v>0.10100000000000001</v>
      </c>
      <c r="V69" s="756">
        <v>9.7000000000000003E-2</v>
      </c>
      <c r="W69" s="755">
        <v>9.7000000000000003E-2</v>
      </c>
      <c r="X69" s="755">
        <v>9.7000000000000003E-2</v>
      </c>
      <c r="Y69" s="766">
        <v>9.6000000000000002E-2</v>
      </c>
      <c r="Z69" s="756">
        <v>0.09</v>
      </c>
      <c r="AA69" s="757"/>
      <c r="AB69" s="756"/>
      <c r="AC69" s="356"/>
      <c r="AD69" s="356"/>
      <c r="AE69" s="356">
        <v>8.8999999999999996E-2</v>
      </c>
      <c r="AF69" s="756">
        <v>8.8999999999999996E-2</v>
      </c>
      <c r="AG69" s="756">
        <v>8.8999999999999996E-2</v>
      </c>
      <c r="AH69" s="756">
        <v>8.7999999999999995E-2</v>
      </c>
      <c r="AI69" s="756">
        <v>8.5999999999999993E-2</v>
      </c>
      <c r="AJ69" s="756">
        <v>8.8999999999999996E-2</v>
      </c>
      <c r="AK69" s="756">
        <v>8.6999999999999994E-2</v>
      </c>
      <c r="AL69" s="756">
        <v>8.7999999999999995E-2</v>
      </c>
      <c r="AM69" s="756">
        <v>8.2000000000000003E-2</v>
      </c>
      <c r="AN69" s="756">
        <v>8.1000000000000003E-2</v>
      </c>
      <c r="AO69" s="756">
        <v>7.6999999999999999E-2</v>
      </c>
      <c r="AP69" s="756">
        <v>7.4999999999999997E-2</v>
      </c>
      <c r="AQ69" s="756">
        <v>7.2999999999999995E-2</v>
      </c>
      <c r="AR69" s="756">
        <v>7.4999999999999997E-2</v>
      </c>
      <c r="AS69" s="756">
        <v>7.9000000000000001E-2</v>
      </c>
      <c r="AT69" s="757"/>
      <c r="AU69" s="353"/>
      <c r="AV69" s="351"/>
      <c r="AW69" s="901"/>
      <c r="AX69" s="356">
        <v>9.7000000000000003E-2</v>
      </c>
      <c r="AY69" s="356">
        <v>9.9000000000000005E-2</v>
      </c>
      <c r="AZ69" s="356">
        <v>0.10100000000000001</v>
      </c>
      <c r="BA69" s="356">
        <v>0.10100000000000001</v>
      </c>
      <c r="BB69" s="356">
        <v>0.10100000000000001</v>
      </c>
      <c r="BC69" s="356">
        <v>0.1</v>
      </c>
      <c r="BD69" s="356">
        <v>9.7000000000000003E-2</v>
      </c>
      <c r="BE69" s="880"/>
      <c r="BF69" s="356">
        <v>8.8999999999999996E-2</v>
      </c>
      <c r="BG69" s="756">
        <v>8.6999999999999994E-2</v>
      </c>
      <c r="BH69" s="756">
        <v>7.8E-2</v>
      </c>
      <c r="BI69" s="757"/>
      <c r="BJ69" s="756"/>
      <c r="BK69" s="743"/>
      <c r="BL69" s="356"/>
      <c r="BM69" s="356">
        <v>8.8999999999999996E-2</v>
      </c>
      <c r="BN69" s="356">
        <v>8.6999999999999994E-2</v>
      </c>
      <c r="BO69" s="356">
        <v>8.1000000000000003E-2</v>
      </c>
      <c r="BP69" s="356">
        <v>7.3999999999999996E-2</v>
      </c>
      <c r="BR69" s="356"/>
      <c r="BS69" s="356">
        <v>8.8999999999999996E-2</v>
      </c>
      <c r="BT69" s="356">
        <v>8.6999999999999994E-2</v>
      </c>
      <c r="BU69" s="356">
        <v>0.08</v>
      </c>
      <c r="BV69" s="356">
        <v>7.5999999999999998E-2</v>
      </c>
    </row>
    <row r="70" spans="1:74" s="1164" customFormat="1" ht="15" customHeight="1">
      <c r="A70" s="1163"/>
      <c r="B70" s="1163"/>
      <c r="C70" s="1151" t="s">
        <v>497</v>
      </c>
      <c r="D70" s="1152"/>
      <c r="E70" s="1152"/>
      <c r="F70" s="1153"/>
      <c r="G70" s="1153"/>
      <c r="H70" s="1153"/>
      <c r="I70" s="1153"/>
      <c r="J70" s="1153"/>
      <c r="K70" s="1153"/>
      <c r="L70" s="1153"/>
      <c r="M70" s="1153"/>
      <c r="N70" s="1153"/>
      <c r="O70" s="1153"/>
      <c r="P70" s="1153"/>
      <c r="Q70" s="1153"/>
      <c r="R70" s="1154"/>
      <c r="S70" s="1154"/>
      <c r="T70" s="1154"/>
      <c r="U70" s="1153"/>
      <c r="V70" s="1154"/>
      <c r="W70" s="1155"/>
      <c r="X70" s="1155"/>
      <c r="Y70" s="1156"/>
      <c r="Z70" s="1154"/>
      <c r="AA70" s="1157"/>
      <c r="AB70" s="1154"/>
      <c r="AC70" s="1153"/>
      <c r="AD70" s="1153"/>
      <c r="AE70" s="1154">
        <v>8.2000000000000003E-2</v>
      </c>
      <c r="AF70" s="1154">
        <v>8.3000000000000004E-2</v>
      </c>
      <c r="AG70" s="1154">
        <v>7.9000000000000001E-2</v>
      </c>
      <c r="AH70" s="1154">
        <v>8.2000000000000003E-2</v>
      </c>
      <c r="AI70" s="1154">
        <v>0.08</v>
      </c>
      <c r="AJ70" s="1154">
        <v>8.5999999999999993E-2</v>
      </c>
      <c r="AK70" s="1154">
        <v>8.1000000000000003E-2</v>
      </c>
      <c r="AL70" s="1154">
        <v>7.8E-2</v>
      </c>
      <c r="AM70" s="1154">
        <v>7.1999999999999995E-2</v>
      </c>
      <c r="AN70" s="1154">
        <v>7.1999999999999995E-2</v>
      </c>
      <c r="AO70" s="1154">
        <v>6.8000000000000005E-2</v>
      </c>
      <c r="AP70" s="1154">
        <v>6.3E-2</v>
      </c>
      <c r="AQ70" s="1154">
        <v>6.4000000000000001E-2</v>
      </c>
      <c r="AR70" s="1154">
        <v>6.6000000000000003E-2</v>
      </c>
      <c r="AS70" s="1154">
        <v>7.0999999999999994E-2</v>
      </c>
      <c r="AT70" s="1157"/>
      <c r="AU70" s="1158"/>
      <c r="AV70" s="1159"/>
      <c r="AW70" s="1160"/>
      <c r="AX70" s="1153"/>
      <c r="AY70" s="1153"/>
      <c r="AZ70" s="1153"/>
      <c r="BA70" s="1153"/>
      <c r="BB70" s="1153"/>
      <c r="BC70" s="1153"/>
      <c r="BD70" s="1153"/>
      <c r="BE70" s="1161"/>
      <c r="BF70" s="1153">
        <v>8.1000000000000003E-2</v>
      </c>
      <c r="BG70" s="1154">
        <v>8.1000000000000003E-2</v>
      </c>
      <c r="BH70" s="1154">
        <v>6.9000000000000006E-2</v>
      </c>
      <c r="BI70" s="1157"/>
      <c r="BJ70" s="1154"/>
      <c r="BL70" s="1153"/>
      <c r="BM70" s="1153"/>
      <c r="BN70" s="1154">
        <v>8.3000000000000004E-2</v>
      </c>
      <c r="BO70" s="1154">
        <v>7.1999999999999995E-2</v>
      </c>
      <c r="BP70" s="1154">
        <v>6.5000000000000002E-2</v>
      </c>
      <c r="BR70" s="1153"/>
      <c r="BS70" s="1153">
        <v>8.1000000000000003E-2</v>
      </c>
      <c r="BT70" s="1153">
        <v>8.2000000000000003E-2</v>
      </c>
      <c r="BU70" s="1153">
        <v>7.0000000000000007E-2</v>
      </c>
      <c r="BV70" s="1153">
        <v>6.7000000000000004E-2</v>
      </c>
    </row>
    <row r="71" spans="1:74" s="1164" customFormat="1" ht="15" customHeight="1">
      <c r="A71" s="1163"/>
      <c r="B71" s="1163"/>
      <c r="C71" s="1151" t="s">
        <v>498</v>
      </c>
      <c r="D71" s="1152"/>
      <c r="E71" s="1152"/>
      <c r="F71" s="1153"/>
      <c r="G71" s="1153"/>
      <c r="H71" s="1153"/>
      <c r="I71" s="1153"/>
      <c r="J71" s="1153"/>
      <c r="K71" s="1153"/>
      <c r="L71" s="1153"/>
      <c r="M71" s="1153"/>
      <c r="N71" s="1153"/>
      <c r="O71" s="1153"/>
      <c r="P71" s="1153"/>
      <c r="Q71" s="1153"/>
      <c r="R71" s="1154"/>
      <c r="S71" s="1154"/>
      <c r="T71" s="1154"/>
      <c r="U71" s="1153"/>
      <c r="V71" s="1154"/>
      <c r="W71" s="1155"/>
      <c r="X71" s="1155"/>
      <c r="Y71" s="1156"/>
      <c r="Z71" s="1154"/>
      <c r="AA71" s="1157"/>
      <c r="AB71" s="1154"/>
      <c r="AC71" s="1153"/>
      <c r="AD71" s="1153"/>
      <c r="AE71" s="1154">
        <v>0.13200000000000001</v>
      </c>
      <c r="AF71" s="1154">
        <v>0.13</v>
      </c>
      <c r="AG71" s="1154">
        <v>0.13</v>
      </c>
      <c r="AH71" s="1154">
        <v>0.125</v>
      </c>
      <c r="AI71" s="1154">
        <v>0.12</v>
      </c>
      <c r="AJ71" s="1154">
        <v>0.122</v>
      </c>
      <c r="AK71" s="1154">
        <v>0.121</v>
      </c>
      <c r="AL71" s="1154">
        <v>0.125</v>
      </c>
      <c r="AM71" s="1154">
        <v>0.121</v>
      </c>
      <c r="AN71" s="1154">
        <v>0.12</v>
      </c>
      <c r="AO71" s="1154">
        <v>0.11700000000000001</v>
      </c>
      <c r="AP71" s="1154">
        <v>0.115</v>
      </c>
      <c r="AQ71" s="1154">
        <v>0.112</v>
      </c>
      <c r="AR71" s="1154">
        <v>0.111</v>
      </c>
      <c r="AS71" s="1154">
        <v>0.111</v>
      </c>
      <c r="AT71" s="1157"/>
      <c r="AU71" s="1158"/>
      <c r="AV71" s="1159"/>
      <c r="AW71" s="1160"/>
      <c r="AX71" s="1153"/>
      <c r="AY71" s="1153"/>
      <c r="AZ71" s="1153"/>
      <c r="BA71" s="1153"/>
      <c r="BB71" s="1153"/>
      <c r="BC71" s="1153"/>
      <c r="BD71" s="1153"/>
      <c r="BE71" s="1161"/>
      <c r="BF71" s="1153">
        <v>0.129</v>
      </c>
      <c r="BG71" s="1154">
        <v>0.122</v>
      </c>
      <c r="BH71" s="1154">
        <v>0.11799999999999999</v>
      </c>
      <c r="BI71" s="1157"/>
      <c r="BJ71" s="1154"/>
      <c r="BL71" s="1153"/>
      <c r="BM71" s="1153"/>
      <c r="BN71" s="1154">
        <v>0.121</v>
      </c>
      <c r="BO71" s="1154">
        <v>0.121</v>
      </c>
      <c r="BP71" s="1154">
        <v>0.111</v>
      </c>
      <c r="BR71" s="1153"/>
      <c r="BS71" s="1153">
        <v>0.13</v>
      </c>
      <c r="BT71" s="1153">
        <v>0.121</v>
      </c>
      <c r="BU71" s="1153">
        <v>0.12</v>
      </c>
      <c r="BV71" s="1153">
        <v>0.111</v>
      </c>
    </row>
    <row r="72" spans="1:74" s="1164" customFormat="1" ht="15" customHeight="1">
      <c r="A72" s="1163"/>
      <c r="B72" s="1163"/>
      <c r="C72" s="1151" t="s">
        <v>499</v>
      </c>
      <c r="D72" s="1152"/>
      <c r="E72" s="1152"/>
      <c r="F72" s="1153"/>
      <c r="G72" s="1153"/>
      <c r="H72" s="1153"/>
      <c r="I72" s="1153"/>
      <c r="J72" s="1153"/>
      <c r="K72" s="1153"/>
      <c r="L72" s="1153"/>
      <c r="M72" s="1153"/>
      <c r="N72" s="1153"/>
      <c r="O72" s="1153"/>
      <c r="P72" s="1153"/>
      <c r="Q72" s="1153"/>
      <c r="R72" s="1154"/>
      <c r="S72" s="1154"/>
      <c r="T72" s="1154"/>
      <c r="U72" s="1153"/>
      <c r="V72" s="1154"/>
      <c r="W72" s="1155"/>
      <c r="X72" s="1155"/>
      <c r="Y72" s="1156"/>
      <c r="Z72" s="1154"/>
      <c r="AA72" s="1157"/>
      <c r="AB72" s="1154"/>
      <c r="AC72" s="1153"/>
      <c r="AD72" s="1153"/>
      <c r="AE72" s="1154">
        <v>9.7000000000000003E-2</v>
      </c>
      <c r="AF72" s="1154">
        <v>9.7000000000000003E-2</v>
      </c>
      <c r="AG72" s="1154">
        <v>9.5000000000000001E-2</v>
      </c>
      <c r="AH72" s="1154">
        <v>9.6000000000000002E-2</v>
      </c>
      <c r="AI72" s="1154">
        <v>9.2999999999999999E-2</v>
      </c>
      <c r="AJ72" s="1154">
        <v>9.8000000000000004E-2</v>
      </c>
      <c r="AK72" s="1154">
        <v>9.5000000000000001E-2</v>
      </c>
      <c r="AL72" s="1154">
        <v>9.5000000000000001E-2</v>
      </c>
      <c r="AM72" s="1154">
        <v>0.09</v>
      </c>
      <c r="AN72" s="1154">
        <v>8.8999999999999996E-2</v>
      </c>
      <c r="AO72" s="1154">
        <v>8.5999999999999993E-2</v>
      </c>
      <c r="AP72" s="1154">
        <v>8.2000000000000003E-2</v>
      </c>
      <c r="AQ72" s="1154">
        <v>8.2000000000000003E-2</v>
      </c>
      <c r="AR72" s="1154">
        <v>8.3000000000000004E-2</v>
      </c>
      <c r="AS72" s="1154">
        <v>8.6999999999999994E-2</v>
      </c>
      <c r="AT72" s="1157"/>
      <c r="AU72" s="1158"/>
      <c r="AV72" s="1159"/>
      <c r="AW72" s="1160"/>
      <c r="AX72" s="1153"/>
      <c r="AY72" s="1153"/>
      <c r="AZ72" s="1153"/>
      <c r="BA72" s="1153"/>
      <c r="BB72" s="1153"/>
      <c r="BC72" s="1153"/>
      <c r="BD72" s="1153"/>
      <c r="BE72" s="1161"/>
      <c r="BF72" s="1153">
        <v>9.6000000000000002E-2</v>
      </c>
      <c r="BG72" s="1154">
        <v>9.6000000000000002E-2</v>
      </c>
      <c r="BH72" s="1154">
        <v>8.6999999999999994E-2</v>
      </c>
      <c r="BI72" s="1157"/>
      <c r="BJ72" s="1154"/>
      <c r="BL72" s="1153"/>
      <c r="BM72" s="1153"/>
      <c r="BN72" s="1154">
        <v>9.6000000000000002E-2</v>
      </c>
      <c r="BO72" s="1154">
        <v>8.8999999999999996E-2</v>
      </c>
      <c r="BP72" s="1154">
        <v>8.3000000000000004E-2</v>
      </c>
      <c r="BR72" s="1153"/>
      <c r="BS72" s="1153">
        <v>9.6000000000000002E-2</v>
      </c>
      <c r="BT72" s="1153">
        <v>9.6000000000000002E-2</v>
      </c>
      <c r="BU72" s="1153">
        <v>8.7999999999999995E-2</v>
      </c>
      <c r="BV72" s="1153">
        <v>8.4000000000000005E-2</v>
      </c>
    </row>
    <row r="73" spans="1:74" ht="15" customHeight="1">
      <c r="A73" s="30"/>
      <c r="B73" s="30"/>
      <c r="C73" s="124" t="s">
        <v>26</v>
      </c>
      <c r="D73" s="40"/>
      <c r="E73" s="40"/>
      <c r="F73" s="220">
        <v>4.3999999999999997E-2</v>
      </c>
      <c r="G73" s="220">
        <v>4.4999999999999998E-2</v>
      </c>
      <c r="H73" s="220">
        <v>4.3999999999999997E-2</v>
      </c>
      <c r="I73" s="117">
        <v>4.2999999999999997E-2</v>
      </c>
      <c r="J73" s="220">
        <v>4.2999999999999997E-2</v>
      </c>
      <c r="K73" s="220">
        <v>4.5999999999999999E-2</v>
      </c>
      <c r="L73" s="220">
        <v>4.7E-2</v>
      </c>
      <c r="M73" s="117">
        <v>4.9000000000000002E-2</v>
      </c>
      <c r="N73" s="220">
        <v>6.8000000000000005E-2</v>
      </c>
      <c r="O73" s="220">
        <v>6.2E-2</v>
      </c>
      <c r="P73" s="220">
        <v>5.8000000000000003E-2</v>
      </c>
      <c r="Q73" s="117">
        <v>5.2999999999999999E-2</v>
      </c>
      <c r="R73" s="253">
        <v>0.05</v>
      </c>
      <c r="S73" s="253">
        <v>4.7E-2</v>
      </c>
      <c r="T73" s="253">
        <v>4.5999999999999999E-2</v>
      </c>
      <c r="U73" s="117">
        <v>4.4999999999999998E-2</v>
      </c>
      <c r="V73" s="756">
        <v>4.3999999999999997E-2</v>
      </c>
      <c r="W73" s="755">
        <v>4.2000000000000003E-2</v>
      </c>
      <c r="X73" s="755">
        <v>4.1000000000000002E-2</v>
      </c>
      <c r="Y73" s="766">
        <v>3.9E-2</v>
      </c>
      <c r="Z73" s="756">
        <v>3.9E-2</v>
      </c>
      <c r="AA73" s="757"/>
      <c r="AB73" s="756"/>
      <c r="AC73" s="356"/>
      <c r="AD73" s="356"/>
      <c r="AE73" s="356">
        <v>3.6999999999999998E-2</v>
      </c>
      <c r="AF73" s="756">
        <v>3.5999999999999997E-2</v>
      </c>
      <c r="AG73" s="756">
        <v>3.5999999999999997E-2</v>
      </c>
      <c r="AH73" s="756">
        <v>3.7999999999999999E-2</v>
      </c>
      <c r="AI73" s="756">
        <v>4.1000000000000002E-2</v>
      </c>
      <c r="AJ73" s="756">
        <v>4.2999999999999997E-2</v>
      </c>
      <c r="AK73" s="756">
        <v>4.1000000000000002E-2</v>
      </c>
      <c r="AL73" s="756">
        <v>3.9E-2</v>
      </c>
      <c r="AM73" s="756">
        <v>3.5000000000000003E-2</v>
      </c>
      <c r="AN73" s="756">
        <v>3.1E-2</v>
      </c>
      <c r="AO73" s="756">
        <v>2.8000000000000001E-2</v>
      </c>
      <c r="AP73" s="756">
        <v>2.8000000000000001E-2</v>
      </c>
      <c r="AQ73" s="756">
        <v>2.7E-2</v>
      </c>
      <c r="AR73" s="756">
        <v>2.8000000000000001E-2</v>
      </c>
      <c r="AS73" s="756">
        <v>3.1E-2</v>
      </c>
      <c r="AT73" s="757"/>
      <c r="AU73" s="1119"/>
      <c r="AV73" s="351"/>
      <c r="AW73" s="901"/>
      <c r="AX73" s="356">
        <v>3.5999999999999997E-2</v>
      </c>
      <c r="AY73" s="356">
        <v>4.1000000000000002E-2</v>
      </c>
      <c r="AZ73" s="356">
        <v>4.3999999999999997E-2</v>
      </c>
      <c r="BA73" s="356">
        <v>4.5999999999999999E-2</v>
      </c>
      <c r="BB73" s="356">
        <v>0.06</v>
      </c>
      <c r="BC73" s="356">
        <v>4.7E-2</v>
      </c>
      <c r="BD73" s="356">
        <v>4.1000000000000002E-2</v>
      </c>
      <c r="BE73" s="880"/>
      <c r="BF73" s="356">
        <v>3.6999999999999998E-2</v>
      </c>
      <c r="BG73" s="756">
        <v>4.1000000000000002E-2</v>
      </c>
      <c r="BH73" s="756">
        <v>0.03</v>
      </c>
      <c r="BI73" s="757"/>
      <c r="BJ73" s="756"/>
      <c r="BK73" s="743"/>
      <c r="BL73" s="356"/>
      <c r="BM73" s="356">
        <v>3.5999999999999997E-2</v>
      </c>
      <c r="BN73" s="356">
        <v>4.2000000000000003E-2</v>
      </c>
      <c r="BO73" s="356">
        <v>3.3000000000000002E-2</v>
      </c>
      <c r="BP73" s="356">
        <v>2.7E-2</v>
      </c>
      <c r="BR73" s="356"/>
      <c r="BS73" s="356">
        <v>3.5999999999999997E-2</v>
      </c>
      <c r="BT73" s="356">
        <v>4.2000000000000003E-2</v>
      </c>
      <c r="BU73" s="356">
        <v>3.1E-2</v>
      </c>
      <c r="BV73" s="356">
        <v>2.9000000000000001E-2</v>
      </c>
    </row>
    <row r="74" spans="1:74" s="1164" customFormat="1" ht="15" customHeight="1">
      <c r="A74" s="1163"/>
      <c r="B74" s="1163"/>
      <c r="C74" s="1151" t="s">
        <v>495</v>
      </c>
      <c r="D74" s="1162"/>
      <c r="E74" s="1162"/>
      <c r="F74" s="1153"/>
      <c r="G74" s="1153"/>
      <c r="H74" s="1153"/>
      <c r="I74" s="1153"/>
      <c r="J74" s="1153"/>
      <c r="K74" s="1153"/>
      <c r="L74" s="1153"/>
      <c r="M74" s="1153"/>
      <c r="N74" s="1153"/>
      <c r="O74" s="1153"/>
      <c r="P74" s="1153"/>
      <c r="Q74" s="1153"/>
      <c r="R74" s="1154"/>
      <c r="S74" s="1154"/>
      <c r="T74" s="1154"/>
      <c r="U74" s="1153"/>
      <c r="V74" s="1154"/>
      <c r="W74" s="1155"/>
      <c r="X74" s="1155"/>
      <c r="Y74" s="1156"/>
      <c r="Z74" s="1154"/>
      <c r="AA74" s="1157"/>
      <c r="AB74" s="1154"/>
      <c r="AC74" s="1153"/>
      <c r="AD74" s="1153"/>
      <c r="AE74" s="1154">
        <v>2.7440209017217124E-2</v>
      </c>
      <c r="AF74" s="1154">
        <v>3.0395746601795656E-2</v>
      </c>
      <c r="AG74" s="1154">
        <v>3.3970829396496489E-2</v>
      </c>
      <c r="AH74" s="1154">
        <v>3.6195439213072382E-2</v>
      </c>
      <c r="AI74" s="1154">
        <v>4.3999999999999997E-2</v>
      </c>
      <c r="AJ74" s="1154">
        <v>4.3999999999999997E-2</v>
      </c>
      <c r="AK74" s="1154">
        <v>4.4999999999999998E-2</v>
      </c>
      <c r="AL74" s="1184">
        <v>4.3999999999999997E-2</v>
      </c>
      <c r="AM74" s="1154">
        <v>3.6999999999999998E-2</v>
      </c>
      <c r="AN74" s="1154">
        <v>3.2000000000000001E-2</v>
      </c>
      <c r="AO74" s="1154">
        <v>3.1E-2</v>
      </c>
      <c r="AP74" s="1154">
        <v>2.8000000000000001E-2</v>
      </c>
      <c r="AQ74" s="1154">
        <v>2.9000000000000001E-2</v>
      </c>
      <c r="AR74" s="1154">
        <v>3.5000000000000003E-2</v>
      </c>
      <c r="AS74" s="1154">
        <v>4.2999999999999997E-2</v>
      </c>
      <c r="AT74" s="1157"/>
      <c r="AU74" s="1180"/>
      <c r="AV74" s="1159"/>
      <c r="AW74" s="1160"/>
      <c r="AX74" s="1153"/>
      <c r="AY74" s="1153"/>
      <c r="AZ74" s="1153"/>
      <c r="BA74" s="1153"/>
      <c r="BB74" s="1153"/>
      <c r="BC74" s="1153"/>
      <c r="BD74" s="1153"/>
      <c r="BE74" s="1161"/>
      <c r="BF74" s="1153">
        <v>3.2000000000000001E-2</v>
      </c>
      <c r="BG74" s="1154">
        <v>4.3999999999999997E-2</v>
      </c>
      <c r="BH74" s="1154">
        <v>3.2000000000000001E-2</v>
      </c>
      <c r="BI74" s="1157"/>
      <c r="BJ74" s="1154"/>
      <c r="BL74" s="1153"/>
      <c r="BM74" s="1153"/>
      <c r="BN74" s="1154">
        <v>4.3999999999999997E-2</v>
      </c>
      <c r="BO74" s="1154">
        <v>3.4000000000000002E-2</v>
      </c>
      <c r="BP74" s="1154">
        <v>3.2000000000000001E-2</v>
      </c>
      <c r="BR74" s="1153"/>
      <c r="BS74" s="1153">
        <v>3.1E-2</v>
      </c>
      <c r="BT74" s="1153">
        <v>4.3999999999999997E-2</v>
      </c>
      <c r="BU74" s="1153">
        <v>3.3000000000000002E-2</v>
      </c>
      <c r="BV74" s="1153">
        <v>3.5999999999999997E-2</v>
      </c>
    </row>
    <row r="75" spans="1:74" s="1164" customFormat="1" ht="15" customHeight="1">
      <c r="A75" s="1163"/>
      <c r="B75" s="1163"/>
      <c r="C75" s="1151" t="s">
        <v>496</v>
      </c>
      <c r="D75" s="1162"/>
      <c r="E75" s="1162"/>
      <c r="F75" s="1153"/>
      <c r="G75" s="1153"/>
      <c r="H75" s="1153"/>
      <c r="I75" s="1153"/>
      <c r="J75" s="1153"/>
      <c r="K75" s="1153"/>
      <c r="L75" s="1153"/>
      <c r="M75" s="1153"/>
      <c r="N75" s="1153"/>
      <c r="O75" s="1153"/>
      <c r="P75" s="1153"/>
      <c r="Q75" s="1153"/>
      <c r="R75" s="1154"/>
      <c r="S75" s="1154"/>
      <c r="T75" s="1154"/>
      <c r="U75" s="1153"/>
      <c r="V75" s="1154"/>
      <c r="W75" s="1155"/>
      <c r="X75" s="1155"/>
      <c r="Y75" s="1156"/>
      <c r="Z75" s="1154"/>
      <c r="AA75" s="1157"/>
      <c r="AB75" s="1154"/>
      <c r="AC75" s="1153"/>
      <c r="AD75" s="1153"/>
      <c r="AE75" s="1154">
        <v>4.9090928343763565E-2</v>
      </c>
      <c r="AF75" s="1154">
        <v>4.6134979702300398E-2</v>
      </c>
      <c r="AG75" s="1154">
        <v>4.5655113142090531E-2</v>
      </c>
      <c r="AH75" s="1154">
        <v>4.7384768168299014E-2</v>
      </c>
      <c r="AI75" s="1154">
        <v>5.1999999999999998E-2</v>
      </c>
      <c r="AJ75" s="1154">
        <v>5.3999999999999999E-2</v>
      </c>
      <c r="AK75" s="1154">
        <v>5.2999999999999999E-2</v>
      </c>
      <c r="AL75" s="1154">
        <v>5.0999999999999997E-2</v>
      </c>
      <c r="AM75" s="1154">
        <v>4.5999999999999999E-2</v>
      </c>
      <c r="AN75" s="1154">
        <v>4.1000000000000002E-2</v>
      </c>
      <c r="AO75" s="1154">
        <v>0.04</v>
      </c>
      <c r="AP75" s="1154">
        <v>3.5999999999999997E-2</v>
      </c>
      <c r="AQ75" s="1154">
        <v>3.6999999999999998E-2</v>
      </c>
      <c r="AR75" s="1154">
        <v>3.6999999999999998E-2</v>
      </c>
      <c r="AS75" s="1154">
        <v>0.04</v>
      </c>
      <c r="AT75" s="1157"/>
      <c r="AU75" s="1158"/>
      <c r="AV75" s="1159"/>
      <c r="AW75" s="1160"/>
      <c r="AX75" s="1153"/>
      <c r="AY75" s="1153"/>
      <c r="AZ75" s="1153"/>
      <c r="BA75" s="1153"/>
      <c r="BB75" s="1153"/>
      <c r="BC75" s="1153"/>
      <c r="BD75" s="1153"/>
      <c r="BE75" s="1161"/>
      <c r="BF75" s="1153">
        <v>4.7E-2</v>
      </c>
      <c r="BG75" s="1154">
        <v>5.1999999999999998E-2</v>
      </c>
      <c r="BH75" s="1154">
        <v>4.1000000000000002E-2</v>
      </c>
      <c r="BI75" s="1157"/>
      <c r="BJ75" s="1154"/>
      <c r="BL75" s="1153"/>
      <c r="BM75" s="1153"/>
      <c r="BN75" s="1154">
        <v>5.2999999999999999E-2</v>
      </c>
      <c r="BO75" s="1154">
        <v>4.2999999999999997E-2</v>
      </c>
      <c r="BP75" s="1154">
        <v>3.6999999999999998E-2</v>
      </c>
      <c r="BR75" s="1153"/>
      <c r="BS75" s="1153">
        <v>4.7E-2</v>
      </c>
      <c r="BT75" s="1153">
        <v>5.2999999999999999E-2</v>
      </c>
      <c r="BU75" s="1153">
        <v>4.2000000000000003E-2</v>
      </c>
      <c r="BV75" s="1153">
        <v>3.7999999999999999E-2</v>
      </c>
    </row>
    <row r="76" spans="1:74" ht="15" customHeight="1">
      <c r="A76" s="30"/>
      <c r="B76" s="124" t="s">
        <v>569</v>
      </c>
      <c r="C76" s="124"/>
      <c r="D76" s="40"/>
      <c r="E76" s="40"/>
      <c r="F76" s="220">
        <v>0.21299999999999999</v>
      </c>
      <c r="G76" s="220">
        <v>0.20300000000000001</v>
      </c>
      <c r="H76" s="220">
        <v>0.214</v>
      </c>
      <c r="I76" s="117">
        <v>0.20300000000000001</v>
      </c>
      <c r="J76" s="220">
        <v>0.153</v>
      </c>
      <c r="K76" s="220">
        <v>0.20100000000000001</v>
      </c>
      <c r="L76" s="220">
        <v>0.14299999999999999</v>
      </c>
      <c r="M76" s="117">
        <v>9.7000000000000003E-2</v>
      </c>
      <c r="N76" s="220">
        <v>5.8999999999999997E-2</v>
      </c>
      <c r="O76" s="220">
        <v>0.10299999999999999</v>
      </c>
      <c r="P76" s="220">
        <v>0.11799999999999999</v>
      </c>
      <c r="Q76" s="117">
        <v>0.126</v>
      </c>
      <c r="R76" s="253">
        <v>0.193</v>
      </c>
      <c r="S76" s="253">
        <v>0.22800000000000001</v>
      </c>
      <c r="T76" s="253">
        <v>0.20499999999999999</v>
      </c>
      <c r="U76" s="117">
        <v>0.20399999999999999</v>
      </c>
      <c r="V76" s="756">
        <v>0.23100000000000001</v>
      </c>
      <c r="W76" s="755">
        <v>0.248</v>
      </c>
      <c r="X76" s="755">
        <v>0.28399999999999997</v>
      </c>
      <c r="Y76" s="766">
        <v>0.20599999999999999</v>
      </c>
      <c r="Z76" s="756">
        <v>0.24199999999999999</v>
      </c>
      <c r="AA76" s="757">
        <v>0.23100000000000001</v>
      </c>
      <c r="AB76" s="756">
        <v>0.248</v>
      </c>
      <c r="AC76" s="356">
        <v>0.28399999999999997</v>
      </c>
      <c r="AD76" s="356">
        <v>0.20599999999999999</v>
      </c>
      <c r="AE76" s="356">
        <v>0.24199999999999999</v>
      </c>
      <c r="AF76" s="756">
        <v>0.24399999999999999</v>
      </c>
      <c r="AG76" s="756">
        <v>0.255</v>
      </c>
      <c r="AH76" s="756">
        <v>0.188</v>
      </c>
      <c r="AI76" s="756">
        <v>0.22900000000000001</v>
      </c>
      <c r="AJ76" s="756">
        <v>0.249</v>
      </c>
      <c r="AK76" s="756">
        <v>0.152</v>
      </c>
      <c r="AL76" s="756">
        <v>0.19400000000000001</v>
      </c>
      <c r="AM76" s="756">
        <v>0.106</v>
      </c>
      <c r="AN76" s="756">
        <v>0.14299999999999999</v>
      </c>
      <c r="AO76" s="1154">
        <v>0.22700000000000001</v>
      </c>
      <c r="AP76" s="756">
        <v>0.16700000000000001</v>
      </c>
      <c r="AQ76" s="756">
        <v>0.247</v>
      </c>
      <c r="AR76" s="756">
        <v>0.25800000000000001</v>
      </c>
      <c r="AS76" s="756">
        <v>0.26800000000000002</v>
      </c>
      <c r="AT76" s="757"/>
      <c r="AU76" s="353"/>
      <c r="AV76" s="351"/>
      <c r="AW76" s="901"/>
      <c r="AX76" s="356">
        <v>0.28000000000000003</v>
      </c>
      <c r="AY76" s="356">
        <v>0.24099999999999999</v>
      </c>
      <c r="AZ76" s="356">
        <v>0.20799999999999999</v>
      </c>
      <c r="BA76" s="356">
        <v>0.14799999999999999</v>
      </c>
      <c r="BB76" s="356">
        <v>0.10199999999999999</v>
      </c>
      <c r="BC76" s="356">
        <v>0.20799999999999999</v>
      </c>
      <c r="BD76" s="356">
        <v>0.24199999999999999</v>
      </c>
      <c r="BE76" s="757">
        <v>0.24199999999999999</v>
      </c>
      <c r="BF76" s="356">
        <v>0.23100000000000001</v>
      </c>
      <c r="BG76" s="756">
        <v>0.20499999999999999</v>
      </c>
      <c r="BH76" s="756">
        <v>0.16200000000000001</v>
      </c>
      <c r="BI76" s="757">
        <v>0.16200000000000001</v>
      </c>
      <c r="BJ76" s="756">
        <v>0.24199999999999999</v>
      </c>
      <c r="BK76" s="743"/>
      <c r="BL76" s="356"/>
      <c r="BM76" s="356">
        <v>0.24257999999999999</v>
      </c>
      <c r="BN76" s="356">
        <v>0.23899999999999999</v>
      </c>
      <c r="BO76" s="356">
        <v>0.125</v>
      </c>
      <c r="BP76" s="356">
        <v>0.253</v>
      </c>
      <c r="BR76" s="356"/>
      <c r="BS76" s="356">
        <v>0.247</v>
      </c>
      <c r="BT76" s="356">
        <v>0.20899999999999999</v>
      </c>
      <c r="BU76" s="356">
        <v>0.16</v>
      </c>
      <c r="BV76" s="356">
        <v>0.25800000000000001</v>
      </c>
    </row>
    <row r="77" spans="1:74" ht="15" customHeight="1">
      <c r="A77" s="30"/>
      <c r="B77" s="124" t="s">
        <v>570</v>
      </c>
      <c r="C77" s="124"/>
      <c r="D77" s="40"/>
      <c r="E77" s="40"/>
      <c r="F77" s="220"/>
      <c r="G77" s="220"/>
      <c r="H77" s="220"/>
      <c r="I77" s="117"/>
      <c r="J77" s="220"/>
      <c r="K77" s="220"/>
      <c r="L77" s="220"/>
      <c r="M77" s="117"/>
      <c r="N77" s="220"/>
      <c r="O77" s="220"/>
      <c r="P77" s="220"/>
      <c r="Q77" s="117"/>
      <c r="R77" s="253"/>
      <c r="S77" s="253"/>
      <c r="T77" s="253"/>
      <c r="U77" s="117"/>
      <c r="V77" s="756"/>
      <c r="W77" s="755"/>
      <c r="X77" s="755"/>
      <c r="Y77" s="766"/>
      <c r="Z77" s="756"/>
      <c r="AA77" s="757"/>
      <c r="AB77" s="756"/>
      <c r="AC77" s="356"/>
      <c r="AD77" s="356"/>
      <c r="AE77" s="356"/>
      <c r="AF77" s="756"/>
      <c r="AG77" s="756">
        <v>0.24299999999999999</v>
      </c>
      <c r="AH77" s="756">
        <v>0.192</v>
      </c>
      <c r="AI77" s="756">
        <v>0.22900000000000001</v>
      </c>
      <c r="AJ77" s="756">
        <v>0.245</v>
      </c>
      <c r="AK77" s="756">
        <v>0.224</v>
      </c>
      <c r="AL77" s="756">
        <v>0.19400000000000001</v>
      </c>
      <c r="AM77" s="756">
        <v>0.106</v>
      </c>
      <c r="AN77" s="756">
        <v>0.14299999999999999</v>
      </c>
      <c r="AO77" s="1154">
        <v>0.222</v>
      </c>
      <c r="AP77" s="756">
        <v>0.16500000000000001</v>
      </c>
      <c r="AQ77" s="756">
        <v>0.247</v>
      </c>
      <c r="AR77" s="756">
        <v>0.252</v>
      </c>
      <c r="AS77" s="756">
        <v>0.217</v>
      </c>
      <c r="AT77" s="757"/>
      <c r="AU77" s="353"/>
      <c r="AV77" s="351"/>
      <c r="AW77" s="901"/>
      <c r="AX77" s="356"/>
      <c r="AY77" s="356"/>
      <c r="AZ77" s="356"/>
      <c r="BA77" s="356"/>
      <c r="BB77" s="356"/>
      <c r="BC77" s="356"/>
      <c r="BD77" s="356"/>
      <c r="BE77" s="757"/>
      <c r="BF77" s="356">
        <v>0.23100000000000001</v>
      </c>
      <c r="BG77" s="756">
        <v>0.222</v>
      </c>
      <c r="BH77" s="756">
        <v>0.16</v>
      </c>
      <c r="BI77" s="757">
        <v>0.16</v>
      </c>
      <c r="BJ77" s="756">
        <v>0.22900000000000001</v>
      </c>
      <c r="BK77" s="743"/>
      <c r="BL77" s="356"/>
      <c r="BM77" s="356"/>
      <c r="BN77" s="356">
        <v>0.23666000000000001</v>
      </c>
      <c r="BO77" s="356">
        <v>0.125</v>
      </c>
      <c r="BP77" s="356">
        <v>0.25</v>
      </c>
      <c r="BR77" s="356"/>
      <c r="BS77" s="356">
        <v>0.24496999999999999</v>
      </c>
      <c r="BT77" s="356">
        <v>0.23200000000000001</v>
      </c>
      <c r="BU77" s="356">
        <v>0.158</v>
      </c>
      <c r="BV77" s="356">
        <v>0.23799999999999999</v>
      </c>
    </row>
    <row r="78" spans="1:74" ht="15" customHeight="1">
      <c r="A78" s="30"/>
      <c r="B78" s="124" t="s">
        <v>691</v>
      </c>
      <c r="C78" s="124"/>
      <c r="D78" s="40"/>
      <c r="E78" s="40"/>
      <c r="F78" s="220"/>
      <c r="G78" s="220"/>
      <c r="H78" s="220"/>
      <c r="I78" s="117"/>
      <c r="J78" s="220"/>
      <c r="K78" s="220"/>
      <c r="L78" s="220"/>
      <c r="M78" s="117"/>
      <c r="N78" s="220"/>
      <c r="O78" s="220"/>
      <c r="P78" s="220"/>
      <c r="Q78" s="117"/>
      <c r="R78" s="253"/>
      <c r="S78" s="253"/>
      <c r="T78" s="253"/>
      <c r="U78" s="117"/>
      <c r="V78" s="756"/>
      <c r="W78" s="755"/>
      <c r="X78" s="755"/>
      <c r="Y78" s="766"/>
      <c r="Z78" s="756"/>
      <c r="AA78" s="757"/>
      <c r="AB78" s="756"/>
      <c r="AC78" s="356"/>
      <c r="AD78" s="356"/>
      <c r="AE78" s="356"/>
      <c r="AF78" s="756"/>
      <c r="AG78" s="756"/>
      <c r="AH78" s="756"/>
      <c r="AI78" s="756">
        <v>3.2000000000000001E-2</v>
      </c>
      <c r="AJ78" s="756">
        <v>3.4000000000000002E-2</v>
      </c>
      <c r="AK78" s="756">
        <v>2.1000000000000001E-2</v>
      </c>
      <c r="AL78" s="756">
        <v>2.8000000000000001E-2</v>
      </c>
      <c r="AM78" s="756">
        <v>1.6E-2</v>
      </c>
      <c r="AN78" s="756">
        <v>2.1000000000000001E-2</v>
      </c>
      <c r="AO78" s="1154">
        <v>3.2000000000000001E-2</v>
      </c>
      <c r="AP78" s="756">
        <v>2.3E-2</v>
      </c>
      <c r="AQ78" s="756">
        <v>3.4000000000000002E-2</v>
      </c>
      <c r="AR78" s="756">
        <v>3.5000000000000003E-2</v>
      </c>
      <c r="AS78" s="756">
        <v>3.5999999999999997E-2</v>
      </c>
      <c r="AT78" s="757"/>
      <c r="AU78" s="353"/>
      <c r="AV78" s="351"/>
      <c r="AW78" s="901"/>
      <c r="AX78" s="356"/>
      <c r="AY78" s="356"/>
      <c r="AZ78" s="356"/>
      <c r="BA78" s="356"/>
      <c r="BB78" s="356"/>
      <c r="BC78" s="356"/>
      <c r="BD78" s="356"/>
      <c r="BE78" s="757"/>
      <c r="BF78" s="356"/>
      <c r="BG78" s="756">
        <v>2.9000000000000001E-2</v>
      </c>
      <c r="BH78" s="756">
        <v>2.3E-2</v>
      </c>
      <c r="BI78" s="757">
        <v>2.3E-2</v>
      </c>
      <c r="BJ78" s="756">
        <v>3.1E-2</v>
      </c>
      <c r="BK78" s="743"/>
      <c r="BL78" s="356"/>
      <c r="BM78" s="356"/>
      <c r="BN78" s="356">
        <v>3.3000000000000002E-2</v>
      </c>
      <c r="BO78" s="356">
        <v>1.7999999999999999E-2</v>
      </c>
      <c r="BP78" s="356">
        <v>3.4000000000000002E-2</v>
      </c>
      <c r="BR78" s="356"/>
      <c r="BS78" s="356"/>
      <c r="BT78" s="356">
        <v>2.9000000000000001E-2</v>
      </c>
      <c r="BU78" s="356">
        <v>2.1999999999999999E-2</v>
      </c>
      <c r="BV78" s="356">
        <v>3.5000000000000003E-2</v>
      </c>
    </row>
    <row r="79" spans="1:74" ht="15" customHeight="1">
      <c r="A79" s="30"/>
      <c r="B79" s="124" t="s">
        <v>690</v>
      </c>
      <c r="C79" s="124"/>
      <c r="D79" s="97"/>
      <c r="E79" s="97"/>
      <c r="F79" s="220">
        <v>2.3E-2</v>
      </c>
      <c r="G79" s="220">
        <v>2.1999999999999999E-2</v>
      </c>
      <c r="H79" s="220">
        <v>2.3E-2</v>
      </c>
      <c r="I79" s="117">
        <v>2.1000000000000001E-2</v>
      </c>
      <c r="J79" s="220">
        <v>1.6E-2</v>
      </c>
      <c r="K79" s="220">
        <v>0.02</v>
      </c>
      <c r="L79" s="220">
        <v>1.4E-2</v>
      </c>
      <c r="M79" s="117">
        <v>8.9999999999999993E-3</v>
      </c>
      <c r="N79" s="220">
        <v>5.0000000000000001E-3</v>
      </c>
      <c r="O79" s="220">
        <v>8.9999999999999993E-3</v>
      </c>
      <c r="P79" s="220">
        <v>1.0999999999999999E-2</v>
      </c>
      <c r="Q79" s="117">
        <v>1.0999999999999999E-2</v>
      </c>
      <c r="R79" s="253">
        <v>1.7000000000000001E-2</v>
      </c>
      <c r="S79" s="253">
        <v>2.1999999999999999E-2</v>
      </c>
      <c r="T79" s="253">
        <v>2.1000000000000001E-2</v>
      </c>
      <c r="U79" s="117">
        <v>2.1999999999999999E-2</v>
      </c>
      <c r="V79" s="756">
        <v>2.7E-2</v>
      </c>
      <c r="W79" s="755">
        <v>2.9000000000000001E-2</v>
      </c>
      <c r="X79" s="755">
        <v>3.4000000000000002E-2</v>
      </c>
      <c r="Y79" s="766">
        <v>2.5999999999999999E-2</v>
      </c>
      <c r="Z79" s="756">
        <v>3.1E-2</v>
      </c>
      <c r="AA79" s="757"/>
      <c r="AB79" s="756"/>
      <c r="AC79" s="356"/>
      <c r="AD79" s="356"/>
      <c r="AE79" s="356">
        <v>3.5999999999999997E-2</v>
      </c>
      <c r="AF79" s="756">
        <v>3.3000000000000002E-2</v>
      </c>
      <c r="AG79" s="756">
        <v>3.3000000000000002E-2</v>
      </c>
      <c r="AH79" s="756">
        <v>2.5999999999999999E-2</v>
      </c>
      <c r="AI79" s="756">
        <v>3.1E-2</v>
      </c>
      <c r="AJ79" s="756">
        <v>3.4000000000000002E-2</v>
      </c>
      <c r="AK79" s="756">
        <v>3.1E-2</v>
      </c>
      <c r="AL79" s="756">
        <v>2.8000000000000001E-2</v>
      </c>
      <c r="AM79" s="756">
        <v>1.6E-2</v>
      </c>
      <c r="AN79" s="756">
        <v>2.1000000000000001E-2</v>
      </c>
      <c r="AO79" s="756">
        <v>3.1E-2</v>
      </c>
      <c r="AP79" s="756">
        <v>2.1999999999999999E-2</v>
      </c>
      <c r="AQ79" s="756">
        <v>3.4000000000000002E-2</v>
      </c>
      <c r="AR79" s="756">
        <v>3.4000000000000002E-2</v>
      </c>
      <c r="AS79" s="756">
        <v>2.9000000000000001E-2</v>
      </c>
      <c r="AT79" s="757"/>
      <c r="AU79" s="353"/>
      <c r="AV79" s="351"/>
      <c r="AW79" s="901"/>
      <c r="AX79" s="356">
        <v>3.4000000000000002E-2</v>
      </c>
      <c r="AY79" s="356">
        <v>2.7E-2</v>
      </c>
      <c r="AZ79" s="356">
        <v>2.1999999999999999E-2</v>
      </c>
      <c r="BA79" s="356">
        <v>1.4E-2</v>
      </c>
      <c r="BB79" s="356">
        <v>8.9999999999999993E-3</v>
      </c>
      <c r="BC79" s="356">
        <v>2.1000000000000001E-2</v>
      </c>
      <c r="BD79" s="356">
        <v>2.9000000000000001E-2</v>
      </c>
      <c r="BE79" s="757"/>
      <c r="BF79" s="356">
        <v>3.2000000000000001E-2</v>
      </c>
      <c r="BG79" s="756">
        <v>3.1E-2</v>
      </c>
      <c r="BH79" s="756">
        <v>2.3E-2</v>
      </c>
      <c r="BI79" s="757">
        <v>2.3E-2</v>
      </c>
      <c r="BJ79" s="756">
        <v>3.1E-2</v>
      </c>
      <c r="BK79" s="743"/>
      <c r="BL79" s="356"/>
      <c r="BM79" s="356">
        <v>3.4000000000000002E-2</v>
      </c>
      <c r="BN79" s="356">
        <v>3.3000000000000002E-2</v>
      </c>
      <c r="BO79" s="356">
        <v>1.7999999999999999E-2</v>
      </c>
      <c r="BP79" s="356">
        <v>3.4000000000000002E-2</v>
      </c>
      <c r="BR79" s="356"/>
      <c r="BS79" s="356">
        <v>3.4000000000000002E-2</v>
      </c>
      <c r="BT79" s="356">
        <v>3.2000000000000001E-2</v>
      </c>
      <c r="BU79" s="356">
        <v>2.1999999999999999E-2</v>
      </c>
      <c r="BV79" s="356">
        <v>3.2000000000000001E-2</v>
      </c>
    </row>
    <row r="80" spans="1:74" ht="15" customHeight="1">
      <c r="A80" s="30"/>
      <c r="B80" s="124" t="s">
        <v>509</v>
      </c>
      <c r="C80" s="124"/>
      <c r="D80" s="97"/>
      <c r="E80" s="97"/>
      <c r="F80" s="220">
        <v>1.1419696282763172E-2</v>
      </c>
      <c r="G80" s="220">
        <v>1.07800725648898E-2</v>
      </c>
      <c r="H80" s="220">
        <v>1.4643196599856391E-2</v>
      </c>
      <c r="I80" s="117">
        <v>8.2410904783767822E-3</v>
      </c>
      <c r="J80" s="220">
        <v>2.1999999999999999E-2</v>
      </c>
      <c r="K80" s="220">
        <v>2.0199999999999999E-2</v>
      </c>
      <c r="L80" s="395">
        <v>2.6800000000000001E-2</v>
      </c>
      <c r="M80" s="396">
        <v>2.4E-2</v>
      </c>
      <c r="N80" s="395">
        <v>2.4879999999999999E-2</v>
      </c>
      <c r="O80" s="395">
        <v>2.6040000000000001E-2</v>
      </c>
      <c r="P80" s="395">
        <v>2.7859999999999999E-2</v>
      </c>
      <c r="Q80" s="396">
        <v>2.3029999999999998E-2</v>
      </c>
      <c r="R80" s="397">
        <v>1.7000000000000001E-2</v>
      </c>
      <c r="S80" s="397">
        <v>2.018E-2</v>
      </c>
      <c r="T80" s="397">
        <v>2.1319999999999999E-2</v>
      </c>
      <c r="U80" s="396">
        <v>1.2200000000000001E-2</v>
      </c>
      <c r="V80" s="759">
        <v>1.464E-2</v>
      </c>
      <c r="W80" s="758">
        <v>1.9099999999999999E-2</v>
      </c>
      <c r="X80" s="758">
        <v>1.2E-2</v>
      </c>
      <c r="Y80" s="828">
        <v>1.49E-2</v>
      </c>
      <c r="Z80" s="759">
        <v>1.06E-2</v>
      </c>
      <c r="AA80" s="760">
        <v>1.47E-2</v>
      </c>
      <c r="AB80" s="759">
        <v>1.9800000000000002E-2</v>
      </c>
      <c r="AC80" s="521">
        <v>1.17E-2</v>
      </c>
      <c r="AD80" s="521">
        <v>1.5100000000000001E-2</v>
      </c>
      <c r="AE80" s="521">
        <v>5.0000000000000001E-3</v>
      </c>
      <c r="AF80" s="759">
        <v>2.3E-3</v>
      </c>
      <c r="AG80" s="759">
        <v>8.9999999999999993E-3</v>
      </c>
      <c r="AH80" s="759">
        <v>3.8999999999999998E-3</v>
      </c>
      <c r="AI80" s="848">
        <v>4.4000000000000003E-3</v>
      </c>
      <c r="AJ80" s="848">
        <v>1.5E-3</v>
      </c>
      <c r="AK80" s="848">
        <v>6.3E-3</v>
      </c>
      <c r="AL80" s="848">
        <v>7.1999999999999998E-3</v>
      </c>
      <c r="AM80" s="848">
        <v>2.53E-2</v>
      </c>
      <c r="AN80" s="848">
        <v>2.2599999999999999E-2</v>
      </c>
      <c r="AO80" s="848">
        <v>1.0999999999999999E-2</v>
      </c>
      <c r="AP80" s="848">
        <v>1.38E-2</v>
      </c>
      <c r="AQ80" s="848">
        <v>7.4999999999999997E-3</v>
      </c>
      <c r="AR80" s="848">
        <v>5.0000000000000001E-3</v>
      </c>
      <c r="AS80" s="848">
        <v>5.7000000000000002E-3</v>
      </c>
      <c r="AT80" s="760"/>
      <c r="AU80" s="761"/>
      <c r="AV80" s="759"/>
      <c r="AW80" s="906"/>
      <c r="AX80" s="521">
        <v>0</v>
      </c>
      <c r="AY80" s="521">
        <v>2E-3</v>
      </c>
      <c r="AZ80" s="521">
        <v>1.0999999999999999E-2</v>
      </c>
      <c r="BA80" s="521">
        <v>2.3300000000000001E-2</v>
      </c>
      <c r="BB80" s="521">
        <v>2.5399999999999999E-2</v>
      </c>
      <c r="BC80" s="521">
        <v>1.77E-2</v>
      </c>
      <c r="BD80" s="521">
        <v>1.5100000000000001E-2</v>
      </c>
      <c r="BE80" s="760">
        <v>1.5299999999999999E-2</v>
      </c>
      <c r="BF80" s="521">
        <v>5.1000000000000004E-3</v>
      </c>
      <c r="BG80" s="848">
        <v>4.8999999999999998E-3</v>
      </c>
      <c r="BH80" s="848">
        <v>1.7999999999999999E-2</v>
      </c>
      <c r="BI80" s="760">
        <v>1.7500000000000002E-2</v>
      </c>
      <c r="BJ80" s="848">
        <v>5.7000000000000002E-3</v>
      </c>
      <c r="BK80" s="743"/>
      <c r="BL80" s="521">
        <v>1.72E-2</v>
      </c>
      <c r="BM80" s="521">
        <v>3.5999999999999999E-3</v>
      </c>
      <c r="BN80" s="521">
        <v>3.0000000000000001E-3</v>
      </c>
      <c r="BO80" s="521">
        <v>2.3900000000000001E-2</v>
      </c>
      <c r="BP80" s="521">
        <v>6.1999999999999998E-3</v>
      </c>
      <c r="BR80" s="521">
        <v>1.54E-2</v>
      </c>
      <c r="BS80" s="521">
        <v>5.4999999999999997E-3</v>
      </c>
      <c r="BT80" s="521">
        <v>4.1000000000000003E-3</v>
      </c>
      <c r="BU80" s="521">
        <v>1.9400000000000001E-2</v>
      </c>
      <c r="BV80" s="521">
        <v>6.0000000000000001E-3</v>
      </c>
    </row>
    <row r="81" spans="1:74" ht="15" customHeight="1">
      <c r="A81" s="30"/>
      <c r="B81" s="30"/>
      <c r="C81" s="124" t="s">
        <v>510</v>
      </c>
      <c r="D81" s="97"/>
      <c r="E81" s="97"/>
      <c r="F81" s="220">
        <v>8.9047518223889181E-3</v>
      </c>
      <c r="G81" s="220">
        <v>7.6330901569880115E-3</v>
      </c>
      <c r="H81" s="220">
        <v>1.183067067112791E-2</v>
      </c>
      <c r="I81" s="117">
        <v>5.1231148538311297E-3</v>
      </c>
      <c r="J81" s="220">
        <v>1.95E-2</v>
      </c>
      <c r="K81" s="220">
        <v>1.8499999999999999E-2</v>
      </c>
      <c r="L81" s="395">
        <v>2.69E-2</v>
      </c>
      <c r="M81" s="396">
        <v>2.5999999999999999E-2</v>
      </c>
      <c r="N81" s="395">
        <v>2.2859999999999998E-2</v>
      </c>
      <c r="O81" s="395">
        <v>2.4750000000000001E-2</v>
      </c>
      <c r="P81" s="395">
        <v>3.024E-2</v>
      </c>
      <c r="Q81" s="396">
        <v>2.9159999999999998E-2</v>
      </c>
      <c r="R81" s="397">
        <v>1.4579999999999999E-2</v>
      </c>
      <c r="S81" s="397">
        <v>2.3279999999999999E-2</v>
      </c>
      <c r="T81" s="397">
        <v>2.4889999999999999E-2</v>
      </c>
      <c r="U81" s="396">
        <v>1.47E-2</v>
      </c>
      <c r="V81" s="759">
        <v>1.6889999999999999E-2</v>
      </c>
      <c r="W81" s="758">
        <v>2.3E-2</v>
      </c>
      <c r="X81" s="758">
        <v>1.4E-2</v>
      </c>
      <c r="Y81" s="828">
        <v>1.84E-2</v>
      </c>
      <c r="Z81" s="759">
        <v>1.1599999999999999E-2</v>
      </c>
      <c r="AA81" s="760">
        <v>1.7600000000000001E-2</v>
      </c>
      <c r="AB81" s="759">
        <v>2.46E-2</v>
      </c>
      <c r="AC81" s="521">
        <v>1.41E-2</v>
      </c>
      <c r="AD81" s="521">
        <v>1.9199999999999998E-2</v>
      </c>
      <c r="AE81" s="521">
        <v>3.5999999999999999E-3</v>
      </c>
      <c r="AF81" s="759">
        <v>-2.0000000000000001E-4</v>
      </c>
      <c r="AG81" s="759">
        <v>8.3000000000000001E-3</v>
      </c>
      <c r="AH81" s="759">
        <v>3.0000000000000001E-3</v>
      </c>
      <c r="AI81" s="848">
        <v>-2.9999999999999997E-4</v>
      </c>
      <c r="AJ81" s="848">
        <v>-4.8999999999999998E-3</v>
      </c>
      <c r="AK81" s="848">
        <v>1.6999999999999999E-3</v>
      </c>
      <c r="AL81" s="848">
        <v>7.6E-3</v>
      </c>
      <c r="AM81" s="848">
        <v>2.58E-2</v>
      </c>
      <c r="AN81" s="848">
        <v>1.84E-2</v>
      </c>
      <c r="AO81" s="848">
        <v>8.6999999999999994E-3</v>
      </c>
      <c r="AP81" s="848">
        <v>1.9300000000000001E-2</v>
      </c>
      <c r="AQ81" s="848">
        <v>5.8999999999999999E-3</v>
      </c>
      <c r="AR81" s="848">
        <v>8.9999999999999998E-4</v>
      </c>
      <c r="AS81" s="848">
        <v>4.3E-3</v>
      </c>
      <c r="AT81" s="760"/>
      <c r="AU81" s="761"/>
      <c r="AV81" s="759"/>
      <c r="AW81" s="906"/>
      <c r="AX81" s="521">
        <v>-1E-3</v>
      </c>
      <c r="AY81" s="521">
        <v>2E-3</v>
      </c>
      <c r="AZ81" s="521">
        <v>8.0000000000000002E-3</v>
      </c>
      <c r="BA81" s="521">
        <v>2.29E-2</v>
      </c>
      <c r="BB81" s="521">
        <v>2.6800000000000001E-2</v>
      </c>
      <c r="BC81" s="521">
        <v>1.9400000000000001E-2</v>
      </c>
      <c r="BD81" s="521">
        <v>1.7999999999999999E-2</v>
      </c>
      <c r="BE81" s="760">
        <v>1.8800000000000001E-2</v>
      </c>
      <c r="BF81" s="521">
        <v>3.7000000000000002E-3</v>
      </c>
      <c r="BG81" s="848">
        <v>1E-3</v>
      </c>
      <c r="BH81" s="848">
        <v>1.7999999999999999E-2</v>
      </c>
      <c r="BI81" s="760">
        <v>1.7500000000000002E-2</v>
      </c>
      <c r="BJ81" s="848">
        <v>3.2000000000000002E-3</v>
      </c>
      <c r="BK81" s="743"/>
      <c r="BL81" s="521">
        <v>2.1100000000000001E-2</v>
      </c>
      <c r="BM81" s="521">
        <v>1.6999999999999999E-3</v>
      </c>
      <c r="BN81" s="521">
        <v>-2.5999999999999999E-3</v>
      </c>
      <c r="BO81" s="521">
        <v>2.2100000000000002E-2</v>
      </c>
      <c r="BP81" s="521">
        <v>3.3999999999999998E-3</v>
      </c>
      <c r="BR81" s="521">
        <v>1.8700000000000001E-2</v>
      </c>
      <c r="BS81" s="521">
        <v>3.8999999999999998E-3</v>
      </c>
      <c r="BT81" s="521">
        <v>-1.1000000000000001E-3</v>
      </c>
      <c r="BU81" s="521">
        <v>1.7500000000000002E-2</v>
      </c>
      <c r="BV81" s="521">
        <v>3.7000000000000002E-3</v>
      </c>
    </row>
    <row r="82" spans="1:74" ht="15" customHeight="1">
      <c r="A82" s="30"/>
      <c r="B82" s="30"/>
      <c r="C82" s="124" t="s">
        <v>511</v>
      </c>
      <c r="D82" s="97"/>
      <c r="E82" s="97"/>
      <c r="F82" s="220">
        <v>1.8653859539221829E-2</v>
      </c>
      <c r="G82" s="220">
        <v>1.9546662704505308E-2</v>
      </c>
      <c r="H82" s="220">
        <v>2.2130013831258646E-2</v>
      </c>
      <c r="I82" s="117">
        <v>1.6378145759926466E-2</v>
      </c>
      <c r="J82" s="220">
        <v>2.8799999999999999E-2</v>
      </c>
      <c r="K82" s="220">
        <v>2.46E-2</v>
      </c>
      <c r="L82" s="395">
        <v>2.64E-2</v>
      </c>
      <c r="M82" s="396">
        <v>1.8499999999999999E-2</v>
      </c>
      <c r="N82" s="395">
        <v>3.0640000000000001E-2</v>
      </c>
      <c r="O82" s="395">
        <v>2.9659999999999999E-2</v>
      </c>
      <c r="P82" s="395">
        <v>2.1139999999999999E-2</v>
      </c>
      <c r="Q82" s="396">
        <v>4.8700000000000002E-3</v>
      </c>
      <c r="R82" s="397">
        <v>2.427E-2</v>
      </c>
      <c r="S82" s="397">
        <v>1.112E-2</v>
      </c>
      <c r="T82" s="397">
        <v>1.12E-2</v>
      </c>
      <c r="U82" s="396">
        <v>5.4999999999999997E-3</v>
      </c>
      <c r="V82" s="759">
        <v>8.6499999999999997E-3</v>
      </c>
      <c r="W82" s="758">
        <v>8.9999999999999993E-3</v>
      </c>
      <c r="X82" s="758">
        <v>6.7999999999999996E-3</v>
      </c>
      <c r="Y82" s="828">
        <v>5.7999999999999996E-3</v>
      </c>
      <c r="Z82" s="759">
        <v>8.3999999999999995E-3</v>
      </c>
      <c r="AA82" s="760">
        <v>7.0000000000000001E-3</v>
      </c>
      <c r="AB82" s="759">
        <v>7.7999999999999996E-3</v>
      </c>
      <c r="AC82" s="521">
        <v>5.5999999999999999E-3</v>
      </c>
      <c r="AD82" s="521">
        <v>5.1000000000000004E-3</v>
      </c>
      <c r="AE82" s="521">
        <v>7.7999999999999996E-3</v>
      </c>
      <c r="AF82" s="759">
        <v>7.6E-3</v>
      </c>
      <c r="AG82" s="759">
        <v>1.06E-2</v>
      </c>
      <c r="AH82" s="759">
        <v>5.7000000000000002E-3</v>
      </c>
      <c r="AI82" s="848">
        <v>1.35E-2</v>
      </c>
      <c r="AJ82" s="848">
        <v>1.3299999999999999E-2</v>
      </c>
      <c r="AK82" s="848">
        <v>1.4200000000000001E-2</v>
      </c>
      <c r="AL82" s="848">
        <v>6.4999999999999997E-3</v>
      </c>
      <c r="AM82" s="848">
        <v>2.4400000000000002E-2</v>
      </c>
      <c r="AN82" s="848">
        <v>2.9499999999999998E-2</v>
      </c>
      <c r="AO82" s="848">
        <v>1.47E-2</v>
      </c>
      <c r="AP82" s="848">
        <v>4.8999999999999998E-3</v>
      </c>
      <c r="AQ82" s="848">
        <v>0.01</v>
      </c>
      <c r="AR82" s="848">
        <v>1.0999999999999999E-2</v>
      </c>
      <c r="AS82" s="848">
        <v>7.4999999999999997E-3</v>
      </c>
      <c r="AT82" s="760"/>
      <c r="AU82" s="761"/>
      <c r="AV82" s="759"/>
      <c r="AW82" s="906"/>
      <c r="AX82" s="521">
        <v>3.0000000000000001E-3</v>
      </c>
      <c r="AY82" s="521">
        <v>4.0000000000000001E-3</v>
      </c>
      <c r="AZ82" s="521">
        <v>1.9E-2</v>
      </c>
      <c r="BA82" s="521">
        <v>2.4299999999999999E-2</v>
      </c>
      <c r="BB82" s="521">
        <v>2.1499999999999998E-2</v>
      </c>
      <c r="BC82" s="521">
        <v>1.2999999999999999E-2</v>
      </c>
      <c r="BD82" s="521">
        <v>7.4999999999999997E-3</v>
      </c>
      <c r="BE82" s="760">
        <v>6.4000000000000003E-3</v>
      </c>
      <c r="BF82" s="521">
        <v>7.9000000000000008E-3</v>
      </c>
      <c r="BG82" s="848">
        <v>1.17E-2</v>
      </c>
      <c r="BH82" s="848">
        <v>1.7899999999999999E-2</v>
      </c>
      <c r="BI82" s="760">
        <v>1.7600000000000001E-2</v>
      </c>
      <c r="BJ82" s="848">
        <v>9.4000000000000004E-3</v>
      </c>
      <c r="BK82" s="743"/>
      <c r="BL82" s="521">
        <v>7.4000000000000003E-3</v>
      </c>
      <c r="BM82" s="521">
        <v>7.7999999999999996E-3</v>
      </c>
      <c r="BN82" s="521">
        <v>1.34E-2</v>
      </c>
      <c r="BO82" s="521">
        <v>2.7E-2</v>
      </c>
      <c r="BP82" s="521">
        <v>1.0500000000000001E-2</v>
      </c>
      <c r="BR82" s="521">
        <v>6.7999999999999996E-3</v>
      </c>
      <c r="BS82" s="521">
        <v>8.8000000000000005E-3</v>
      </c>
      <c r="BT82" s="521">
        <v>1.3599999999999999E-2</v>
      </c>
      <c r="BU82" s="521">
        <v>2.2700000000000001E-2</v>
      </c>
      <c r="BV82" s="521">
        <v>9.4000000000000004E-3</v>
      </c>
    </row>
    <row r="83" spans="1:74" ht="15" customHeight="1">
      <c r="A83" s="30"/>
      <c r="B83" s="124" t="s">
        <v>512</v>
      </c>
      <c r="C83" s="124"/>
      <c r="D83" s="97"/>
      <c r="E83" s="97"/>
      <c r="F83" s="220"/>
      <c r="G83" s="220"/>
      <c r="H83" s="220"/>
      <c r="I83" s="117"/>
      <c r="J83" s="220"/>
      <c r="K83" s="220"/>
      <c r="L83" s="395"/>
      <c r="M83" s="396"/>
      <c r="N83" s="395"/>
      <c r="O83" s="395"/>
      <c r="P83" s="395"/>
      <c r="Q83" s="396"/>
      <c r="R83" s="397"/>
      <c r="S83" s="397"/>
      <c r="T83" s="397"/>
      <c r="U83" s="396"/>
      <c r="V83" s="759"/>
      <c r="W83" s="758"/>
      <c r="X83" s="758"/>
      <c r="Y83" s="828"/>
      <c r="Z83" s="759"/>
      <c r="AA83" s="760"/>
      <c r="AB83" s="759"/>
      <c r="AC83" s="521"/>
      <c r="AD83" s="521"/>
      <c r="AE83" s="521">
        <v>5.1000000000000004E-3</v>
      </c>
      <c r="AF83" s="759">
        <v>7.1999999999999998E-3</v>
      </c>
      <c r="AG83" s="759">
        <v>1.2200000000000001E-2</v>
      </c>
      <c r="AH83" s="759">
        <v>6.7000000000000002E-3</v>
      </c>
      <c r="AI83" s="848">
        <v>9.5999999999999992E-3</v>
      </c>
      <c r="AJ83" s="848">
        <v>1.4E-3</v>
      </c>
      <c r="AK83" s="848">
        <v>1.06E-2</v>
      </c>
      <c r="AL83" s="848">
        <v>8.0000000000000002E-3</v>
      </c>
      <c r="AM83" s="848">
        <v>2.93E-2</v>
      </c>
      <c r="AN83" s="848">
        <v>2.2599999999999999E-2</v>
      </c>
      <c r="AO83" s="848">
        <v>1.43E-2</v>
      </c>
      <c r="AP83" s="848">
        <v>1.7000000000000001E-2</v>
      </c>
      <c r="AQ83" s="848">
        <v>4.1999999999999997E-3</v>
      </c>
      <c r="AR83" s="848">
        <v>4.3E-3</v>
      </c>
      <c r="AS83" s="848">
        <v>8.5000000000000006E-3</v>
      </c>
      <c r="AT83" s="760"/>
      <c r="AU83" s="761"/>
      <c r="AV83" s="759"/>
      <c r="AW83" s="906"/>
      <c r="AX83" s="521"/>
      <c r="AY83" s="521"/>
      <c r="AZ83" s="521"/>
      <c r="BA83" s="521"/>
      <c r="BB83" s="521"/>
      <c r="BC83" s="521"/>
      <c r="BD83" s="521"/>
      <c r="BE83" s="760"/>
      <c r="BF83" s="521">
        <v>7.7999999999999996E-3</v>
      </c>
      <c r="BG83" s="848">
        <v>7.4000000000000003E-3</v>
      </c>
      <c r="BH83" s="848">
        <v>2.06E-2</v>
      </c>
      <c r="BI83" s="760">
        <v>2.0299999999999999E-2</v>
      </c>
      <c r="BJ83" s="848">
        <v>5.5999999999999999E-3</v>
      </c>
      <c r="BK83" s="1112"/>
      <c r="BL83" s="521"/>
      <c r="BM83" s="521">
        <v>6.1999999999999998E-3</v>
      </c>
      <c r="BN83" s="521">
        <v>5.4999999999999997E-3</v>
      </c>
      <c r="BO83" s="521">
        <v>2.5899999999999999E-2</v>
      </c>
      <c r="BP83" s="521">
        <v>4.1999999999999997E-3</v>
      </c>
      <c r="BR83" s="521"/>
      <c r="BS83" s="521">
        <v>8.3000000000000001E-3</v>
      </c>
      <c r="BT83" s="521">
        <v>7.1999999999999998E-3</v>
      </c>
      <c r="BU83" s="521">
        <v>2.1899999999999999E-2</v>
      </c>
      <c r="BV83" s="521">
        <v>5.7000000000000002E-3</v>
      </c>
    </row>
    <row r="84" spans="1:74" ht="15" customHeight="1">
      <c r="A84" s="30"/>
      <c r="B84" s="30"/>
      <c r="C84" s="124" t="s">
        <v>513</v>
      </c>
      <c r="D84" s="97"/>
      <c r="E84" s="97"/>
      <c r="F84" s="220"/>
      <c r="G84" s="220"/>
      <c r="H84" s="220"/>
      <c r="I84" s="117"/>
      <c r="J84" s="220"/>
      <c r="K84" s="220"/>
      <c r="L84" s="395"/>
      <c r="M84" s="396"/>
      <c r="N84" s="395"/>
      <c r="O84" s="395"/>
      <c r="P84" s="395"/>
      <c r="Q84" s="396"/>
      <c r="R84" s="397"/>
      <c r="S84" s="397"/>
      <c r="T84" s="397"/>
      <c r="U84" s="396"/>
      <c r="V84" s="759"/>
      <c r="W84" s="758"/>
      <c r="X84" s="758"/>
      <c r="Y84" s="828"/>
      <c r="Z84" s="759"/>
      <c r="AA84" s="760"/>
      <c r="AB84" s="759"/>
      <c r="AC84" s="521"/>
      <c r="AD84" s="521"/>
      <c r="AE84" s="521">
        <v>3.8E-3</v>
      </c>
      <c r="AF84" s="759">
        <v>7.1000000000000004E-3</v>
      </c>
      <c r="AG84" s="759">
        <v>1.29E-2</v>
      </c>
      <c r="AH84" s="759">
        <v>7.1999999999999998E-3</v>
      </c>
      <c r="AI84" s="848">
        <v>7.7000000000000002E-3</v>
      </c>
      <c r="AJ84" s="848">
        <v>-4.7999999999999996E-3</v>
      </c>
      <c r="AK84" s="848">
        <v>8.6E-3</v>
      </c>
      <c r="AL84" s="848">
        <v>8.8000000000000005E-3</v>
      </c>
      <c r="AM84" s="848">
        <v>3.2099999999999997E-2</v>
      </c>
      <c r="AN84" s="848">
        <v>1.89E-2</v>
      </c>
      <c r="AO84" s="848">
        <v>1.4E-2</v>
      </c>
      <c r="AP84" s="848">
        <v>2.4E-2</v>
      </c>
      <c r="AQ84" s="848">
        <v>6.9999999999999999E-4</v>
      </c>
      <c r="AR84" s="848">
        <v>1E-4</v>
      </c>
      <c r="AS84" s="848">
        <v>9.1000000000000004E-3</v>
      </c>
      <c r="AT84" s="760"/>
      <c r="AU84" s="761"/>
      <c r="AV84" s="759"/>
      <c r="AW84" s="906"/>
      <c r="AX84" s="521"/>
      <c r="AY84" s="521"/>
      <c r="AZ84" s="521"/>
      <c r="BA84" s="521"/>
      <c r="BB84" s="521"/>
      <c r="BC84" s="521"/>
      <c r="BD84" s="521"/>
      <c r="BE84" s="760"/>
      <c r="BF84" s="521">
        <v>7.7999999999999996E-3</v>
      </c>
      <c r="BG84" s="848">
        <v>5.1000000000000004E-3</v>
      </c>
      <c r="BH84" s="848">
        <v>2.2200000000000001E-2</v>
      </c>
      <c r="BI84" s="760">
        <v>2.1899999999999999E-2</v>
      </c>
      <c r="BJ84" s="848">
        <v>3.0999999999999999E-3</v>
      </c>
      <c r="BK84" s="743"/>
      <c r="BL84" s="521"/>
      <c r="BM84" s="521">
        <v>5.4000000000000003E-3</v>
      </c>
      <c r="BN84" s="521">
        <v>1.5E-3</v>
      </c>
      <c r="BO84" s="521">
        <v>2.5399999999999999E-2</v>
      </c>
      <c r="BP84" s="521">
        <v>4.0000000000000002E-4</v>
      </c>
      <c r="BR84" s="521"/>
      <c r="BS84" s="521">
        <v>8.0000000000000002E-3</v>
      </c>
      <c r="BT84" s="521">
        <v>3.8999999999999998E-3</v>
      </c>
      <c r="BU84" s="521">
        <v>2.1499999999999998E-2</v>
      </c>
      <c r="BV84" s="521">
        <v>3.3999999999999998E-3</v>
      </c>
    </row>
    <row r="85" spans="1:74" ht="15" customHeight="1">
      <c r="A85" s="30"/>
      <c r="B85" s="124" t="s">
        <v>645</v>
      </c>
      <c r="C85" s="124"/>
      <c r="D85" s="97"/>
      <c r="E85" s="97"/>
      <c r="F85" s="251"/>
      <c r="G85" s="251"/>
      <c r="H85" s="251"/>
      <c r="I85" s="246"/>
      <c r="J85" s="251"/>
      <c r="K85" s="251"/>
      <c r="L85" s="251"/>
      <c r="M85" s="246"/>
      <c r="N85" s="251"/>
      <c r="O85" s="251"/>
      <c r="P85" s="251"/>
      <c r="Q85" s="246"/>
      <c r="R85" s="251"/>
      <c r="S85" s="251"/>
      <c r="T85" s="251"/>
      <c r="U85" s="246"/>
      <c r="V85" s="385"/>
      <c r="W85" s="762"/>
      <c r="X85" s="762"/>
      <c r="Y85" s="762"/>
      <c r="Z85" s="385"/>
      <c r="AA85" s="763"/>
      <c r="AB85" s="385"/>
      <c r="AC85" s="385"/>
      <c r="AD85" s="385"/>
      <c r="AE85" s="385"/>
      <c r="AF85" s="385"/>
      <c r="AG85" s="385"/>
      <c r="AH85" s="385"/>
      <c r="AI85" s="385"/>
      <c r="AJ85" s="385"/>
      <c r="AK85" s="385"/>
      <c r="AL85" s="385"/>
      <c r="AM85" s="385">
        <v>0.307</v>
      </c>
      <c r="AN85" s="385">
        <v>0.318</v>
      </c>
      <c r="AO85" s="385">
        <v>0.29699999999999999</v>
      </c>
      <c r="AP85" s="385"/>
      <c r="AQ85" s="385">
        <v>0.29299999999999998</v>
      </c>
      <c r="AR85" s="385">
        <v>0.3</v>
      </c>
      <c r="AS85" s="385">
        <v>0.29399999999999998</v>
      </c>
      <c r="AT85" s="763"/>
      <c r="AU85" s="353"/>
      <c r="AV85" s="351"/>
      <c r="AW85" s="901"/>
      <c r="AX85" s="356"/>
      <c r="AY85" s="356"/>
      <c r="AZ85" s="356"/>
      <c r="BA85" s="356"/>
      <c r="BB85" s="356"/>
      <c r="BC85" s="356"/>
      <c r="BD85" s="356"/>
      <c r="BE85" s="763"/>
      <c r="BF85" s="385"/>
      <c r="BG85" s="385">
        <v>0.34884178429154578</v>
      </c>
      <c r="BH85" s="385">
        <v>0.33193599278791985</v>
      </c>
      <c r="BI85" s="763">
        <v>0.32700000000000001</v>
      </c>
      <c r="BJ85" s="385">
        <v>0.32200000000000001</v>
      </c>
      <c r="BK85" s="743"/>
      <c r="BL85" s="385"/>
      <c r="BM85" s="356"/>
      <c r="BN85" s="356"/>
      <c r="BO85" s="356">
        <v>0.312</v>
      </c>
      <c r="BP85" s="356">
        <v>0.29699999999999999</v>
      </c>
      <c r="BR85" s="385"/>
      <c r="BS85" s="385"/>
      <c r="BT85" s="385"/>
      <c r="BU85" s="385">
        <v>0.307</v>
      </c>
      <c r="BV85" s="385">
        <v>0.29599999999999999</v>
      </c>
    </row>
    <row r="86" spans="1:74" ht="15" hidden="1" customHeight="1" outlineLevel="1">
      <c r="A86" s="30"/>
      <c r="B86" s="124" t="s">
        <v>603</v>
      </c>
      <c r="C86" s="124"/>
      <c r="D86" s="97"/>
      <c r="E86" s="97"/>
      <c r="F86" s="251"/>
      <c r="G86" s="251"/>
      <c r="H86" s="251"/>
      <c r="I86" s="246"/>
      <c r="J86" s="251"/>
      <c r="K86" s="251"/>
      <c r="L86" s="251"/>
      <c r="M86" s="246"/>
      <c r="N86" s="251"/>
      <c r="O86" s="251"/>
      <c r="P86" s="251"/>
      <c r="Q86" s="246"/>
      <c r="R86" s="251"/>
      <c r="S86" s="251"/>
      <c r="T86" s="251"/>
      <c r="U86" s="246"/>
      <c r="V86" s="385"/>
      <c r="W86" s="762"/>
      <c r="X86" s="762"/>
      <c r="Y86" s="762"/>
      <c r="Z86" s="385"/>
      <c r="AA86" s="763">
        <v>0.34100000000000003</v>
      </c>
      <c r="AB86" s="385">
        <v>0.32700000000000001</v>
      </c>
      <c r="AC86" s="385">
        <v>0.312</v>
      </c>
      <c r="AD86" s="385">
        <v>0.40699999999999997</v>
      </c>
      <c r="AE86" s="385">
        <v>0.32500000000000001</v>
      </c>
      <c r="AF86" s="385">
        <v>0.308</v>
      </c>
      <c r="AG86" s="385">
        <v>0.30399999999999999</v>
      </c>
      <c r="AH86" s="385">
        <v>0.436</v>
      </c>
      <c r="AI86" s="385">
        <v>0.317</v>
      </c>
      <c r="AJ86" s="385">
        <v>0.34599999999999997</v>
      </c>
      <c r="AK86" s="385">
        <v>0.32800000000000001</v>
      </c>
      <c r="AL86" s="385">
        <v>0.434</v>
      </c>
      <c r="AM86" s="385">
        <v>0.33100000000000002</v>
      </c>
      <c r="AN86" s="385">
        <v>0.33400000000000002</v>
      </c>
      <c r="AO86" s="385">
        <v>0.29499999999999998</v>
      </c>
      <c r="AP86" s="385">
        <v>0.41899999999999998</v>
      </c>
      <c r="AQ86" s="385">
        <v>0.30499999999999999</v>
      </c>
      <c r="AR86" s="385">
        <v>0.31900000000000001</v>
      </c>
      <c r="AS86" s="385">
        <v>0.33700000000000002</v>
      </c>
      <c r="AT86" s="763"/>
      <c r="AU86" s="353"/>
      <c r="AV86" s="351"/>
      <c r="AW86" s="901"/>
      <c r="AX86" s="356"/>
      <c r="AY86" s="356"/>
      <c r="AZ86" s="356"/>
      <c r="BA86" s="356"/>
      <c r="BB86" s="356"/>
      <c r="BC86" s="356"/>
      <c r="BD86" s="356"/>
      <c r="BE86" s="763">
        <v>0.34699999999999998</v>
      </c>
      <c r="BF86" s="385">
        <v>0.35199999999999998</v>
      </c>
      <c r="BG86" s="385">
        <v>0.35799999999999998</v>
      </c>
      <c r="BH86" s="385">
        <v>0.34499999999999997</v>
      </c>
      <c r="BI86" s="763"/>
      <c r="BJ86" s="385"/>
      <c r="BK86" s="743"/>
      <c r="BL86" s="385"/>
      <c r="BM86" s="356">
        <v>0.317</v>
      </c>
      <c r="BN86" s="356">
        <v>0.33200000000000002</v>
      </c>
      <c r="BO86" s="356">
        <v>0.33300000000000002</v>
      </c>
      <c r="BP86" s="356">
        <v>0.312</v>
      </c>
      <c r="BR86" s="385"/>
      <c r="BS86" s="385">
        <v>0.312</v>
      </c>
      <c r="BT86" s="385">
        <v>0.33</v>
      </c>
      <c r="BU86" s="385">
        <v>0.31900000000000001</v>
      </c>
      <c r="BV86" s="385">
        <v>0.32100000000000001</v>
      </c>
    </row>
    <row r="87" spans="1:74" ht="15" hidden="1" customHeight="1" outlineLevel="1">
      <c r="A87" s="30"/>
      <c r="B87" s="124" t="s">
        <v>604</v>
      </c>
      <c r="C87" s="124"/>
      <c r="D87" s="97"/>
      <c r="E87" s="97"/>
      <c r="F87" s="251">
        <v>0.44</v>
      </c>
      <c r="G87" s="251">
        <v>0.47599999999999998</v>
      </c>
      <c r="H87" s="251">
        <v>0.42899999999999999</v>
      </c>
      <c r="I87" s="246">
        <v>0.51600000000000001</v>
      </c>
      <c r="J87" s="251">
        <v>0.41099999999999998</v>
      </c>
      <c r="K87" s="251">
        <v>0.40500000000000003</v>
      </c>
      <c r="L87" s="251">
        <v>0.40300000000000002</v>
      </c>
      <c r="M87" s="246">
        <v>0.504</v>
      </c>
      <c r="N87" s="251">
        <v>0.46181818181818168</v>
      </c>
      <c r="O87" s="251">
        <v>0.43617970842011317</v>
      </c>
      <c r="P87" s="251">
        <v>0.39521609132916585</v>
      </c>
      <c r="Q87" s="246">
        <v>0.45762711864406708</v>
      </c>
      <c r="R87" s="251">
        <v>0.36683673469387756</v>
      </c>
      <c r="S87" s="251">
        <v>0.38538812785388099</v>
      </c>
      <c r="T87" s="251">
        <v>0.37282708142726484</v>
      </c>
      <c r="U87" s="246">
        <v>0.45898659395591895</v>
      </c>
      <c r="V87" s="385">
        <v>0.34658823529411775</v>
      </c>
      <c r="W87" s="762">
        <v>0.33500000000000002</v>
      </c>
      <c r="X87" s="762">
        <v>0.32</v>
      </c>
      <c r="Y87" s="762">
        <v>0.40600000000000003</v>
      </c>
      <c r="Z87" s="385">
        <v>0.33600000000000002</v>
      </c>
      <c r="AA87" s="763">
        <v>0.34100000000000003</v>
      </c>
      <c r="AB87" s="385">
        <v>0.32700000000000001</v>
      </c>
      <c r="AC87" s="385">
        <v>0.312</v>
      </c>
      <c r="AD87" s="385">
        <v>0.40699999999999997</v>
      </c>
      <c r="AE87" s="385">
        <v>0.32600000000000001</v>
      </c>
      <c r="AF87" s="385">
        <v>0.31900000000000001</v>
      </c>
      <c r="AG87" s="385">
        <v>0.315</v>
      </c>
      <c r="AH87" s="385">
        <v>0.45100000000000001</v>
      </c>
      <c r="AI87" s="385">
        <v>0.33700000000000002</v>
      </c>
      <c r="AJ87" s="385">
        <v>0.34599999999999997</v>
      </c>
      <c r="AK87" s="385">
        <v>0.34300000000000003</v>
      </c>
      <c r="AL87" s="385">
        <v>0.439</v>
      </c>
      <c r="AM87" s="385">
        <v>0.35199999999999998</v>
      </c>
      <c r="AN87" s="385">
        <v>0.33800000000000002</v>
      </c>
      <c r="AO87" s="385">
        <v>0.30599999999999999</v>
      </c>
      <c r="AP87" s="385">
        <v>0.437</v>
      </c>
      <c r="AQ87" s="385">
        <v>0.29599999999999999</v>
      </c>
      <c r="AR87" s="385">
        <v>0.317</v>
      </c>
      <c r="AS87" s="385">
        <v>0.34899999999999998</v>
      </c>
      <c r="AT87" s="763"/>
      <c r="AU87" s="353"/>
      <c r="AV87" s="351"/>
      <c r="AW87" s="901"/>
      <c r="AX87" s="356">
        <v>0.46400000000000002</v>
      </c>
      <c r="AY87" s="356">
        <v>0.49</v>
      </c>
      <c r="AZ87" s="356">
        <v>0.46100000000000002</v>
      </c>
      <c r="BA87" s="356">
        <v>0.434</v>
      </c>
      <c r="BB87" s="356">
        <v>0.436</v>
      </c>
      <c r="BC87" s="356">
        <v>0.39700000000000002</v>
      </c>
      <c r="BD87" s="356">
        <v>0.35199999999999998</v>
      </c>
      <c r="BE87" s="763">
        <v>0.34699999999999998</v>
      </c>
      <c r="BF87" s="385">
        <v>0.36299999999999999</v>
      </c>
      <c r="BG87" s="385">
        <v>0.36899999999999999</v>
      </c>
      <c r="BH87" s="385">
        <v>0.35899999999999999</v>
      </c>
      <c r="BI87" s="763"/>
      <c r="BJ87" s="385"/>
      <c r="BK87" s="743"/>
      <c r="BL87" s="385">
        <v>0.33400000000000002</v>
      </c>
      <c r="BM87" s="356">
        <v>0.32400000000000001</v>
      </c>
      <c r="BN87" s="356">
        <v>0.34100000000000003</v>
      </c>
      <c r="BO87" s="356">
        <v>0.34499999999999997</v>
      </c>
      <c r="BP87" s="356">
        <v>0.307</v>
      </c>
      <c r="BR87" s="385">
        <v>0.32600000000000001</v>
      </c>
      <c r="BS87" s="385">
        <v>0.32200000000000001</v>
      </c>
      <c r="BT87" s="385">
        <v>0.34200000000000003</v>
      </c>
      <c r="BU87" s="385">
        <v>0.33100000000000002</v>
      </c>
      <c r="BV87" s="385">
        <v>0.32100000000000001</v>
      </c>
    </row>
    <row r="88" spans="1:74" ht="15" hidden="1" customHeight="1" outlineLevel="1">
      <c r="A88" s="30"/>
      <c r="B88" s="124" t="s">
        <v>526</v>
      </c>
      <c r="C88" s="124"/>
      <c r="D88" s="97"/>
      <c r="E88" s="97"/>
      <c r="F88" s="251">
        <v>0.03</v>
      </c>
      <c r="G88" s="251">
        <v>3.3000000000000002E-2</v>
      </c>
      <c r="H88" s="251">
        <v>0.03</v>
      </c>
      <c r="I88" s="246">
        <v>3.5000000000000003E-2</v>
      </c>
      <c r="J88" s="220">
        <v>2.5999999999999999E-2</v>
      </c>
      <c r="K88" s="220">
        <v>2.8000000000000001E-2</v>
      </c>
      <c r="L88" s="220">
        <v>2.7E-2</v>
      </c>
      <c r="M88" s="117">
        <v>3.1E-2</v>
      </c>
      <c r="N88" s="220">
        <v>2.3E-2</v>
      </c>
      <c r="O88" s="220">
        <v>2.4E-2</v>
      </c>
      <c r="P88" s="220">
        <v>2.3E-2</v>
      </c>
      <c r="Q88" s="117">
        <v>2.9000000000000001E-2</v>
      </c>
      <c r="R88" s="253">
        <v>2.1000000000000001E-2</v>
      </c>
      <c r="S88" s="253">
        <v>2.5999999999999999E-2</v>
      </c>
      <c r="T88" s="253">
        <v>2.5000000000000001E-2</v>
      </c>
      <c r="U88" s="117">
        <v>3.2000000000000001E-2</v>
      </c>
      <c r="V88" s="756">
        <v>2.4E-2</v>
      </c>
      <c r="W88" s="755">
        <v>2.5999999999999999E-2</v>
      </c>
      <c r="X88" s="755">
        <v>2.5000000000000001E-2</v>
      </c>
      <c r="Y88" s="766">
        <v>3.1E-2</v>
      </c>
      <c r="Z88" s="756">
        <v>2.3E-2</v>
      </c>
      <c r="AA88" s="757"/>
      <c r="AB88" s="756"/>
      <c r="AC88" s="356"/>
      <c r="AD88" s="356">
        <v>3.2000000000000001E-2</v>
      </c>
      <c r="AE88" s="356">
        <v>2.3E-2</v>
      </c>
      <c r="AF88" s="756">
        <v>2.4E-2</v>
      </c>
      <c r="AG88" s="756">
        <v>2.3E-2</v>
      </c>
      <c r="AH88" s="756">
        <v>0.03</v>
      </c>
      <c r="AI88" s="756">
        <v>2.1000000000000001E-2</v>
      </c>
      <c r="AJ88" s="756">
        <v>2.3E-2</v>
      </c>
      <c r="AK88" s="756">
        <v>2.3E-2</v>
      </c>
      <c r="AL88" s="756">
        <v>3.2000000000000001E-2</v>
      </c>
      <c r="AM88" s="756">
        <v>2.1999999999999999E-2</v>
      </c>
      <c r="AN88" s="756">
        <v>2.1000000000000001E-2</v>
      </c>
      <c r="AO88" s="756">
        <v>2.1000000000000001E-2</v>
      </c>
      <c r="AP88" s="756">
        <v>2.7E-2</v>
      </c>
      <c r="AQ88" s="756">
        <v>0.02</v>
      </c>
      <c r="AR88" s="756">
        <v>2.1000000000000001E-2</v>
      </c>
      <c r="AS88" s="756">
        <v>2.1999999999999999E-2</v>
      </c>
      <c r="AT88" s="757"/>
      <c r="AU88" s="353"/>
      <c r="AV88" s="351"/>
      <c r="AW88" s="901"/>
      <c r="AX88" s="356">
        <v>3.6999999999999998E-2</v>
      </c>
      <c r="AY88" s="356">
        <v>3.5999999999999997E-2</v>
      </c>
      <c r="AZ88" s="356">
        <v>3.1E-2</v>
      </c>
      <c r="BA88" s="356">
        <v>2.8000000000000001E-2</v>
      </c>
      <c r="BB88" s="356">
        <v>2.5000000000000001E-2</v>
      </c>
      <c r="BC88" s="356">
        <v>2.5999999999999999E-2</v>
      </c>
      <c r="BD88" s="356">
        <v>2.5999999999999999E-2</v>
      </c>
      <c r="BE88" s="757">
        <v>2.7E-2</v>
      </c>
      <c r="BF88" s="356">
        <v>2.5000000000000001E-2</v>
      </c>
      <c r="BG88" s="756">
        <v>2.5000000000000001E-2</v>
      </c>
      <c r="BH88" s="756">
        <v>2.3E-2</v>
      </c>
      <c r="BI88" s="757"/>
      <c r="BJ88" s="756"/>
      <c r="BK88" s="743"/>
      <c r="BL88" s="356"/>
      <c r="BM88" s="356">
        <v>2.4E-2</v>
      </c>
      <c r="BN88" s="356">
        <v>2.1999999999999999E-2</v>
      </c>
      <c r="BO88" s="356">
        <v>2.1000000000000001E-2</v>
      </c>
      <c r="BP88" s="356">
        <v>2.1000000000000001E-2</v>
      </c>
      <c r="BR88" s="356"/>
      <c r="BS88" s="356">
        <v>2.3E-2</v>
      </c>
      <c r="BT88" s="356">
        <v>2.1999999999999999E-2</v>
      </c>
      <c r="BU88" s="356">
        <v>0.02</v>
      </c>
      <c r="BV88" s="356">
        <v>2.1000000000000001E-2</v>
      </c>
    </row>
    <row r="89" spans="1:74" ht="15" customHeight="1" collapsed="1">
      <c r="A89" s="30"/>
      <c r="B89" s="247"/>
      <c r="C89" s="30"/>
      <c r="D89" s="97"/>
      <c r="E89" s="97"/>
      <c r="F89" s="62"/>
      <c r="G89" s="62"/>
      <c r="H89" s="62"/>
      <c r="I89" s="63"/>
      <c r="J89" s="62"/>
      <c r="K89" s="62"/>
      <c r="L89" s="62"/>
      <c r="M89" s="63"/>
      <c r="N89" s="62"/>
      <c r="O89" s="62"/>
      <c r="P89" s="62"/>
      <c r="Q89" s="63"/>
      <c r="R89" s="62"/>
      <c r="S89" s="62"/>
      <c r="T89" s="416"/>
      <c r="U89" s="416"/>
      <c r="V89" s="764"/>
      <c r="W89" s="755"/>
      <c r="X89" s="755"/>
      <c r="Y89" s="755"/>
      <c r="Z89" s="764"/>
      <c r="AA89" s="765"/>
      <c r="AB89" s="764"/>
      <c r="AC89" s="764"/>
      <c r="AD89" s="764"/>
      <c r="AE89" s="764"/>
      <c r="AF89" s="764"/>
      <c r="AG89" s="764"/>
      <c r="AH89" s="764"/>
      <c r="AI89" s="764"/>
      <c r="AJ89" s="764"/>
      <c r="AK89" s="764"/>
      <c r="AL89" s="764"/>
      <c r="AM89" s="764"/>
      <c r="AN89" s="764"/>
      <c r="AO89" s="764"/>
      <c r="AP89" s="764"/>
      <c r="AQ89" s="764"/>
      <c r="AR89" s="764"/>
      <c r="AS89" s="764"/>
      <c r="AT89" s="765"/>
      <c r="AU89" s="353"/>
      <c r="AV89" s="351"/>
      <c r="AW89" s="901"/>
      <c r="AX89" s="353"/>
      <c r="AY89" s="353"/>
      <c r="AZ89" s="353"/>
      <c r="BA89" s="353"/>
      <c r="BB89" s="353"/>
      <c r="BC89" s="353"/>
      <c r="BD89" s="353"/>
      <c r="BE89" s="765"/>
      <c r="BF89" s="764"/>
      <c r="BG89" s="764"/>
      <c r="BH89" s="764"/>
      <c r="BI89" s="765"/>
      <c r="BJ89" s="764"/>
      <c r="BK89" s="743"/>
      <c r="BL89" s="764"/>
      <c r="BM89" s="764"/>
      <c r="BN89" s="764"/>
      <c r="BO89" s="764"/>
      <c r="BP89" s="764"/>
      <c r="BR89" s="764"/>
      <c r="BS89" s="764"/>
      <c r="BT89" s="764"/>
      <c r="BU89" s="764"/>
      <c r="BV89" s="764"/>
    </row>
    <row r="90" spans="1:74" ht="15" customHeight="1">
      <c r="A90" s="30"/>
      <c r="B90" s="1571" t="s">
        <v>571</v>
      </c>
      <c r="C90" s="1571"/>
      <c r="D90" s="97"/>
      <c r="E90" s="97"/>
      <c r="F90" s="62"/>
      <c r="G90" s="62"/>
      <c r="H90" s="62"/>
      <c r="I90" s="63"/>
      <c r="J90" s="62"/>
      <c r="K90" s="62"/>
      <c r="L90" s="62"/>
      <c r="M90" s="63"/>
      <c r="N90" s="62"/>
      <c r="O90" s="62"/>
      <c r="P90" s="62"/>
      <c r="Q90" s="63"/>
      <c r="R90" s="62"/>
      <c r="S90" s="62"/>
      <c r="T90" s="416"/>
      <c r="U90" s="416"/>
      <c r="V90" s="764"/>
      <c r="W90" s="755"/>
      <c r="X90" s="755"/>
      <c r="Y90" s="755"/>
      <c r="Z90" s="764"/>
      <c r="AA90" s="765"/>
      <c r="AB90" s="764"/>
      <c r="AC90" s="764"/>
      <c r="AD90" s="764"/>
      <c r="AE90" s="764"/>
      <c r="AF90" s="764"/>
      <c r="AG90" s="764"/>
      <c r="AH90" s="764"/>
      <c r="AI90" s="764"/>
      <c r="AJ90" s="764"/>
      <c r="AK90" s="764"/>
      <c r="AL90" s="764"/>
      <c r="AM90" s="764"/>
      <c r="AN90" s="764"/>
      <c r="AO90" s="764"/>
      <c r="AP90" s="764"/>
      <c r="AQ90" s="764"/>
      <c r="AR90" s="764"/>
      <c r="AS90" s="764"/>
      <c r="AT90" s="765"/>
      <c r="AU90" s="353"/>
      <c r="AV90" s="351"/>
      <c r="AW90" s="901"/>
      <c r="AX90" s="353"/>
      <c r="AY90" s="353"/>
      <c r="AZ90" s="353"/>
      <c r="BA90" s="353"/>
      <c r="BB90" s="353"/>
      <c r="BC90" s="353"/>
      <c r="BD90" s="353"/>
      <c r="BE90" s="765"/>
      <c r="BF90" s="764"/>
      <c r="BG90" s="764"/>
      <c r="BH90" s="764"/>
      <c r="BI90" s="765"/>
      <c r="BJ90" s="764"/>
      <c r="BK90" s="743"/>
      <c r="BL90" s="764"/>
      <c r="BM90" s="764"/>
      <c r="BN90" s="764"/>
      <c r="BO90" s="764"/>
      <c r="BP90" s="764"/>
      <c r="BR90" s="764"/>
      <c r="BS90" s="764"/>
      <c r="BT90" s="764"/>
      <c r="BU90" s="764"/>
      <c r="BV90" s="764"/>
    </row>
    <row r="91" spans="1:74" ht="15" customHeight="1">
      <c r="A91" s="30"/>
      <c r="B91" s="30"/>
      <c r="C91" s="30"/>
      <c r="D91" s="97"/>
      <c r="E91" s="97"/>
      <c r="F91" s="62"/>
      <c r="G91" s="62"/>
      <c r="H91" s="62"/>
      <c r="I91" s="63"/>
      <c r="J91" s="62"/>
      <c r="K91" s="62"/>
      <c r="L91" s="62"/>
      <c r="M91" s="63"/>
      <c r="N91" s="62"/>
      <c r="O91" s="62"/>
      <c r="P91" s="62"/>
      <c r="Q91" s="63"/>
      <c r="R91" s="62"/>
      <c r="S91" s="62"/>
      <c r="T91" s="62"/>
      <c r="U91" s="63"/>
      <c r="V91" s="353"/>
      <c r="W91" s="749"/>
      <c r="X91" s="749"/>
      <c r="Y91" s="749"/>
      <c r="Z91" s="353"/>
      <c r="AA91" s="565"/>
      <c r="AB91" s="353"/>
      <c r="AC91" s="353"/>
      <c r="AD91" s="353"/>
      <c r="AE91" s="353"/>
      <c r="AF91" s="353"/>
      <c r="AG91" s="353"/>
      <c r="AH91" s="353"/>
      <c r="AI91" s="353"/>
      <c r="AJ91" s="353"/>
      <c r="AK91" s="353"/>
      <c r="AL91" s="353"/>
      <c r="AM91" s="353"/>
      <c r="AN91" s="353"/>
      <c r="AO91" s="353"/>
      <c r="AP91" s="353"/>
      <c r="AQ91" s="353"/>
      <c r="AR91" s="353"/>
      <c r="AS91" s="353"/>
      <c r="AT91" s="565"/>
      <c r="AU91" s="353"/>
      <c r="AV91" s="351"/>
      <c r="AW91" s="901"/>
      <c r="AX91" s="353"/>
      <c r="AY91" s="353"/>
      <c r="AZ91" s="353"/>
      <c r="BA91" s="353"/>
      <c r="BB91" s="353"/>
      <c r="BC91" s="353"/>
      <c r="BD91" s="353"/>
      <c r="BE91" s="565"/>
      <c r="BF91" s="353"/>
      <c r="BG91" s="353"/>
      <c r="BH91" s="353"/>
      <c r="BI91" s="565"/>
      <c r="BJ91" s="353"/>
      <c r="BK91" s="743"/>
      <c r="BL91" s="353"/>
      <c r="BM91" s="353"/>
      <c r="BN91" s="353"/>
      <c r="BO91" s="353"/>
      <c r="BP91" s="353"/>
      <c r="BR91" s="353"/>
      <c r="BS91" s="353"/>
      <c r="BT91" s="353"/>
      <c r="BU91" s="353"/>
      <c r="BV91" s="353"/>
    </row>
    <row r="92" spans="1:74" ht="15" customHeight="1">
      <c r="A92" s="95" t="s">
        <v>207</v>
      </c>
      <c r="B92" s="31"/>
      <c r="C92" s="31"/>
      <c r="D92" s="97"/>
      <c r="E92" s="97"/>
      <c r="F92" s="62"/>
      <c r="G92" s="62"/>
      <c r="H92" s="62"/>
      <c r="I92" s="63"/>
      <c r="J92" s="62"/>
      <c r="K92" s="62"/>
      <c r="L92" s="62"/>
      <c r="M92" s="63"/>
      <c r="N92" s="62"/>
      <c r="O92" s="62"/>
      <c r="P92" s="62"/>
      <c r="Q92" s="63"/>
      <c r="R92" s="62"/>
      <c r="S92" s="62"/>
      <c r="T92" s="62"/>
      <c r="U92" s="63"/>
      <c r="V92" s="353"/>
      <c r="W92" s="749"/>
      <c r="X92" s="749"/>
      <c r="Y92" s="749"/>
      <c r="Z92" s="353"/>
      <c r="AA92" s="565"/>
      <c r="AB92" s="353"/>
      <c r="AC92" s="353"/>
      <c r="AD92" s="353"/>
      <c r="AE92" s="353"/>
      <c r="AF92" s="353"/>
      <c r="AG92" s="353"/>
      <c r="AH92" s="353"/>
      <c r="AI92" s="353"/>
      <c r="AJ92" s="353"/>
      <c r="AK92" s="353"/>
      <c r="AL92" s="353"/>
      <c r="AM92" s="353"/>
      <c r="AN92" s="353"/>
      <c r="AO92" s="353"/>
      <c r="AP92" s="353"/>
      <c r="AQ92" s="353"/>
      <c r="AR92" s="353"/>
      <c r="AS92" s="353"/>
      <c r="AT92" s="565"/>
      <c r="AU92" s="353"/>
      <c r="AV92" s="351"/>
      <c r="AW92" s="901"/>
      <c r="AX92" s="353"/>
      <c r="AY92" s="353"/>
      <c r="AZ92" s="353"/>
      <c r="BA92" s="622"/>
      <c r="BB92" s="622"/>
      <c r="BC92" s="622"/>
      <c r="BD92" s="622"/>
      <c r="BE92" s="565"/>
      <c r="BF92" s="353"/>
      <c r="BG92" s="353"/>
      <c r="BH92" s="353"/>
      <c r="BI92" s="565"/>
      <c r="BJ92" s="353"/>
      <c r="BK92" s="743"/>
      <c r="BL92" s="353"/>
      <c r="BM92" s="353"/>
      <c r="BN92" s="353"/>
      <c r="BO92" s="353"/>
      <c r="BP92" s="353"/>
      <c r="BR92" s="353"/>
      <c r="BS92" s="353"/>
      <c r="BT92" s="353"/>
      <c r="BU92" s="353"/>
      <c r="BV92" s="353"/>
    </row>
    <row r="93" spans="1:74" ht="15" customHeight="1">
      <c r="A93" s="240" t="s">
        <v>27</v>
      </c>
      <c r="B93" s="124"/>
      <c r="C93" s="124"/>
      <c r="D93" s="97"/>
      <c r="E93" s="97"/>
      <c r="F93" s="210"/>
      <c r="G93" s="210"/>
      <c r="H93" s="210"/>
      <c r="I93" s="107"/>
      <c r="J93" s="220"/>
      <c r="K93" s="220"/>
      <c r="L93" s="220"/>
      <c r="M93" s="117"/>
      <c r="N93" s="220"/>
      <c r="O93" s="220"/>
      <c r="P93" s="220"/>
      <c r="Q93" s="117"/>
      <c r="R93" s="220"/>
      <c r="S93" s="220"/>
      <c r="T93" s="220"/>
      <c r="U93" s="356"/>
      <c r="V93" s="356"/>
      <c r="W93" s="766"/>
      <c r="X93" s="766"/>
      <c r="Y93" s="766"/>
      <c r="Z93" s="356"/>
      <c r="AA93" s="575"/>
      <c r="AB93" s="356"/>
      <c r="AC93" s="356"/>
      <c r="AD93" s="356"/>
      <c r="AE93" s="356"/>
      <c r="AF93" s="356"/>
      <c r="AG93" s="356"/>
      <c r="AH93" s="356"/>
      <c r="AI93" s="356"/>
      <c r="AJ93" s="356"/>
      <c r="AK93" s="356"/>
      <c r="AL93" s="356"/>
      <c r="AM93" s="356"/>
      <c r="AN93" s="356"/>
      <c r="AO93" s="356"/>
      <c r="AP93" s="356"/>
      <c r="AQ93" s="356"/>
      <c r="AR93" s="356"/>
      <c r="AS93" s="356"/>
      <c r="AT93" s="575"/>
      <c r="AU93" s="353"/>
      <c r="AV93" s="351"/>
      <c r="AW93" s="901"/>
      <c r="AX93" s="356"/>
      <c r="AY93" s="356"/>
      <c r="AZ93" s="356"/>
      <c r="BA93" s="356"/>
      <c r="BB93" s="356"/>
      <c r="BC93" s="356"/>
      <c r="BD93" s="356"/>
      <c r="BE93" s="575"/>
      <c r="BF93" s="356"/>
      <c r="BG93" s="356"/>
      <c r="BH93" s="356"/>
      <c r="BI93" s="575"/>
      <c r="BJ93" s="356"/>
      <c r="BK93" s="743"/>
      <c r="BL93" s="356"/>
      <c r="BM93" s="356"/>
      <c r="BN93" s="356"/>
      <c r="BO93" s="356"/>
      <c r="BP93" s="356"/>
      <c r="BR93" s="351"/>
      <c r="BS93" s="351"/>
      <c r="BT93" s="351"/>
      <c r="BU93" s="351"/>
      <c r="BV93" s="351"/>
    </row>
    <row r="94" spans="1:74" ht="15" customHeight="1">
      <c r="A94" s="30"/>
      <c r="B94" s="1141" t="s">
        <v>3</v>
      </c>
      <c r="C94" s="124"/>
      <c r="D94" s="97"/>
      <c r="E94" s="97"/>
      <c r="F94" s="210" t="s">
        <v>203</v>
      </c>
      <c r="G94" s="210" t="s">
        <v>203</v>
      </c>
      <c r="H94" s="210" t="s">
        <v>203</v>
      </c>
      <c r="I94" s="107" t="s">
        <v>203</v>
      </c>
      <c r="J94" s="220">
        <v>0.20197330237957045</v>
      </c>
      <c r="K94" s="220">
        <v>0.24152423648080701</v>
      </c>
      <c r="L94" s="220">
        <v>0.22115895800106333</v>
      </c>
      <c r="M94" s="117">
        <v>0.30007483162883575</v>
      </c>
      <c r="N94" s="220">
        <v>0.35659101883148225</v>
      </c>
      <c r="O94" s="220">
        <v>0.2290679304897314</v>
      </c>
      <c r="P94" s="220">
        <v>0.24989116238572073</v>
      </c>
      <c r="Q94" s="117">
        <v>0.14907904834996111</v>
      </c>
      <c r="R94" s="220">
        <v>9.0941448656344681E-2</v>
      </c>
      <c r="S94" s="220">
        <v>0.10080793242746955</v>
      </c>
      <c r="T94" s="220">
        <v>2.9432253570184308E-2</v>
      </c>
      <c r="U94" s="356">
        <v>-5.8440474202698933E-3</v>
      </c>
      <c r="V94" s="356">
        <v>-7.7324632952691652E-2</v>
      </c>
      <c r="W94" s="766">
        <v>-3.8532110091743177E-2</v>
      </c>
      <c r="X94" s="766">
        <v>7.4437489426495418E-3</v>
      </c>
      <c r="Y94" s="766">
        <v>4.8706751763520906E-3</v>
      </c>
      <c r="Z94" s="356">
        <v>1.6796322489391891E-2</v>
      </c>
      <c r="AA94" s="575"/>
      <c r="AB94" s="356"/>
      <c r="AC94" s="356"/>
      <c r="AD94" s="356"/>
      <c r="AE94" s="356">
        <v>2.6943802925332161E-3</v>
      </c>
      <c r="AF94" s="356">
        <v>1.7100513015390284E-2</v>
      </c>
      <c r="AG94" s="356">
        <v>3.1249999999999556E-2</v>
      </c>
      <c r="AH94" s="356">
        <v>5.4341839544704396E-2</v>
      </c>
      <c r="AI94" s="356">
        <v>0.11401151631477946</v>
      </c>
      <c r="AJ94" s="356">
        <v>0.13114141602839546</v>
      </c>
      <c r="AK94" s="356">
        <v>8.0509234355387926E-2</v>
      </c>
      <c r="AL94" s="356">
        <v>5.7809507226188162E-2</v>
      </c>
      <c r="AM94" s="356">
        <v>5.1688490696069067E-3</v>
      </c>
      <c r="AN94" s="356">
        <v>-1.7671345995045273E-2</v>
      </c>
      <c r="AO94" s="356">
        <v>-5.310321938267637E-3</v>
      </c>
      <c r="AP94" s="356">
        <v>2.3374485596707517E-2</v>
      </c>
      <c r="AQ94" s="356">
        <v>5.7593417895097643E-2</v>
      </c>
      <c r="AR94" s="356">
        <v>9.1795561533288161E-2</v>
      </c>
      <c r="AS94" s="356">
        <v>0.19102435769102488</v>
      </c>
      <c r="AT94" s="575"/>
      <c r="AU94" s="353"/>
      <c r="AV94" s="351"/>
      <c r="AW94" s="901"/>
      <c r="AX94" s="356"/>
      <c r="AY94" s="356">
        <v>0.36056901011051012</v>
      </c>
      <c r="AZ94" s="356">
        <v>0.27762896396785619</v>
      </c>
      <c r="BA94" s="356">
        <v>0.24300013526308684</v>
      </c>
      <c r="BB94" s="356">
        <v>0.24032863594319598</v>
      </c>
      <c r="BC94" s="356">
        <v>5.2377610107036343E-2</v>
      </c>
      <c r="BD94" s="356">
        <v>-2.634431012922045E-2</v>
      </c>
      <c r="BE94" s="575"/>
      <c r="BF94" s="356">
        <v>2.6696068311907739E-2</v>
      </c>
      <c r="BG94" s="356">
        <v>9.4913860074030021E-2</v>
      </c>
      <c r="BH94" s="356">
        <v>1.3772954924873293E-3</v>
      </c>
      <c r="BI94" s="575"/>
      <c r="BJ94" s="356">
        <v>0.14887262325424855</v>
      </c>
      <c r="BK94" s="743"/>
      <c r="BL94" s="356"/>
      <c r="BM94" s="356">
        <v>9.943589253274876E-3</v>
      </c>
      <c r="BN94" s="356">
        <v>0.12269241692700961</v>
      </c>
      <c r="BO94" s="356">
        <v>-6.4929589341429228E-3</v>
      </c>
      <c r="BP94" s="356">
        <v>7.4859955864878369E-2</v>
      </c>
      <c r="BR94" s="356"/>
      <c r="BS94" s="356"/>
      <c r="BT94" s="356">
        <v>8.6092715231788075E-2</v>
      </c>
      <c r="BU94" s="356">
        <v>-6.0944925915572545E-3</v>
      </c>
      <c r="BV94" s="356">
        <v>0.11403015301530162</v>
      </c>
    </row>
    <row r="95" spans="1:74" ht="15" customHeight="1">
      <c r="A95" s="30"/>
      <c r="B95" s="1141" t="s">
        <v>524</v>
      </c>
      <c r="C95" s="124"/>
      <c r="D95" s="97"/>
      <c r="E95" s="97"/>
      <c r="F95" s="210" t="s">
        <v>203</v>
      </c>
      <c r="G95" s="210" t="s">
        <v>203</v>
      </c>
      <c r="H95" s="210" t="s">
        <v>203</v>
      </c>
      <c r="I95" s="107" t="s">
        <v>203</v>
      </c>
      <c r="J95" s="220">
        <v>0.20914127423822704</v>
      </c>
      <c r="K95" s="220">
        <v>0.27513227513227512</v>
      </c>
      <c r="L95" s="220">
        <v>0.28589420654911835</v>
      </c>
      <c r="M95" s="117">
        <v>0.52222222222222325</v>
      </c>
      <c r="N95" s="220">
        <v>1.0710194730813285</v>
      </c>
      <c r="O95" s="220">
        <v>0.64678423236514537</v>
      </c>
      <c r="P95" s="220">
        <v>0.52203721841332018</v>
      </c>
      <c r="Q95" s="117">
        <v>0.22343876723438783</v>
      </c>
      <c r="R95" s="220">
        <v>-0.20492256637168138</v>
      </c>
      <c r="S95" s="220">
        <v>-0.18047244094488213</v>
      </c>
      <c r="T95" s="220">
        <v>-0.20109395109395101</v>
      </c>
      <c r="U95" s="356">
        <v>-0.20384487901889337</v>
      </c>
      <c r="V95" s="356">
        <v>-0.20347826086956522</v>
      </c>
      <c r="W95" s="766">
        <v>-0.15910837817063783</v>
      </c>
      <c r="X95" s="766">
        <v>-0.11196133709222733</v>
      </c>
      <c r="Y95" s="766">
        <v>-0.10324729392173182</v>
      </c>
      <c r="Z95" s="356">
        <v>-5.4585152838427908E-2</v>
      </c>
      <c r="AA95" s="575"/>
      <c r="AB95" s="356"/>
      <c r="AC95" s="356"/>
      <c r="AD95" s="356"/>
      <c r="AE95" s="356">
        <v>-9.6385542168674454E-2</v>
      </c>
      <c r="AF95" s="356">
        <v>-4.5105074320861194E-2</v>
      </c>
      <c r="AG95" s="356">
        <v>3.0114226375907993E-2</v>
      </c>
      <c r="AH95" s="356">
        <v>0.17182497331910374</v>
      </c>
      <c r="AI95" s="356">
        <v>0.29546666666666677</v>
      </c>
      <c r="AJ95" s="356">
        <v>0.35480407944176062</v>
      </c>
      <c r="AK95" s="356">
        <v>0.25352822580645173</v>
      </c>
      <c r="AL95" s="356">
        <v>7.6958105646630193E-2</v>
      </c>
      <c r="AM95" s="356">
        <v>-0.12927130506381235</v>
      </c>
      <c r="AN95" s="356">
        <v>-0.22226624405705231</v>
      </c>
      <c r="AO95" s="356">
        <v>-0.24366706875753918</v>
      </c>
      <c r="AP95" s="356">
        <v>-0.17463002114164916</v>
      </c>
      <c r="AQ95" s="356">
        <v>-7.5650118203309802E-2</v>
      </c>
      <c r="AR95" s="356">
        <v>6.9281711665817758E-2</v>
      </c>
      <c r="AS95" s="356">
        <v>0.29877724614566725</v>
      </c>
      <c r="AT95" s="575"/>
      <c r="AU95" s="353"/>
      <c r="AV95" s="351"/>
      <c r="AW95" s="901"/>
      <c r="AX95" s="356"/>
      <c r="AY95" s="356">
        <v>0.59035250463821898</v>
      </c>
      <c r="AZ95" s="356">
        <v>0.37144190387307496</v>
      </c>
      <c r="BA95" s="356">
        <v>0.33565838720653307</v>
      </c>
      <c r="BB95" s="356">
        <v>0.59622977964590507</v>
      </c>
      <c r="BC95" s="356">
        <v>-0.21249601021385256</v>
      </c>
      <c r="BD95" s="356">
        <v>-0.16263045901307127</v>
      </c>
      <c r="BE95" s="575"/>
      <c r="BF95" s="356">
        <v>-1.2783505154639108E-2</v>
      </c>
      <c r="BG95" s="356">
        <v>0.24617098301308826</v>
      </c>
      <c r="BH95" s="356">
        <v>-0.18715083798882681</v>
      </c>
      <c r="BI95" s="575"/>
      <c r="BJ95" s="356">
        <v>0.17444107093568872</v>
      </c>
      <c r="BK95" s="743"/>
      <c r="BL95" s="356"/>
      <c r="BM95" s="356">
        <v>-0.10018651745270446</v>
      </c>
      <c r="BN95" s="356">
        <v>0.34024281907018072</v>
      </c>
      <c r="BO95" s="356">
        <v>-0.1670349094122846</v>
      </c>
      <c r="BP95" s="356">
        <v>-1.8037135278514582E-2</v>
      </c>
      <c r="BR95" s="356"/>
      <c r="BS95" s="356"/>
      <c r="BT95" s="356">
        <v>0.1718464351005482</v>
      </c>
      <c r="BU95" s="356">
        <v>-0.19252831298720396</v>
      </c>
      <c r="BV95" s="356">
        <v>7.9963570127504546E-2</v>
      </c>
    </row>
    <row r="96" spans="1:74" ht="15" customHeight="1">
      <c r="A96" s="30"/>
      <c r="B96" s="124" t="s">
        <v>6</v>
      </c>
      <c r="C96" s="124"/>
      <c r="D96" s="97"/>
      <c r="E96" s="97"/>
      <c r="F96" s="210" t="s">
        <v>203</v>
      </c>
      <c r="G96" s="210" t="s">
        <v>203</v>
      </c>
      <c r="H96" s="210" t="s">
        <v>203</v>
      </c>
      <c r="I96" s="107" t="s">
        <v>203</v>
      </c>
      <c r="J96" s="220">
        <v>0.19680319680319669</v>
      </c>
      <c r="K96" s="220">
        <v>0.21682061254253804</v>
      </c>
      <c r="L96" s="220">
        <v>0.1738730450781969</v>
      </c>
      <c r="M96" s="117">
        <v>0.14943491000418518</v>
      </c>
      <c r="N96" s="220">
        <v>-0.16402337228714525</v>
      </c>
      <c r="O96" s="220">
        <v>-9.2688773471833907E-2</v>
      </c>
      <c r="P96" s="220">
        <v>3.213166144200641E-2</v>
      </c>
      <c r="Q96" s="117">
        <v>8.2301529497449843E-2</v>
      </c>
      <c r="R96" s="220">
        <v>0.62506240639041444</v>
      </c>
      <c r="S96" s="220">
        <v>0.49405548216644668</v>
      </c>
      <c r="T96" s="220">
        <v>0.30144267274107794</v>
      </c>
      <c r="U96" s="356">
        <v>0.19515477792732372</v>
      </c>
      <c r="V96" s="356">
        <v>3.410138248847927E-2</v>
      </c>
      <c r="W96" s="766">
        <v>5.3934571175950241E-2</v>
      </c>
      <c r="X96" s="766">
        <v>9.3932322053675854E-2</v>
      </c>
      <c r="Y96" s="766">
        <v>7.7984234234234284E-2</v>
      </c>
      <c r="Z96" s="356">
        <v>6.5359477124182996E-2</v>
      </c>
      <c r="AA96" s="575"/>
      <c r="AB96" s="356"/>
      <c r="AC96" s="356"/>
      <c r="AD96" s="356"/>
      <c r="AE96" s="356">
        <v>6.8567766741429281E-2</v>
      </c>
      <c r="AF96" s="356">
        <v>5.374396135265691E-2</v>
      </c>
      <c r="AG96" s="356">
        <v>3.1878230901780658E-2</v>
      </c>
      <c r="AH96" s="356">
        <v>-7.2767982087891259E-3</v>
      </c>
      <c r="AI96" s="356">
        <v>1.1994002998500841E-2</v>
      </c>
      <c r="AJ96" s="356">
        <v>1.1747851002865461E-2</v>
      </c>
      <c r="AK96" s="356">
        <v>-1.5029223490120036E-2</v>
      </c>
      <c r="AL96" s="356">
        <v>4.5954327600789879E-2</v>
      </c>
      <c r="AM96" s="356">
        <v>0.10192592592592575</v>
      </c>
      <c r="AN96" s="356">
        <v>0.12857547436986705</v>
      </c>
      <c r="AO96" s="356">
        <v>0.16219270980502909</v>
      </c>
      <c r="AP96" s="356">
        <v>0.1495956873315365</v>
      </c>
      <c r="AQ96" s="356">
        <v>0.13336918526485619</v>
      </c>
      <c r="AR96" s="356">
        <v>0.1028858218318689</v>
      </c>
      <c r="AS96" s="356">
        <v>0.14174568441526958</v>
      </c>
      <c r="AT96" s="575"/>
      <c r="AU96" s="353"/>
      <c r="AV96" s="351"/>
      <c r="AW96" s="901"/>
      <c r="AX96" s="356"/>
      <c r="AY96" s="356">
        <v>0.25632798573975046</v>
      </c>
      <c r="AZ96" s="356">
        <v>0.2233257661748016</v>
      </c>
      <c r="BA96" s="356">
        <v>0.18267223382045938</v>
      </c>
      <c r="BB96" s="356">
        <v>-3.1087574776895166E-2</v>
      </c>
      <c r="BC96" s="356">
        <v>0.37935222672064772</v>
      </c>
      <c r="BD96" s="356">
        <v>6.5526856471969541E-2</v>
      </c>
      <c r="BE96" s="575"/>
      <c r="BF96" s="356">
        <v>3.5364768683273873E-2</v>
      </c>
      <c r="BG96" s="356">
        <v>1.3605442176870763E-2</v>
      </c>
      <c r="BH96" s="356">
        <v>0.13613564111621312</v>
      </c>
      <c r="BI96" s="575"/>
      <c r="BJ96" s="356">
        <v>0.1335472101654398</v>
      </c>
      <c r="BK96" s="743"/>
      <c r="BL96" s="356"/>
      <c r="BM96" s="356">
        <v>6.0935799782372291E-2</v>
      </c>
      <c r="BN96" s="356">
        <v>1.1868131868131959E-2</v>
      </c>
      <c r="BO96" s="356">
        <v>0.11555169417897471</v>
      </c>
      <c r="BP96" s="356">
        <v>0.11760124610591882</v>
      </c>
      <c r="BR96" s="356"/>
      <c r="BS96" s="356">
        <v>5.0731215330307888E-2</v>
      </c>
      <c r="BT96" s="356">
        <v>2.591668266461733E-3</v>
      </c>
      <c r="BU96" s="356">
        <v>0.13135471517472452</v>
      </c>
      <c r="BV96" s="356">
        <v>0.12600490818312604</v>
      </c>
    </row>
    <row r="97" spans="1:74" ht="15" customHeight="1">
      <c r="A97" s="30"/>
      <c r="B97" s="124" t="s">
        <v>22</v>
      </c>
      <c r="C97" s="124"/>
      <c r="D97" s="97"/>
      <c r="E97" s="97"/>
      <c r="F97" s="210" t="s">
        <v>203</v>
      </c>
      <c r="G97" s="210" t="s">
        <v>203</v>
      </c>
      <c r="H97" s="210" t="s">
        <v>203</v>
      </c>
      <c r="I97" s="107" t="s">
        <v>203</v>
      </c>
      <c r="J97" s="220">
        <v>0.27313769751692996</v>
      </c>
      <c r="K97" s="220">
        <v>0.10150375939849621</v>
      </c>
      <c r="L97" s="220">
        <v>0.13274336283185839</v>
      </c>
      <c r="M97" s="117">
        <v>0.20965309200603333</v>
      </c>
      <c r="N97" s="220">
        <v>0.20390070921985837</v>
      </c>
      <c r="O97" s="220">
        <v>0.2372013651877134</v>
      </c>
      <c r="P97" s="220">
        <v>0.27968750000000009</v>
      </c>
      <c r="Q97" s="117">
        <v>0.19201995012468975</v>
      </c>
      <c r="R97" s="220">
        <v>0.13696612665684804</v>
      </c>
      <c r="S97" s="220">
        <v>0.18482758620689665</v>
      </c>
      <c r="T97" s="220">
        <v>8.1807081807081738E-2</v>
      </c>
      <c r="U97" s="356">
        <v>1.8828451882843877E-2</v>
      </c>
      <c r="V97" s="356">
        <v>8.2901554404145372E-2</v>
      </c>
      <c r="W97" s="766">
        <v>0.10477299185098943</v>
      </c>
      <c r="X97" s="766">
        <v>0.13882618510158018</v>
      </c>
      <c r="Y97" s="766">
        <v>0.21149897330595491</v>
      </c>
      <c r="Z97" s="356">
        <v>0.21411483253588504</v>
      </c>
      <c r="AA97" s="575"/>
      <c r="AB97" s="356"/>
      <c r="AC97" s="356"/>
      <c r="AD97" s="356"/>
      <c r="AE97" s="356">
        <v>0.18726114649681547</v>
      </c>
      <c r="AF97" s="356">
        <v>0.27128263337116887</v>
      </c>
      <c r="AG97" s="356">
        <v>0.15913757700205333</v>
      </c>
      <c r="AH97" s="356">
        <v>6.1007957559681802E-2</v>
      </c>
      <c r="AI97" s="356">
        <v>0.10407725321888384</v>
      </c>
      <c r="AJ97" s="356">
        <v>4.1964285714285676E-2</v>
      </c>
      <c r="AK97" s="356">
        <v>0.15146147032772417</v>
      </c>
      <c r="AL97" s="356">
        <v>0.23583333333333245</v>
      </c>
      <c r="AM97" s="356">
        <v>0.22837706511175893</v>
      </c>
      <c r="AN97" s="356">
        <v>2.8277634961439757E-2</v>
      </c>
      <c r="AO97" s="356">
        <v>0.13615384615384629</v>
      </c>
      <c r="AP97" s="356">
        <v>6.8779501011462907E-2</v>
      </c>
      <c r="AQ97" s="356">
        <v>6.25E-2</v>
      </c>
      <c r="AR97" s="356">
        <v>0.30916666666666681</v>
      </c>
      <c r="AS97" s="356">
        <v>0.11238997968855746</v>
      </c>
      <c r="AT97" s="575"/>
      <c r="AU97" s="353"/>
      <c r="AV97" s="351"/>
      <c r="AW97" s="901"/>
      <c r="AX97" s="356"/>
      <c r="AY97" s="356">
        <v>0.21037668798862796</v>
      </c>
      <c r="AZ97" s="356">
        <v>0.29947152084556672</v>
      </c>
      <c r="BA97" s="356">
        <v>0.17126073203795755</v>
      </c>
      <c r="BB97" s="356">
        <v>0.23070987654320985</v>
      </c>
      <c r="BC97" s="356">
        <v>9.4357366771159912E-2</v>
      </c>
      <c r="BD97" s="356">
        <v>0.12918934402749938</v>
      </c>
      <c r="BE97" s="575"/>
      <c r="BF97" s="356">
        <v>0.16176080615221422</v>
      </c>
      <c r="BG97" s="356">
        <v>0.13649851632047461</v>
      </c>
      <c r="BH97" s="356">
        <v>0.10986141795541271</v>
      </c>
      <c r="BI97" s="575"/>
      <c r="BJ97" s="356">
        <v>0.13112048413717203</v>
      </c>
      <c r="BK97" s="743"/>
      <c r="BL97" s="356"/>
      <c r="BM97" s="356">
        <v>0.2316926770708283</v>
      </c>
      <c r="BN97" s="356">
        <v>7.0175438596491002E-2</v>
      </c>
      <c r="BO97" s="356">
        <v>0.12204007285974505</v>
      </c>
      <c r="BP97" s="356">
        <v>0.18262987012987031</v>
      </c>
      <c r="BR97" s="356"/>
      <c r="BS97" s="356">
        <v>0.20492424242424234</v>
      </c>
      <c r="BT97" s="356">
        <v>9.9025463690663562E-2</v>
      </c>
      <c r="BU97" s="356">
        <v>0.12728832951945068</v>
      </c>
      <c r="BV97" s="356">
        <v>0.15630550621669625</v>
      </c>
    </row>
    <row r="98" spans="1:74" ht="15" customHeight="1">
      <c r="A98" s="30"/>
      <c r="B98" s="1350" t="s">
        <v>673</v>
      </c>
      <c r="C98" s="124"/>
      <c r="D98" s="97"/>
      <c r="E98" s="97"/>
      <c r="F98" s="210"/>
      <c r="G98" s="210"/>
      <c r="H98" s="210"/>
      <c r="I98" s="107"/>
      <c r="J98" s="220"/>
      <c r="K98" s="220"/>
      <c r="L98" s="220"/>
      <c r="M98" s="117"/>
      <c r="N98" s="220"/>
      <c r="O98" s="220"/>
      <c r="P98" s="220"/>
      <c r="Q98" s="117"/>
      <c r="R98" s="220"/>
      <c r="S98" s="220"/>
      <c r="T98" s="220"/>
      <c r="U98" s="356"/>
      <c r="V98" s="356">
        <v>1.722222222222219</v>
      </c>
      <c r="W98" s="766">
        <v>2.9999999999999969</v>
      </c>
      <c r="X98" s="766">
        <v>1.5199999999999989</v>
      </c>
      <c r="Y98" s="766">
        <v>0.47435897435897223</v>
      </c>
      <c r="Z98" s="356">
        <v>1.548387096774192</v>
      </c>
      <c r="AA98" s="575"/>
      <c r="AB98" s="356"/>
      <c r="AC98" s="356"/>
      <c r="AD98" s="356"/>
      <c r="AE98" s="356">
        <v>0.54838709677419195</v>
      </c>
      <c r="AF98" s="356">
        <v>3.4848484848484826</v>
      </c>
      <c r="AG98" s="356">
        <v>3.3947368421052415</v>
      </c>
      <c r="AH98" s="356">
        <v>5.8108108108108549</v>
      </c>
      <c r="AI98" s="356">
        <v>-1.1250000000000004</v>
      </c>
      <c r="AJ98" s="356">
        <v>-0.98648648648648629</v>
      </c>
      <c r="AK98" s="356">
        <v>-0.60479041916167731</v>
      </c>
      <c r="AL98" s="356">
        <v>-0.82936507936507886</v>
      </c>
      <c r="AM98" s="356"/>
      <c r="AN98" s="356"/>
      <c r="AO98" s="356"/>
      <c r="AP98" s="356"/>
      <c r="AQ98" s="356"/>
      <c r="AR98" s="356"/>
      <c r="AS98" s="356"/>
      <c r="AT98" s="575"/>
      <c r="AU98" s="353"/>
      <c r="AV98" s="351"/>
      <c r="AW98" s="901"/>
      <c r="AX98" s="356"/>
      <c r="AY98" s="356"/>
      <c r="AZ98" s="356"/>
      <c r="BA98" s="356"/>
      <c r="BB98" s="356"/>
      <c r="BC98" s="356"/>
      <c r="BD98" s="356"/>
      <c r="BE98" s="575"/>
      <c r="BF98" s="356">
        <v>2.9000000000000008</v>
      </c>
      <c r="BG98" s="356">
        <v>-0.85067873303167418</v>
      </c>
      <c r="BH98" s="356">
        <v>-1.5555555555555554</v>
      </c>
      <c r="BI98" s="575"/>
      <c r="BJ98" s="356">
        <v>-4.8909090909090871</v>
      </c>
      <c r="BK98" s="743"/>
      <c r="BL98" s="356"/>
      <c r="BM98" s="356">
        <v>1.5684210526315794</v>
      </c>
      <c r="BN98" s="356"/>
      <c r="BO98" s="356"/>
      <c r="BP98" s="356">
        <v>-0.23809523809523825</v>
      </c>
      <c r="BR98" s="356"/>
      <c r="BS98" s="356">
        <v>2.0902255639097733</v>
      </c>
      <c r="BT98" s="356">
        <v>-0.86374695863746975</v>
      </c>
      <c r="BU98" s="356">
        <v>-1.2857142857142849</v>
      </c>
      <c r="BV98" s="356"/>
    </row>
    <row r="99" spans="1:74" ht="15" customHeight="1">
      <c r="A99" s="30"/>
      <c r="B99" s="124" t="s">
        <v>13</v>
      </c>
      <c r="C99" s="124"/>
      <c r="D99" s="97"/>
      <c r="E99" s="97"/>
      <c r="F99" s="210" t="s">
        <v>203</v>
      </c>
      <c r="G99" s="210" t="s">
        <v>203</v>
      </c>
      <c r="H99" s="210" t="s">
        <v>203</v>
      </c>
      <c r="I99" s="107" t="s">
        <v>203</v>
      </c>
      <c r="J99" s="220">
        <v>-4.6783625730994149E-2</v>
      </c>
      <c r="K99" s="220">
        <v>5.2140737600678388E-2</v>
      </c>
      <c r="L99" s="220">
        <v>-8.0049261083743772E-2</v>
      </c>
      <c r="M99" s="117">
        <v>-7.779074290159782E-3</v>
      </c>
      <c r="N99" s="220">
        <v>-0.11278905143935825</v>
      </c>
      <c r="O99" s="220">
        <v>-0.10676873489121663</v>
      </c>
      <c r="P99" s="220">
        <v>5.9348505131637586E-2</v>
      </c>
      <c r="Q99" s="117">
        <v>0.20540964327714617</v>
      </c>
      <c r="R99" s="220">
        <v>0.56223404255319176</v>
      </c>
      <c r="S99" s="220">
        <v>0.56202074875958519</v>
      </c>
      <c r="T99" s="220">
        <v>0.40395956192080873</v>
      </c>
      <c r="U99" s="356">
        <v>0.24162601626016222</v>
      </c>
      <c r="V99" s="356">
        <v>0.2087163772557028</v>
      </c>
      <c r="W99" s="766">
        <v>0.1328328039272304</v>
      </c>
      <c r="X99" s="766">
        <v>0.31953195319531957</v>
      </c>
      <c r="Y99" s="766">
        <v>0.1228391828182307</v>
      </c>
      <c r="Z99" s="356">
        <v>0.18816901408450715</v>
      </c>
      <c r="AA99" s="575"/>
      <c r="AB99" s="356"/>
      <c r="AC99" s="356"/>
      <c r="AD99" s="356"/>
      <c r="AE99" s="356">
        <v>0.27514970059880284</v>
      </c>
      <c r="AF99" s="356">
        <v>0.1123716909778496</v>
      </c>
      <c r="AG99" s="356">
        <v>2.5364919837281175E-2</v>
      </c>
      <c r="AH99" s="356">
        <v>8.2096933728980526E-2</v>
      </c>
      <c r="AI99" s="356">
        <v>2.0662127259920116E-2</v>
      </c>
      <c r="AJ99" s="356">
        <v>0.15492957746478897</v>
      </c>
      <c r="AK99" s="356">
        <v>5.7409568261376442E-2</v>
      </c>
      <c r="AL99" s="356">
        <v>0.14236745886654534</v>
      </c>
      <c r="AM99" s="356">
        <v>-0.25074764205198996</v>
      </c>
      <c r="AN99" s="356">
        <v>-0.19911690496215284</v>
      </c>
      <c r="AO99" s="356">
        <v>0.12006179651291071</v>
      </c>
      <c r="AP99" s="356">
        <v>-3.2206441288258336E-2</v>
      </c>
      <c r="AQ99" s="356">
        <v>0.71077678845563397</v>
      </c>
      <c r="AR99" s="356">
        <v>0.56970333420845298</v>
      </c>
      <c r="AS99" s="356">
        <v>0.10738916256157682</v>
      </c>
      <c r="AT99" s="575"/>
      <c r="AU99" s="353"/>
      <c r="AV99" s="351"/>
      <c r="AW99" s="901"/>
      <c r="AX99" s="356"/>
      <c r="AY99" s="356">
        <v>0.20873655913978495</v>
      </c>
      <c r="AZ99" s="356">
        <v>6.7385744467919562E-2</v>
      </c>
      <c r="BA99" s="356">
        <v>-2.1460568809250846E-2</v>
      </c>
      <c r="BB99" s="356">
        <v>1.6288725646758095E-2</v>
      </c>
      <c r="BC99" s="356">
        <v>0.41954745443117547</v>
      </c>
      <c r="BD99" s="356">
        <v>0.1925319164637298</v>
      </c>
      <c r="BE99" s="575"/>
      <c r="BF99" s="356">
        <v>0.11614805109728121</v>
      </c>
      <c r="BG99" s="356">
        <v>9.3614273975818785E-2</v>
      </c>
      <c r="BH99" s="356">
        <v>-8.8767240916653556E-2</v>
      </c>
      <c r="BI99" s="575"/>
      <c r="BJ99" s="356">
        <v>0.36078385629301257</v>
      </c>
      <c r="BK99" s="743"/>
      <c r="BL99" s="356"/>
      <c r="BM99" s="356">
        <v>0.18957682476569171</v>
      </c>
      <c r="BN99" s="356">
        <v>8.6665870836815317E-2</v>
      </c>
      <c r="BO99" s="356">
        <v>-0.22377238273096778</v>
      </c>
      <c r="BP99" s="356">
        <v>0.63472969148032798</v>
      </c>
      <c r="BR99" s="356"/>
      <c r="BS99" s="356">
        <v>0.12841992692273396</v>
      </c>
      <c r="BT99" s="356">
        <v>7.6765123993050022E-2</v>
      </c>
      <c r="BU99" s="356">
        <v>-0.10950564764559201</v>
      </c>
      <c r="BV99" s="356">
        <v>0.41429865744172645</v>
      </c>
    </row>
    <row r="100" spans="1:74" ht="15" customHeight="1">
      <c r="A100" s="30"/>
      <c r="B100" s="30"/>
      <c r="C100" s="124" t="s">
        <v>14</v>
      </c>
      <c r="D100" s="97"/>
      <c r="E100" s="97"/>
      <c r="F100" s="210" t="s">
        <v>203</v>
      </c>
      <c r="G100" s="210" t="s">
        <v>203</v>
      </c>
      <c r="H100" s="210" t="s">
        <v>203</v>
      </c>
      <c r="I100" s="107" t="s">
        <v>203</v>
      </c>
      <c r="J100" s="220">
        <v>8.9445438282647505E-2</v>
      </c>
      <c r="K100" s="220">
        <v>4.7244094488188892E-2</v>
      </c>
      <c r="L100" s="220">
        <v>8.1103000811030057E-2</v>
      </c>
      <c r="M100" s="117">
        <v>0.24560168895144296</v>
      </c>
      <c r="N100" s="220">
        <v>0.1469622331691296</v>
      </c>
      <c r="O100" s="220">
        <v>0.10225563909774427</v>
      </c>
      <c r="P100" s="220">
        <v>9.0772693173293284E-2</v>
      </c>
      <c r="Q100" s="117">
        <v>8.3050847457627031E-2</v>
      </c>
      <c r="R100" s="220">
        <v>2.9348604151753888E-2</v>
      </c>
      <c r="S100" s="220">
        <v>0.15143246930422927</v>
      </c>
      <c r="T100" s="220">
        <v>0.12104539202200826</v>
      </c>
      <c r="U100" s="356">
        <v>5.3729786124152357E-2</v>
      </c>
      <c r="V100" s="356">
        <v>2.2948539638386611E-2</v>
      </c>
      <c r="W100" s="766">
        <v>-4.5023696682464531E-2</v>
      </c>
      <c r="X100" s="766">
        <v>-1.5950920245398792E-2</v>
      </c>
      <c r="Y100" s="766">
        <v>9.4059405940591923E-3</v>
      </c>
      <c r="Z100" s="356">
        <v>7.0020394289598942E-2</v>
      </c>
      <c r="AA100" s="575"/>
      <c r="AB100" s="356"/>
      <c r="AC100" s="356"/>
      <c r="AD100" s="356"/>
      <c r="AE100" s="356">
        <v>6.8634686346863427E-2</v>
      </c>
      <c r="AF100" s="356">
        <v>2.0861372812920553E-2</v>
      </c>
      <c r="AG100" s="356">
        <v>5.2238805970149516E-2</v>
      </c>
      <c r="AH100" s="356">
        <v>7.3475768629494453E-2</v>
      </c>
      <c r="AI100" s="356">
        <v>4.0745856353590959E-2</v>
      </c>
      <c r="AJ100" s="356">
        <v>0.11074489123269626</v>
      </c>
      <c r="AK100" s="356">
        <v>7.9303675048356004E-2</v>
      </c>
      <c r="AL100" s="356">
        <v>0.15533980582524265</v>
      </c>
      <c r="AM100" s="356">
        <v>0.11479761114797626</v>
      </c>
      <c r="AN100" s="356">
        <v>2.0771513353115667E-2</v>
      </c>
      <c r="AO100" s="356">
        <v>4.062126642771835E-2</v>
      </c>
      <c r="AP100" s="356">
        <v>1.4285714285713791E-2</v>
      </c>
      <c r="AQ100" s="356">
        <v>7.0833333333333304E-2</v>
      </c>
      <c r="AR100" s="356">
        <v>0.17209302325581399</v>
      </c>
      <c r="AS100" s="356">
        <v>0.20608495981630282</v>
      </c>
      <c r="AT100" s="575"/>
      <c r="AU100" s="353"/>
      <c r="AV100" s="351"/>
      <c r="AW100" s="901"/>
      <c r="AX100" s="356"/>
      <c r="AY100" s="356">
        <v>0.29600918748205562</v>
      </c>
      <c r="AZ100" s="356">
        <v>0.11696942844483837</v>
      </c>
      <c r="BA100" s="356">
        <v>0.12078540261800885</v>
      </c>
      <c r="BB100" s="356">
        <v>0.10316758095912215</v>
      </c>
      <c r="BC100" s="356">
        <v>8.6942572986846489E-2</v>
      </c>
      <c r="BD100" s="356">
        <v>-7.0838252656435508E-3</v>
      </c>
      <c r="BE100" s="575"/>
      <c r="BF100" s="356">
        <v>5.486044273339763E-2</v>
      </c>
      <c r="BG100" s="356">
        <v>0.10188564476885653</v>
      </c>
      <c r="BH100" s="356">
        <v>4.2782224675683045E-2</v>
      </c>
      <c r="BI100" s="575"/>
      <c r="BJ100" s="356">
        <v>0.16262694651320242</v>
      </c>
      <c r="BK100" s="743"/>
      <c r="BL100" s="356"/>
      <c r="BM100" s="356">
        <v>4.3646603308693965E-2</v>
      </c>
      <c r="BN100" s="356">
        <v>7.6559865092748591E-2</v>
      </c>
      <c r="BO100" s="356">
        <v>6.5162907268170533E-2</v>
      </c>
      <c r="BP100" s="356">
        <v>0.12205882352941178</v>
      </c>
      <c r="BR100" s="356"/>
      <c r="BS100" s="356">
        <v>4.6581691772885403E-2</v>
      </c>
      <c r="BT100" s="356">
        <v>7.7502214348981413E-2</v>
      </c>
      <c r="BU100" s="356">
        <v>5.6720098643649797E-2</v>
      </c>
      <c r="BV100" s="356">
        <v>0.1505250875145856</v>
      </c>
    </row>
    <row r="101" spans="1:74" ht="15" customHeight="1">
      <c r="A101" s="30"/>
      <c r="B101" s="30"/>
      <c r="C101" s="124" t="s">
        <v>16</v>
      </c>
      <c r="D101" s="97"/>
      <c r="E101" s="97"/>
      <c r="F101" s="210" t="s">
        <v>203</v>
      </c>
      <c r="G101" s="210" t="s">
        <v>203</v>
      </c>
      <c r="H101" s="210" t="s">
        <v>203</v>
      </c>
      <c r="I101" s="107" t="s">
        <v>203</v>
      </c>
      <c r="J101" s="220">
        <v>-2.7272727272727337E-2</v>
      </c>
      <c r="K101" s="220">
        <v>3.0567685589519833E-2</v>
      </c>
      <c r="L101" s="220">
        <v>-0.24905660377358496</v>
      </c>
      <c r="M101" s="117">
        <v>-0.14798206278026926</v>
      </c>
      <c r="N101" s="220">
        <v>-9.8130841121495282E-2</v>
      </c>
      <c r="O101" s="220">
        <v>-0.13135593220338992</v>
      </c>
      <c r="P101" s="220">
        <v>0.35175879396984921</v>
      </c>
      <c r="Q101" s="117">
        <v>1.1894736842105269</v>
      </c>
      <c r="R101" s="220">
        <v>0.66839378238341984</v>
      </c>
      <c r="S101" s="220">
        <v>0.56585365853658542</v>
      </c>
      <c r="T101" s="220">
        <v>0.23791821561338278</v>
      </c>
      <c r="U101" s="356">
        <v>-8.6538461538462119E-2</v>
      </c>
      <c r="V101" s="356">
        <v>0.28260869565217361</v>
      </c>
      <c r="W101" s="766">
        <v>0.41744548286604366</v>
      </c>
      <c r="X101" s="766">
        <v>0.66066066066066065</v>
      </c>
      <c r="Y101" s="766">
        <v>0.37894736842105337</v>
      </c>
      <c r="Z101" s="356">
        <v>0.26634382566585968</v>
      </c>
      <c r="AA101" s="575"/>
      <c r="AB101" s="356"/>
      <c r="AC101" s="356"/>
      <c r="AD101" s="356"/>
      <c r="AE101" s="356">
        <v>0.41057934508816141</v>
      </c>
      <c r="AF101" s="356">
        <v>0.16666666666666674</v>
      </c>
      <c r="AG101" s="356">
        <v>3.8745387453874347E-2</v>
      </c>
      <c r="AH101" s="356">
        <v>3.4552845528455389E-2</v>
      </c>
      <c r="AI101" s="356">
        <v>3.3928571428571308E-2</v>
      </c>
      <c r="AJ101" s="356">
        <v>0.18146718146718155</v>
      </c>
      <c r="AK101" s="356">
        <v>-2.4866785079928899E-2</v>
      </c>
      <c r="AL101" s="356">
        <v>-1.9646365422396839E-2</v>
      </c>
      <c r="AM101" s="356">
        <v>-0.35751295336787547</v>
      </c>
      <c r="AN101" s="356">
        <v>-0.31045751633986929</v>
      </c>
      <c r="AO101" s="356">
        <v>0.23315118397085599</v>
      </c>
      <c r="AP101" s="356">
        <v>-0.13026052104208419</v>
      </c>
      <c r="AQ101" s="356">
        <v>0.94892473118279552</v>
      </c>
      <c r="AR101" s="356">
        <v>0.8649289099526063</v>
      </c>
      <c r="AS101" s="356">
        <v>3.5450516986706537E-2</v>
      </c>
      <c r="AT101" s="575"/>
      <c r="AU101" s="353"/>
      <c r="AV101" s="351"/>
      <c r="AW101" s="901"/>
      <c r="AX101" s="356"/>
      <c r="AY101" s="356">
        <v>0.25156445556946183</v>
      </c>
      <c r="AZ101" s="356">
        <v>-6.2999999999999945E-2</v>
      </c>
      <c r="BA101" s="356">
        <v>-0.10458911419423689</v>
      </c>
      <c r="BB101" s="356">
        <v>0.2908224076281285</v>
      </c>
      <c r="BC101" s="356">
        <v>0.25207756232686984</v>
      </c>
      <c r="BD101" s="356">
        <v>0.43436578171091456</v>
      </c>
      <c r="BE101" s="575"/>
      <c r="BF101" s="356">
        <v>0.14666666666666672</v>
      </c>
      <c r="BG101" s="356">
        <v>4.1395348837209411E-2</v>
      </c>
      <c r="BH101" s="356">
        <v>-0.1491737382760161</v>
      </c>
      <c r="BI101" s="575"/>
      <c r="BJ101" s="356">
        <v>0.51939989653388507</v>
      </c>
      <c r="BK101" s="743"/>
      <c r="BL101" s="356"/>
      <c r="BM101" s="356">
        <v>0.28180737217598106</v>
      </c>
      <c r="BN101" s="356">
        <v>0.10482374768089042</v>
      </c>
      <c r="BO101" s="356">
        <v>-0.33333333333333326</v>
      </c>
      <c r="BP101" s="356">
        <v>0.9042821158690173</v>
      </c>
      <c r="BR101" s="356"/>
      <c r="BS101" s="356">
        <v>0.18655097613882843</v>
      </c>
      <c r="BT101" s="356">
        <v>6.0329067641681888E-2</v>
      </c>
      <c r="BU101" s="356">
        <v>-0.15459770114942528</v>
      </c>
      <c r="BV101" s="356">
        <v>0.50441876274643116</v>
      </c>
    </row>
    <row r="102" spans="1:74" ht="15" customHeight="1">
      <c r="A102" s="30"/>
      <c r="B102" s="124" t="s">
        <v>17</v>
      </c>
      <c r="C102" s="124"/>
      <c r="D102" s="97"/>
      <c r="E102" s="97"/>
      <c r="F102" s="210" t="s">
        <v>203</v>
      </c>
      <c r="G102" s="210" t="s">
        <v>203</v>
      </c>
      <c r="H102" s="210" t="s">
        <v>203</v>
      </c>
      <c r="I102" s="107" t="s">
        <v>203</v>
      </c>
      <c r="J102" s="220">
        <v>-0.22372881355932184</v>
      </c>
      <c r="K102" s="220">
        <v>6.5116279069767469E-2</v>
      </c>
      <c r="L102" s="220">
        <v>-0.24413646055437088</v>
      </c>
      <c r="M102" s="117">
        <v>-0.36245954692556737</v>
      </c>
      <c r="N102" s="220">
        <v>-0.57787481804949048</v>
      </c>
      <c r="O102" s="220">
        <v>-0.40393013100436648</v>
      </c>
      <c r="P102" s="220">
        <v>-8.1805359661495269E-2</v>
      </c>
      <c r="Q102" s="117">
        <v>0.22842639593908753</v>
      </c>
      <c r="R102" s="220">
        <v>3.0586206896551724</v>
      </c>
      <c r="S102" s="220">
        <v>1.6630036630036629</v>
      </c>
      <c r="T102" s="220">
        <v>1.1044546850998467</v>
      </c>
      <c r="U102" s="356">
        <v>0.95316804407713218</v>
      </c>
      <c r="V102" s="356">
        <v>0.41546304163126568</v>
      </c>
      <c r="W102" s="766">
        <v>0.27647867950481353</v>
      </c>
      <c r="X102" s="766">
        <v>0.63576642335766409</v>
      </c>
      <c r="Y102" s="766">
        <v>0.2157968970380848</v>
      </c>
      <c r="Z102" s="356">
        <v>0.27310924369747869</v>
      </c>
      <c r="AA102" s="575"/>
      <c r="AB102" s="356"/>
      <c r="AC102" s="356"/>
      <c r="AD102" s="356"/>
      <c r="AE102" s="356">
        <v>0.27310924369748046</v>
      </c>
      <c r="AF102" s="356">
        <v>0.16002155172413746</v>
      </c>
      <c r="AG102" s="356">
        <v>1.7849174475679241E-2</v>
      </c>
      <c r="AH102" s="356">
        <v>2.204176334106478E-2</v>
      </c>
      <c r="AI102" s="356">
        <v>6.8363979255068541E-2</v>
      </c>
      <c r="AJ102" s="356">
        <v>0.16256386437529069</v>
      </c>
      <c r="AK102" s="356">
        <v>-0.31565103024989105</v>
      </c>
      <c r="AL102" s="356">
        <v>0.20317820658343178</v>
      </c>
      <c r="AM102" s="356">
        <v>-0.46822594880847335</v>
      </c>
      <c r="AN102" s="356">
        <v>-0.33399920095884883</v>
      </c>
      <c r="AO102" s="356">
        <v>0.73862908392056248</v>
      </c>
      <c r="AP102" s="356">
        <v>-4.8584905660379207E-2</v>
      </c>
      <c r="AQ102" s="356">
        <v>1.5269709543568464</v>
      </c>
      <c r="AR102" s="356">
        <v>0.9514097180563863</v>
      </c>
      <c r="AS102" s="356">
        <v>0.28334561532793168</v>
      </c>
      <c r="AT102" s="575"/>
      <c r="AU102" s="353"/>
      <c r="AV102" s="351"/>
      <c r="AW102" s="901"/>
      <c r="AX102" s="356"/>
      <c r="AY102" s="356">
        <v>0.1012978790756569</v>
      </c>
      <c r="AZ102" s="356">
        <v>4.0528887611382736E-2</v>
      </c>
      <c r="BA102" s="356">
        <v>-0.1980662983425413</v>
      </c>
      <c r="BB102" s="356">
        <v>-0.23217361350327292</v>
      </c>
      <c r="BC102" s="356">
        <v>1.4311350381336925</v>
      </c>
      <c r="BD102" s="356">
        <v>0.38162022513378902</v>
      </c>
      <c r="BE102" s="575"/>
      <c r="BF102" s="356">
        <v>0.11085882195805996</v>
      </c>
      <c r="BG102" s="356">
        <v>1.5991343032343952E-2</v>
      </c>
      <c r="BH102" s="356">
        <v>-0.10023668639053318</v>
      </c>
      <c r="BI102" s="575"/>
      <c r="BJ102" s="356">
        <v>0.63869525187425902</v>
      </c>
      <c r="BK102" s="743"/>
      <c r="BL102" s="356"/>
      <c r="BM102" s="356">
        <v>0.21351504826803014</v>
      </c>
      <c r="BN102" s="356">
        <v>0.11581656527842776</v>
      </c>
      <c r="BO102" s="356">
        <v>-0.39777731180540976</v>
      </c>
      <c r="BP102" s="356">
        <v>1.1928969359331458</v>
      </c>
      <c r="BR102" s="356"/>
      <c r="BS102" s="356">
        <v>0.13742842269651212</v>
      </c>
      <c r="BT102" s="356">
        <v>-3.4324942791762236E-2</v>
      </c>
      <c r="BU102" s="356">
        <v>-0.11753554502369701</v>
      </c>
      <c r="BV102" s="356">
        <v>0.75098460436806369</v>
      </c>
    </row>
    <row r="103" spans="1:74">
      <c r="A103" s="30"/>
      <c r="B103" s="30"/>
      <c r="C103" s="30"/>
      <c r="D103" s="97"/>
      <c r="E103" s="97"/>
      <c r="F103" s="32"/>
      <c r="G103" s="32"/>
      <c r="H103" s="32"/>
      <c r="I103" s="32"/>
      <c r="J103" s="32"/>
      <c r="K103" s="32"/>
      <c r="L103" s="32"/>
      <c r="M103" s="32"/>
      <c r="N103" s="32"/>
      <c r="O103" s="32"/>
      <c r="P103" s="32"/>
      <c r="Q103" s="32"/>
      <c r="R103" s="32"/>
      <c r="S103" s="32"/>
      <c r="T103" s="32"/>
      <c r="U103" s="32"/>
      <c r="V103" s="32"/>
      <c r="W103" s="32"/>
      <c r="X103" s="32"/>
      <c r="Y103" s="32"/>
      <c r="Z103" s="32"/>
      <c r="AA103" s="495"/>
      <c r="AB103" s="32"/>
      <c r="AC103" s="32"/>
      <c r="AD103" s="32"/>
      <c r="AE103" s="32"/>
      <c r="AF103" s="32"/>
      <c r="AG103" s="32"/>
      <c r="AH103" s="32"/>
      <c r="AI103" s="32"/>
      <c r="AJ103" s="32"/>
      <c r="AK103" s="32"/>
      <c r="AL103" s="32"/>
      <c r="AM103" s="32"/>
      <c r="AN103" s="32"/>
      <c r="AO103" s="32"/>
      <c r="AP103" s="32"/>
      <c r="AQ103" s="32"/>
      <c r="AR103" s="32"/>
      <c r="AS103" s="32"/>
      <c r="AT103" s="495"/>
      <c r="AU103" s="32"/>
      <c r="AW103" s="900"/>
      <c r="AX103" s="32"/>
      <c r="AY103" s="32"/>
      <c r="AZ103" s="32"/>
      <c r="BA103" s="32"/>
      <c r="BB103" s="32"/>
      <c r="BC103" s="32"/>
      <c r="BD103" s="32"/>
      <c r="BE103" s="495"/>
      <c r="BF103" s="32"/>
      <c r="BG103" s="32"/>
      <c r="BH103" s="32"/>
      <c r="BI103" s="495"/>
      <c r="BJ103" s="32"/>
      <c r="BL103" s="32"/>
      <c r="BM103" s="32"/>
      <c r="BN103" s="32"/>
      <c r="BO103" s="32"/>
      <c r="BP103" s="32"/>
      <c r="BR103" s="32"/>
      <c r="BS103" s="32"/>
      <c r="BT103" s="32"/>
      <c r="BU103" s="32"/>
      <c r="BV103" s="32"/>
    </row>
    <row r="104" spans="1:74">
      <c r="D104" s="24"/>
      <c r="E104" s="24"/>
    </row>
    <row r="105" spans="1:74">
      <c r="D105" s="24"/>
      <c r="E105" s="24"/>
      <c r="AA105" s="79"/>
      <c r="AB105" s="79"/>
      <c r="AC105" s="79"/>
      <c r="AD105" s="79"/>
      <c r="AF105" s="79"/>
      <c r="AG105" s="79"/>
      <c r="AH105" s="79"/>
      <c r="AI105" s="79"/>
      <c r="AJ105" s="79"/>
      <c r="AK105" s="79"/>
      <c r="AL105" s="79"/>
      <c r="AM105" s="79"/>
      <c r="AN105" s="79"/>
      <c r="AO105" s="79"/>
      <c r="AP105" s="79"/>
      <c r="AQ105" s="79"/>
      <c r="AR105" s="79"/>
      <c r="AS105" s="79"/>
      <c r="AT105" s="79"/>
      <c r="BE105" s="79"/>
      <c r="BF105" s="79"/>
      <c r="BG105" s="79"/>
      <c r="BH105" s="79"/>
      <c r="BI105" s="79"/>
      <c r="BJ105" s="79"/>
    </row>
    <row r="106" spans="1:74">
      <c r="D106" s="24"/>
      <c r="E106" s="24"/>
      <c r="AH106" s="79"/>
      <c r="AI106" s="79"/>
      <c r="AJ106" s="79"/>
      <c r="AK106" s="79"/>
      <c r="AL106" s="79"/>
      <c r="AM106" s="79"/>
      <c r="AN106" s="79"/>
      <c r="AO106" s="79"/>
      <c r="AP106" s="79"/>
      <c r="AQ106" s="79"/>
      <c r="AR106" s="79"/>
      <c r="AS106" s="79"/>
      <c r="BF106" s="922"/>
      <c r="BG106" s="922"/>
      <c r="BH106" s="922"/>
      <c r="BJ106" s="922"/>
    </row>
    <row r="107" spans="1:74" s="523" customFormat="1">
      <c r="A107" s="1052"/>
      <c r="B107" s="124"/>
      <c r="C107" s="124" t="s">
        <v>488</v>
      </c>
      <c r="D107" s="1053"/>
      <c r="E107" s="1053"/>
      <c r="F107" s="250"/>
      <c r="G107" s="250"/>
      <c r="H107" s="250"/>
      <c r="I107" s="244"/>
      <c r="J107" s="1054"/>
      <c r="K107" s="1054"/>
      <c r="L107" s="1054"/>
      <c r="M107" s="1055"/>
      <c r="N107" s="1054"/>
      <c r="O107" s="1054"/>
      <c r="P107" s="1054"/>
      <c r="Q107" s="1055"/>
      <c r="R107" s="1054">
        <v>3.6000000000000085</v>
      </c>
      <c r="S107" s="1054">
        <v>1.1000000000000014</v>
      </c>
      <c r="T107" s="1054">
        <v>2.5</v>
      </c>
      <c r="U107" s="1056">
        <v>7.8000000000000114</v>
      </c>
      <c r="V107" s="1056">
        <v>6.2000000000000028</v>
      </c>
      <c r="W107" s="1057">
        <v>3.3000000000000007</v>
      </c>
      <c r="X107" s="1057">
        <v>3.7999999999999972</v>
      </c>
      <c r="Y107" s="1057">
        <v>3.6999999999999886</v>
      </c>
      <c r="Z107" s="1056">
        <v>9.5999999999999943</v>
      </c>
      <c r="AA107" s="1058">
        <v>6.2000000000000028</v>
      </c>
      <c r="AB107" s="1056">
        <v>3.3000000000000007</v>
      </c>
      <c r="AC107" s="1056">
        <v>3.8000000000000256</v>
      </c>
      <c r="AD107" s="1056">
        <v>3.6999999999999744</v>
      </c>
      <c r="AE107" s="1057">
        <v>9.5999999999999943</v>
      </c>
      <c r="AF107" s="1056">
        <v>14.799999999999997</v>
      </c>
      <c r="AG107" s="1056">
        <v>16.700000000000031</v>
      </c>
      <c r="AH107" s="1056">
        <v>25.199999999999989</v>
      </c>
      <c r="AI107" s="1056">
        <v>-1.2000000000000028</v>
      </c>
      <c r="AJ107" s="1056">
        <v>0.20000000000000284</v>
      </c>
      <c r="AK107" s="1056">
        <v>6.6000000000000014</v>
      </c>
      <c r="AL107" s="1056">
        <v>4.3000000000000114</v>
      </c>
      <c r="AM107" s="1056">
        <v>22.1</v>
      </c>
      <c r="AN107" s="1056">
        <v>-9.4999999999999929</v>
      </c>
      <c r="AO107" s="1056">
        <v>-14.199999999999989</v>
      </c>
      <c r="AP107" s="1056">
        <v>-3.9000000000000057</v>
      </c>
      <c r="AQ107" s="1056">
        <v>2</v>
      </c>
      <c r="AR107" s="1056">
        <v>7.5999999999999943</v>
      </c>
      <c r="AS107" s="1056">
        <v>3.9000000000000057</v>
      </c>
      <c r="AT107" s="1058"/>
      <c r="AU107" s="1059"/>
      <c r="AV107" s="688"/>
      <c r="AW107" s="1060"/>
      <c r="AX107" s="1056"/>
      <c r="AY107" s="1056"/>
      <c r="AZ107" s="1056"/>
      <c r="BA107" s="1056"/>
      <c r="BB107" s="1056"/>
      <c r="BC107" s="1056"/>
      <c r="BD107" s="1056"/>
      <c r="BE107" s="1058"/>
      <c r="BF107" s="1056">
        <v>66.300000000000011</v>
      </c>
      <c r="BG107" s="1056">
        <v>9.9000000000000057</v>
      </c>
      <c r="BH107" s="1056">
        <v>-5.5</v>
      </c>
      <c r="BI107" s="1058">
        <v>-5.5</v>
      </c>
      <c r="BJ107" s="1056">
        <v>21.399999999999977</v>
      </c>
      <c r="BK107" s="1061"/>
      <c r="BL107" s="1056"/>
      <c r="BM107" s="1056">
        <v>24.400000000000006</v>
      </c>
      <c r="BN107" s="1056">
        <v>-1</v>
      </c>
      <c r="BO107" s="1056">
        <v>12.599999999999994</v>
      </c>
      <c r="BP107" s="1056">
        <v>9.5999999999999943</v>
      </c>
      <c r="BR107" s="1056"/>
      <c r="BS107" s="1056">
        <v>41.100000000000023</v>
      </c>
      <c r="BT107" s="1056">
        <v>5.5999999999999943</v>
      </c>
      <c r="BU107" s="1056">
        <v>-1.5999999999999943</v>
      </c>
      <c r="BV107" s="1056">
        <v>13.5</v>
      </c>
    </row>
    <row r="108" spans="1:74">
      <c r="D108" s="24"/>
      <c r="E108" s="24"/>
    </row>
    <row r="109" spans="1:74">
      <c r="D109" s="24"/>
      <c r="E109" s="24"/>
    </row>
    <row r="110" spans="1:74">
      <c r="D110" s="24"/>
      <c r="E110" s="24"/>
    </row>
    <row r="111" spans="1:74">
      <c r="D111" s="24"/>
      <c r="E111" s="24"/>
    </row>
    <row r="112" spans="1:74">
      <c r="D112" s="24"/>
      <c r="E112" s="24"/>
    </row>
    <row r="113" spans="1:74">
      <c r="D113" s="24"/>
      <c r="E113" s="24"/>
    </row>
    <row r="114" spans="1:74">
      <c r="A114" s="23"/>
      <c r="B114" s="23"/>
      <c r="C114" s="23"/>
      <c r="D114" s="24"/>
      <c r="E114" s="24"/>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W114" s="23"/>
      <c r="AX114" s="23"/>
      <c r="AY114" s="23"/>
      <c r="AZ114" s="23"/>
      <c r="BA114" s="23"/>
      <c r="BB114" s="23"/>
      <c r="BC114" s="23"/>
      <c r="BD114" s="23"/>
      <c r="BE114" s="23"/>
      <c r="BF114" s="23"/>
      <c r="BG114" s="23"/>
      <c r="BH114" s="23"/>
      <c r="BI114" s="23"/>
      <c r="BJ114" s="23"/>
      <c r="BL114" s="23"/>
      <c r="BM114" s="23"/>
      <c r="BN114" s="23"/>
      <c r="BO114" s="23"/>
      <c r="BP114" s="23"/>
      <c r="BR114" s="23"/>
      <c r="BS114" s="23"/>
      <c r="BT114" s="23"/>
      <c r="BU114" s="23"/>
      <c r="BV114" s="23"/>
    </row>
    <row r="115" spans="1:74">
      <c r="A115" s="23"/>
      <c r="B115" s="23"/>
      <c r="C115" s="23"/>
      <c r="D115" s="24"/>
      <c r="E115" s="24"/>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W115" s="23"/>
      <c r="AX115" s="23"/>
      <c r="AY115" s="23"/>
      <c r="AZ115" s="23"/>
      <c r="BA115" s="23"/>
      <c r="BB115" s="23"/>
      <c r="BC115" s="23"/>
      <c r="BD115" s="23"/>
      <c r="BE115" s="23"/>
      <c r="BF115" s="23"/>
      <c r="BG115" s="23"/>
      <c r="BH115" s="23"/>
      <c r="BI115" s="23"/>
      <c r="BJ115" s="23"/>
      <c r="BL115" s="23"/>
      <c r="BM115" s="23"/>
      <c r="BN115" s="23"/>
      <c r="BO115" s="23"/>
      <c r="BP115" s="23"/>
      <c r="BR115" s="23"/>
      <c r="BS115" s="23"/>
      <c r="BT115" s="23"/>
      <c r="BU115" s="23"/>
      <c r="BV115" s="23"/>
    </row>
    <row r="116" spans="1:74">
      <c r="A116" s="23"/>
      <c r="B116" s="23"/>
      <c r="C116" s="23"/>
      <c r="D116" s="24"/>
      <c r="E116" s="24"/>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W116" s="23"/>
      <c r="AX116" s="23"/>
      <c r="AY116" s="23"/>
      <c r="AZ116" s="23"/>
      <c r="BA116" s="23"/>
      <c r="BB116" s="23"/>
      <c r="BC116" s="23"/>
      <c r="BD116" s="23"/>
      <c r="BE116" s="23"/>
      <c r="BF116" s="23"/>
      <c r="BG116" s="23"/>
      <c r="BH116" s="23"/>
      <c r="BI116" s="23"/>
      <c r="BJ116" s="23"/>
      <c r="BL116" s="23"/>
      <c r="BM116" s="23"/>
      <c r="BN116" s="23"/>
      <c r="BO116" s="23"/>
      <c r="BP116" s="23"/>
      <c r="BR116" s="23"/>
      <c r="BS116" s="23"/>
      <c r="BT116" s="23"/>
      <c r="BU116" s="23"/>
      <c r="BV116" s="23"/>
    </row>
    <row r="117" spans="1:74">
      <c r="A117" s="23"/>
      <c r="B117" s="23"/>
      <c r="C117" s="23"/>
      <c r="D117" s="24"/>
      <c r="E117" s="24"/>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W117" s="23"/>
      <c r="AX117" s="23"/>
      <c r="AY117" s="23"/>
      <c r="AZ117" s="23"/>
      <c r="BA117" s="23"/>
      <c r="BB117" s="23"/>
      <c r="BC117" s="23"/>
      <c r="BD117" s="23"/>
      <c r="BE117" s="23"/>
      <c r="BF117" s="23"/>
      <c r="BG117" s="23"/>
      <c r="BH117" s="23"/>
      <c r="BI117" s="23"/>
      <c r="BJ117" s="23"/>
      <c r="BL117" s="23"/>
      <c r="BM117" s="23"/>
      <c r="BN117" s="23"/>
      <c r="BO117" s="23"/>
      <c r="BP117" s="23"/>
      <c r="BR117" s="23"/>
      <c r="BS117" s="23"/>
      <c r="BT117" s="23"/>
      <c r="BU117" s="23"/>
      <c r="BV117" s="23"/>
    </row>
    <row r="118" spans="1:74">
      <c r="D118" s="24"/>
      <c r="E118" s="24"/>
    </row>
    <row r="119" spans="1:74">
      <c r="D119" s="24"/>
      <c r="E119" s="24"/>
    </row>
    <row r="120" spans="1:74">
      <c r="D120" s="24"/>
      <c r="E120" s="24"/>
    </row>
    <row r="121" spans="1:74">
      <c r="D121" s="24"/>
      <c r="E121" s="24"/>
    </row>
  </sheetData>
  <mergeCells count="12">
    <mergeCell ref="BM3:BN3"/>
    <mergeCell ref="BS3:BT3"/>
    <mergeCell ref="B56:C56"/>
    <mergeCell ref="BM1:BP2"/>
    <mergeCell ref="AE1:AR2"/>
    <mergeCell ref="BS1:BV2"/>
    <mergeCell ref="BF1:BJ2"/>
    <mergeCell ref="B90:C90"/>
    <mergeCell ref="BE2:BE3"/>
    <mergeCell ref="AE3:AI3"/>
    <mergeCell ref="BF3:BG3"/>
    <mergeCell ref="AM3:AP3"/>
  </mergeCells>
  <phoneticPr fontId="212" type="noConversion"/>
  <hyperlinks>
    <hyperlink ref="A1" location="content!A1" display="back to content"/>
    <hyperlink ref="A1:C1" location="content!A1" display="back to content"/>
  </hyperlinks>
  <pageMargins left="0.23622047244094491" right="0.23622047244094491" top="0.74803149606299213" bottom="0.74803149606299213" header="0.31496062992125984" footer="0.31496062992125984"/>
  <pageSetup paperSize="9" scale="34" fitToHeight="0"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AY113"/>
  <sheetViews>
    <sheetView view="pageBreakPreview" zoomScale="55" zoomScaleNormal="80" zoomScaleSheetLayoutView="55" workbookViewId="0">
      <pane xSplit="3" ySplit="4" topLeftCell="D51" activePane="bottomRight" state="frozen"/>
      <selection activeCell="G104" sqref="G104"/>
      <selection pane="topRight" activeCell="G104" sqref="G104"/>
      <selection pane="bottomLeft" activeCell="G104" sqref="G104"/>
      <selection pane="bottomRight" activeCell="AY76" sqref="AY76"/>
    </sheetView>
  </sheetViews>
  <sheetFormatPr defaultColWidth="9.109375" defaultRowHeight="14.4" outlineLevelRow="1" outlineLevelCol="1"/>
  <cols>
    <col min="1" max="1" width="2.6640625" style="25" customWidth="1"/>
    <col min="2" max="2" width="4.33203125" style="25" customWidth="1"/>
    <col min="3" max="3" width="62.88671875" style="25" customWidth="1"/>
    <col min="4" max="4" width="1.6640625" style="190" customWidth="1"/>
    <col min="5" max="7" width="9.109375" style="24" hidden="1" customWidth="1" outlineLevel="1"/>
    <col min="8" max="8" width="11" style="24" hidden="1" customWidth="1" outlineLevel="1"/>
    <col min="9" max="11" width="9.109375" style="24" hidden="1" customWidth="1" outlineLevel="1"/>
    <col min="12" max="12" width="11" style="24" hidden="1" customWidth="1" outlineLevel="1" collapsed="1"/>
    <col min="13" max="15" width="9.109375" style="24" hidden="1" customWidth="1" outlineLevel="1"/>
    <col min="16" max="16" width="11" style="24" hidden="1" customWidth="1" outlineLevel="1"/>
    <col min="17" max="19" width="9.109375" style="24" hidden="1" customWidth="1" outlineLevel="1"/>
    <col min="20" max="20" width="11" style="24" hidden="1" customWidth="1" outlineLevel="1"/>
    <col min="21" max="21" width="11" style="24" hidden="1" customWidth="1" outlineLevel="1" collapsed="1"/>
    <col min="22" max="25" width="11" style="24" hidden="1" customWidth="1" outlineLevel="1"/>
    <col min="26" max="26" width="12.6640625" style="24" hidden="1" customWidth="1" outlineLevel="1" collapsed="1"/>
    <col min="27" max="29" width="12.6640625" style="24" hidden="1" customWidth="1" outlineLevel="1"/>
    <col min="30" max="30" width="14.109375" style="24" hidden="1" customWidth="1" outlineLevel="1" collapsed="1"/>
    <col min="31" max="33" width="14.109375" style="24" hidden="1" customWidth="1" outlineLevel="1"/>
    <col min="34" max="34" width="14.109375" style="24" hidden="1" customWidth="1" outlineLevel="1" collapsed="1"/>
    <col min="35" max="36" width="14.109375" style="24" hidden="1" customWidth="1" outlineLevel="1"/>
    <col min="37" max="37" width="14.109375" style="24" customWidth="1" collapsed="1"/>
    <col min="38" max="45" width="14.109375" style="24" customWidth="1"/>
    <col min="46" max="16384" width="9.109375" style="23"/>
  </cols>
  <sheetData>
    <row r="1" spans="1:45" ht="12.75" customHeight="1">
      <c r="A1" s="86" t="s">
        <v>201</v>
      </c>
      <c r="B1" s="86"/>
      <c r="C1" s="86"/>
      <c r="AD1" s="1577" t="s">
        <v>533</v>
      </c>
      <c r="AE1" s="1577"/>
      <c r="AF1" s="1577"/>
      <c r="AG1" s="1577"/>
      <c r="AH1" s="1577"/>
      <c r="AI1" s="1577"/>
      <c r="AJ1" s="1577"/>
      <c r="AK1" s="1577"/>
      <c r="AL1" s="1577"/>
      <c r="AM1" s="1577"/>
      <c r="AN1" s="1577"/>
      <c r="AO1" s="1577"/>
      <c r="AP1" s="1577"/>
      <c r="AQ1" s="1577"/>
      <c r="AR1" s="1577"/>
      <c r="AS1" s="1577"/>
    </row>
    <row r="2" spans="1:45" ht="18.75" customHeight="1">
      <c r="A2" s="885" t="s">
        <v>0</v>
      </c>
      <c r="S2" s="509"/>
      <c r="U2" s="829" t="s">
        <v>528</v>
      </c>
      <c r="V2" s="503"/>
      <c r="W2" s="503"/>
      <c r="X2" s="503"/>
      <c r="Y2" s="26"/>
      <c r="Z2" s="501" t="s">
        <v>398</v>
      </c>
      <c r="AA2" s="26"/>
      <c r="AB2" s="26"/>
      <c r="AC2" s="26"/>
      <c r="AD2" s="1577"/>
      <c r="AE2" s="1577"/>
      <c r="AF2" s="1577"/>
      <c r="AG2" s="1577"/>
      <c r="AH2" s="1577"/>
      <c r="AI2" s="1577"/>
      <c r="AJ2" s="1577"/>
      <c r="AK2" s="1577"/>
      <c r="AL2" s="1577"/>
      <c r="AM2" s="1577"/>
      <c r="AN2" s="1577"/>
      <c r="AO2" s="1577"/>
      <c r="AP2" s="1577"/>
      <c r="AQ2" s="1577"/>
      <c r="AR2" s="1577"/>
      <c r="AS2" s="1577"/>
    </row>
    <row r="3" spans="1:45" ht="49.8" customHeight="1">
      <c r="B3" s="1150" t="s">
        <v>527</v>
      </c>
      <c r="U3" s="503"/>
      <c r="V3" s="503"/>
      <c r="W3" s="503"/>
      <c r="X3" s="503"/>
      <c r="Z3" s="493"/>
      <c r="AD3" s="1578" t="s">
        <v>531</v>
      </c>
      <c r="AE3" s="1578"/>
      <c r="AF3" s="1578"/>
      <c r="AG3" s="1578"/>
      <c r="AH3" s="1578"/>
      <c r="AI3" s="23"/>
      <c r="AJ3" s="23"/>
      <c r="AK3" s="23"/>
      <c r="AL3" s="1573" t="s">
        <v>656</v>
      </c>
      <c r="AM3" s="1573"/>
      <c r="AN3" s="1573"/>
      <c r="AO3" s="1573"/>
      <c r="AP3" s="23"/>
      <c r="AQ3" s="23"/>
      <c r="AR3" s="23"/>
      <c r="AS3" s="1401" t="s">
        <v>706</v>
      </c>
    </row>
    <row r="4" spans="1:45">
      <c r="A4" s="28"/>
      <c r="B4" s="28"/>
      <c r="C4" s="28"/>
      <c r="D4" s="327"/>
      <c r="E4" s="28" t="s">
        <v>268</v>
      </c>
      <c r="F4" s="28" t="s">
        <v>269</v>
      </c>
      <c r="G4" s="28" t="s">
        <v>270</v>
      </c>
      <c r="H4" s="28" t="s">
        <v>271</v>
      </c>
      <c r="I4" s="28" t="s">
        <v>272</v>
      </c>
      <c r="J4" s="28" t="s">
        <v>273</v>
      </c>
      <c r="K4" s="28" t="s">
        <v>274</v>
      </c>
      <c r="L4" s="28" t="s">
        <v>275</v>
      </c>
      <c r="M4" s="28" t="s">
        <v>276</v>
      </c>
      <c r="N4" s="28" t="s">
        <v>250</v>
      </c>
      <c r="O4" s="28" t="s">
        <v>277</v>
      </c>
      <c r="P4" s="28" t="s">
        <v>278</v>
      </c>
      <c r="Q4" s="28" t="s">
        <v>279</v>
      </c>
      <c r="R4" s="28" t="s">
        <v>249</v>
      </c>
      <c r="S4" s="28" t="s">
        <v>283</v>
      </c>
      <c r="T4" s="28" t="s">
        <v>292</v>
      </c>
      <c r="U4" s="28" t="s">
        <v>308</v>
      </c>
      <c r="V4" s="28" t="s">
        <v>316</v>
      </c>
      <c r="W4" s="28" t="s">
        <v>329</v>
      </c>
      <c r="X4" s="28" t="s">
        <v>342</v>
      </c>
      <c r="Y4" s="516" t="s">
        <v>362</v>
      </c>
      <c r="Z4" s="494" t="s">
        <v>409</v>
      </c>
      <c r="AA4" s="516" t="s">
        <v>408</v>
      </c>
      <c r="AB4" s="516" t="s">
        <v>407</v>
      </c>
      <c r="AC4" s="516" t="s">
        <v>406</v>
      </c>
      <c r="AD4" s="28" t="s">
        <v>405</v>
      </c>
      <c r="AE4" s="28" t="s">
        <v>404</v>
      </c>
      <c r="AF4" s="28" t="s">
        <v>436</v>
      </c>
      <c r="AG4" s="28" t="s">
        <v>460</v>
      </c>
      <c r="AH4" s="28" t="s">
        <v>482</v>
      </c>
      <c r="AI4" s="28" t="s">
        <v>502</v>
      </c>
      <c r="AJ4" s="28" t="s">
        <v>516</v>
      </c>
      <c r="AK4" s="28" t="s">
        <v>521</v>
      </c>
      <c r="AL4" s="28" t="s">
        <v>541</v>
      </c>
      <c r="AM4" s="28" t="s">
        <v>550</v>
      </c>
      <c r="AN4" s="28" t="s">
        <v>563</v>
      </c>
      <c r="AO4" s="28" t="s">
        <v>578</v>
      </c>
      <c r="AP4" s="28" t="s">
        <v>655</v>
      </c>
      <c r="AQ4" s="28" t="s">
        <v>672</v>
      </c>
      <c r="AR4" s="28" t="s">
        <v>687</v>
      </c>
      <c r="AS4" s="494" t="s">
        <v>705</v>
      </c>
    </row>
    <row r="5" spans="1:45">
      <c r="A5" s="95" t="s">
        <v>2</v>
      </c>
      <c r="B5" s="31"/>
      <c r="C5" s="31"/>
      <c r="D5" s="97"/>
      <c r="E5" s="32"/>
      <c r="F5" s="32"/>
      <c r="G5" s="32"/>
      <c r="H5" s="32"/>
      <c r="I5" s="32"/>
      <c r="J5" s="32"/>
      <c r="K5" s="32"/>
      <c r="L5" s="32"/>
      <c r="M5" s="32"/>
      <c r="N5" s="32"/>
      <c r="O5" s="32"/>
      <c r="P5" s="32"/>
      <c r="Q5" s="32"/>
      <c r="R5" s="32"/>
      <c r="S5" s="32"/>
      <c r="T5" s="32"/>
      <c r="U5" s="503"/>
      <c r="V5" s="503"/>
      <c r="W5" s="503"/>
      <c r="X5" s="503"/>
      <c r="Y5" s="42"/>
      <c r="Z5" s="495"/>
      <c r="AA5" s="42"/>
      <c r="AB5" s="42"/>
      <c r="AC5" s="42"/>
      <c r="AD5" s="32"/>
      <c r="AE5" s="32"/>
      <c r="AF5" s="32"/>
      <c r="AG5" s="32"/>
      <c r="AH5" s="32"/>
      <c r="AI5" s="32"/>
      <c r="AJ5" s="32"/>
      <c r="AK5" s="32"/>
      <c r="AL5" s="32"/>
      <c r="AM5" s="32"/>
      <c r="AN5" s="32"/>
      <c r="AO5" s="32"/>
      <c r="AP5" s="32"/>
      <c r="AQ5" s="32"/>
      <c r="AR5" s="32"/>
      <c r="AS5" s="495"/>
    </row>
    <row r="6" spans="1:45">
      <c r="A6" s="240" t="s">
        <v>0</v>
      </c>
      <c r="B6" s="124"/>
      <c r="C6" s="124"/>
      <c r="D6" s="97"/>
      <c r="E6" s="91"/>
      <c r="F6" s="91"/>
      <c r="G6" s="91"/>
      <c r="H6" s="91"/>
      <c r="I6" s="91"/>
      <c r="J6" s="91"/>
      <c r="K6" s="91"/>
      <c r="L6" s="91"/>
      <c r="M6" s="91"/>
      <c r="N6" s="91"/>
      <c r="O6" s="91"/>
      <c r="P6" s="91"/>
      <c r="Q6" s="91"/>
      <c r="R6" s="91"/>
      <c r="S6" s="91"/>
      <c r="T6" s="91"/>
      <c r="U6" s="503"/>
      <c r="V6" s="503"/>
      <c r="W6" s="503"/>
      <c r="X6" s="503"/>
      <c r="Y6" s="27"/>
      <c r="Z6" s="496"/>
      <c r="AA6" s="27"/>
      <c r="AB6" s="27"/>
      <c r="AC6" s="27"/>
      <c r="AD6" s="91"/>
      <c r="AE6" s="91"/>
      <c r="AF6" s="91"/>
      <c r="AG6" s="91"/>
      <c r="AH6" s="27"/>
      <c r="AI6" s="27"/>
      <c r="AJ6" s="27"/>
      <c r="AK6" s="27"/>
      <c r="AL6" s="27"/>
      <c r="AM6" s="27"/>
      <c r="AN6" s="27"/>
      <c r="AO6" s="27"/>
      <c r="AP6" s="27"/>
      <c r="AQ6" s="27"/>
      <c r="AR6" s="27"/>
      <c r="AS6" s="496"/>
    </row>
    <row r="7" spans="1:45">
      <c r="A7" s="30"/>
      <c r="B7" s="30"/>
      <c r="C7" s="432" t="s">
        <v>3</v>
      </c>
      <c r="D7" s="97"/>
      <c r="E7" s="210">
        <v>344.6</v>
      </c>
      <c r="F7" s="210">
        <v>701.5</v>
      </c>
      <c r="G7" s="210">
        <v>1077.7</v>
      </c>
      <c r="H7" s="107">
        <v>1478.6</v>
      </c>
      <c r="I7" s="210">
        <v>414.2</v>
      </c>
      <c r="J7" s="210">
        <v>857.3</v>
      </c>
      <c r="K7" s="210">
        <v>1316.6999999999998</v>
      </c>
      <c r="L7" s="107">
        <v>1837.9</v>
      </c>
      <c r="M7" s="210">
        <v>561.9</v>
      </c>
      <c r="N7" s="210">
        <v>1106.5</v>
      </c>
      <c r="O7" s="210">
        <v>1680.7</v>
      </c>
      <c r="P7" s="107">
        <v>2279.6</v>
      </c>
      <c r="Q7" s="210">
        <v>613</v>
      </c>
      <c r="R7" s="210">
        <v>1212.5</v>
      </c>
      <c r="S7" s="210">
        <v>1803.6</v>
      </c>
      <c r="T7" s="107">
        <v>2399</v>
      </c>
      <c r="U7" s="749">
        <v>565.6</v>
      </c>
      <c r="V7" s="749">
        <v>1142</v>
      </c>
      <c r="W7" s="749">
        <v>1737.5</v>
      </c>
      <c r="X7" s="749">
        <v>2335.8000000000002</v>
      </c>
      <c r="Y7" s="558">
        <v>575.1</v>
      </c>
      <c r="Z7" s="566">
        <v>519.5999999999998</v>
      </c>
      <c r="AA7" s="558">
        <v>1045.8999999999999</v>
      </c>
      <c r="AB7" s="558">
        <v>1586.7000000000003</v>
      </c>
      <c r="AC7" s="558">
        <v>2131.4</v>
      </c>
      <c r="AD7" s="351">
        <v>521</v>
      </c>
      <c r="AE7" s="351">
        <v>1056.3</v>
      </c>
      <c r="AF7" s="351">
        <v>1614</v>
      </c>
      <c r="AG7" s="351">
        <v>2188.3000000000002</v>
      </c>
      <c r="AH7" s="558">
        <v>580.40000000000009</v>
      </c>
      <c r="AI7" s="558">
        <v>1185.9000000000001</v>
      </c>
      <c r="AJ7" s="558">
        <v>1788.5</v>
      </c>
      <c r="AK7" s="558">
        <v>2396</v>
      </c>
      <c r="AL7" s="558">
        <v>583.4</v>
      </c>
      <c r="AM7" s="558">
        <v>1178.2</v>
      </c>
      <c r="AN7" s="558">
        <v>1777.6</v>
      </c>
      <c r="AO7" s="558">
        <v>2399.2999999999997</v>
      </c>
      <c r="AP7" s="558">
        <v>617</v>
      </c>
      <c r="AQ7" s="558">
        <v>1266.3999999999999</v>
      </c>
      <c r="AR7" s="558">
        <v>1980.3</v>
      </c>
      <c r="AS7" s="566">
        <v>2731.1</v>
      </c>
    </row>
    <row r="8" spans="1:45">
      <c r="A8" s="30"/>
      <c r="B8" s="30"/>
      <c r="C8" s="124" t="s">
        <v>354</v>
      </c>
      <c r="D8" s="97"/>
      <c r="E8" s="210"/>
      <c r="F8" s="210"/>
      <c r="G8" s="210"/>
      <c r="H8" s="107"/>
      <c r="I8" s="210"/>
      <c r="J8" s="210"/>
      <c r="K8" s="210"/>
      <c r="L8" s="107"/>
      <c r="M8" s="210"/>
      <c r="N8" s="210"/>
      <c r="O8" s="210"/>
      <c r="P8" s="107"/>
      <c r="Q8" s="210"/>
      <c r="R8" s="210"/>
      <c r="S8" s="210"/>
      <c r="T8" s="107"/>
      <c r="U8" s="749"/>
      <c r="V8" s="749"/>
      <c r="W8" s="749"/>
      <c r="X8" s="749"/>
      <c r="Y8" s="558"/>
      <c r="Z8" s="566">
        <v>512.09999999999991</v>
      </c>
      <c r="AA8" s="558">
        <v>1028.8</v>
      </c>
      <c r="AB8" s="558">
        <v>1561</v>
      </c>
      <c r="AC8" s="558">
        <v>2098.3000000000002</v>
      </c>
      <c r="AD8" s="351">
        <v>489.09999999999997</v>
      </c>
      <c r="AE8" s="351">
        <v>986.4</v>
      </c>
      <c r="AF8" s="351">
        <v>1504.8000000000002</v>
      </c>
      <c r="AG8" s="351">
        <v>2047.3</v>
      </c>
      <c r="AH8" s="558">
        <v>543.79999999999995</v>
      </c>
      <c r="AI8" s="558">
        <v>1116</v>
      </c>
      <c r="AJ8" s="558">
        <v>1685.8</v>
      </c>
      <c r="AK8" s="558">
        <v>2263.4</v>
      </c>
      <c r="AL8" s="558">
        <v>553.29999999999995</v>
      </c>
      <c r="AM8" s="558">
        <v>1119.3</v>
      </c>
      <c r="AN8" s="558">
        <v>1689.6</v>
      </c>
      <c r="AO8" s="558">
        <v>2282.1999999999998</v>
      </c>
      <c r="AP8" s="558">
        <v>586.29999999999995</v>
      </c>
      <c r="AQ8" s="558">
        <v>1201.0999999999999</v>
      </c>
      <c r="AR8" s="558">
        <v>1873.8</v>
      </c>
      <c r="AS8" s="566">
        <v>2576.6</v>
      </c>
    </row>
    <row r="9" spans="1:45">
      <c r="A9" s="30"/>
      <c r="B9" s="30"/>
      <c r="C9" s="124" t="s">
        <v>355</v>
      </c>
      <c r="D9" s="97"/>
      <c r="E9" s="210"/>
      <c r="F9" s="210"/>
      <c r="G9" s="210"/>
      <c r="H9" s="107"/>
      <c r="I9" s="210"/>
      <c r="J9" s="210"/>
      <c r="K9" s="210"/>
      <c r="L9" s="107"/>
      <c r="M9" s="210"/>
      <c r="N9" s="210"/>
      <c r="O9" s="210"/>
      <c r="P9" s="107"/>
      <c r="Q9" s="210"/>
      <c r="R9" s="210"/>
      <c r="S9" s="210"/>
      <c r="T9" s="107"/>
      <c r="U9" s="749"/>
      <c r="V9" s="749"/>
      <c r="W9" s="749"/>
      <c r="X9" s="749"/>
      <c r="Y9" s="558"/>
      <c r="Z9" s="566">
        <v>7.5000000000000018</v>
      </c>
      <c r="AA9" s="558">
        <v>17.100000000000001</v>
      </c>
      <c r="AB9" s="558">
        <v>25.700000000000003</v>
      </c>
      <c r="AC9" s="558">
        <v>33.1</v>
      </c>
      <c r="AD9" s="351">
        <v>31.900000000000006</v>
      </c>
      <c r="AE9" s="351">
        <v>69.900000000000006</v>
      </c>
      <c r="AF9" s="351">
        <v>109.2</v>
      </c>
      <c r="AG9" s="351">
        <v>141</v>
      </c>
      <c r="AH9" s="558">
        <v>36.600000000000009</v>
      </c>
      <c r="AI9" s="558">
        <v>69.900000000000006</v>
      </c>
      <c r="AJ9" s="558">
        <v>102.7</v>
      </c>
      <c r="AK9" s="558">
        <v>132.6</v>
      </c>
      <c r="AL9" s="558">
        <v>30.1</v>
      </c>
      <c r="AM9" s="558">
        <v>58.9</v>
      </c>
      <c r="AN9" s="558">
        <v>88</v>
      </c>
      <c r="AO9" s="558">
        <v>117.1</v>
      </c>
      <c r="AP9" s="558">
        <v>30.7</v>
      </c>
      <c r="AQ9" s="558">
        <v>65.3</v>
      </c>
      <c r="AR9" s="558">
        <v>106.5</v>
      </c>
      <c r="AS9" s="566">
        <v>154.5</v>
      </c>
    </row>
    <row r="10" spans="1:45">
      <c r="A10" s="30"/>
      <c r="B10" s="30"/>
      <c r="C10" s="432" t="s">
        <v>4</v>
      </c>
      <c r="D10" s="38"/>
      <c r="E10" s="210">
        <v>-137.80000000000001</v>
      </c>
      <c r="F10" s="210">
        <v>-281.89999999999998</v>
      </c>
      <c r="G10" s="210">
        <v>-433.4</v>
      </c>
      <c r="H10" s="107">
        <v>-587.79999999999995</v>
      </c>
      <c r="I10" s="210">
        <v>-166.5</v>
      </c>
      <c r="J10" s="210">
        <v>-351.2</v>
      </c>
      <c r="K10" s="210">
        <v>-547.1</v>
      </c>
      <c r="L10" s="107">
        <v>-785.10000000000014</v>
      </c>
      <c r="M10" s="210">
        <v>-352.7</v>
      </c>
      <c r="N10" s="250">
        <v>-661</v>
      </c>
      <c r="O10" s="210">
        <v>-962</v>
      </c>
      <c r="P10" s="107">
        <v>-1253.2</v>
      </c>
      <c r="Q10" s="210">
        <v>-276.10000000000002</v>
      </c>
      <c r="R10" s="210">
        <v>-525.4</v>
      </c>
      <c r="S10" s="210">
        <v>-760.1</v>
      </c>
      <c r="T10" s="107">
        <v>-986.9</v>
      </c>
      <c r="U10" s="749">
        <v>-214.8</v>
      </c>
      <c r="V10" s="749">
        <v>-419.5</v>
      </c>
      <c r="W10" s="749">
        <v>-625.5</v>
      </c>
      <c r="X10" s="749">
        <v>-826.4</v>
      </c>
      <c r="Y10" s="558">
        <v>-197.9</v>
      </c>
      <c r="Z10" s="566">
        <v>-193.89999999999995</v>
      </c>
      <c r="AA10" s="558">
        <v>-375.29999999999995</v>
      </c>
      <c r="AB10" s="558">
        <v>-554</v>
      </c>
      <c r="AC10" s="558">
        <v>-727.5</v>
      </c>
      <c r="AD10" s="351">
        <v>-169.6</v>
      </c>
      <c r="AE10" s="351">
        <v>-337.7</v>
      </c>
      <c r="AF10" s="351">
        <v>-517.5</v>
      </c>
      <c r="AG10" s="351">
        <v>-718.2</v>
      </c>
      <c r="AH10" s="558">
        <v>-221.70000000000005</v>
      </c>
      <c r="AI10" s="558">
        <v>-452.6</v>
      </c>
      <c r="AJ10" s="558">
        <v>-679.9</v>
      </c>
      <c r="AK10" s="558">
        <v>-895</v>
      </c>
      <c r="AL10" s="558">
        <v>-188.9</v>
      </c>
      <c r="AM10" s="558">
        <v>-377</v>
      </c>
      <c r="AN10" s="558">
        <v>-549</v>
      </c>
      <c r="AO10" s="558">
        <v>-727.5</v>
      </c>
      <c r="AP10" s="558">
        <v>-177.89999999999998</v>
      </c>
      <c r="AQ10" s="558">
        <v>-370.2</v>
      </c>
      <c r="AR10" s="558">
        <v>-592.9</v>
      </c>
      <c r="AS10" s="566">
        <v>-851</v>
      </c>
    </row>
    <row r="11" spans="1:45">
      <c r="A11" s="30"/>
      <c r="B11" s="30"/>
      <c r="C11" s="124" t="s">
        <v>363</v>
      </c>
      <c r="D11" s="38"/>
      <c r="E11" s="210"/>
      <c r="F11" s="210"/>
      <c r="G11" s="210"/>
      <c r="H11" s="107"/>
      <c r="I11" s="210"/>
      <c r="J11" s="210"/>
      <c r="K11" s="210"/>
      <c r="L11" s="107"/>
      <c r="M11" s="210"/>
      <c r="N11" s="250"/>
      <c r="O11" s="210"/>
      <c r="P11" s="107"/>
      <c r="Q11" s="210"/>
      <c r="R11" s="210"/>
      <c r="S11" s="210"/>
      <c r="T11" s="107"/>
      <c r="U11" s="749"/>
      <c r="V11" s="749"/>
      <c r="W11" s="749"/>
      <c r="X11" s="749"/>
      <c r="Y11" s="558"/>
      <c r="Z11" s="566">
        <v>-193.39999999999998</v>
      </c>
      <c r="AA11" s="558">
        <v>-374.4</v>
      </c>
      <c r="AB11" s="558">
        <v>-552.70000000000005</v>
      </c>
      <c r="AC11" s="558">
        <v>-725.4</v>
      </c>
      <c r="AD11" s="351">
        <v>-165.2</v>
      </c>
      <c r="AE11" s="351">
        <v>-328.7</v>
      </c>
      <c r="AF11" s="351">
        <v>-502.4</v>
      </c>
      <c r="AG11" s="351">
        <v>-696.2</v>
      </c>
      <c r="AH11" s="558">
        <v>-215.60000000000002</v>
      </c>
      <c r="AI11" s="558">
        <v>-440.3</v>
      </c>
      <c r="AJ11" s="558">
        <v>-663.5</v>
      </c>
      <c r="AK11" s="558">
        <v>-874.2</v>
      </c>
      <c r="AL11" s="558">
        <v>-183.9</v>
      </c>
      <c r="AM11" s="558">
        <v>-366.5</v>
      </c>
      <c r="AN11" s="558">
        <v>-533.79999999999995</v>
      </c>
      <c r="AO11" s="558">
        <v>-706.4</v>
      </c>
      <c r="AP11" s="558">
        <v>-172.7</v>
      </c>
      <c r="AQ11" s="558">
        <v>-357.9</v>
      </c>
      <c r="AR11" s="558">
        <v>-572.4</v>
      </c>
      <c r="AS11" s="566">
        <v>-819.7</v>
      </c>
    </row>
    <row r="12" spans="1:45">
      <c r="A12" s="30"/>
      <c r="B12" s="30"/>
      <c r="C12" s="124" t="s">
        <v>364</v>
      </c>
      <c r="D12" s="38"/>
      <c r="E12" s="210"/>
      <c r="F12" s="210"/>
      <c r="G12" s="210"/>
      <c r="H12" s="107"/>
      <c r="I12" s="210"/>
      <c r="J12" s="210"/>
      <c r="K12" s="210"/>
      <c r="L12" s="107"/>
      <c r="M12" s="210"/>
      <c r="N12" s="250"/>
      <c r="O12" s="210"/>
      <c r="P12" s="107"/>
      <c r="Q12" s="210"/>
      <c r="R12" s="210"/>
      <c r="S12" s="210"/>
      <c r="T12" s="107"/>
      <c r="U12" s="749"/>
      <c r="V12" s="749"/>
      <c r="W12" s="749"/>
      <c r="X12" s="749"/>
      <c r="Y12" s="558"/>
      <c r="Z12" s="566">
        <v>-0.5</v>
      </c>
      <c r="AA12" s="558">
        <v>-0.9</v>
      </c>
      <c r="AB12" s="558">
        <v>-1.3</v>
      </c>
      <c r="AC12" s="558">
        <v>-2.1</v>
      </c>
      <c r="AD12" s="351">
        <v>-4.4000000000000004</v>
      </c>
      <c r="AE12" s="351">
        <v>-9</v>
      </c>
      <c r="AF12" s="351">
        <v>-15.1</v>
      </c>
      <c r="AG12" s="351">
        <v>-22</v>
      </c>
      <c r="AH12" s="558">
        <v>-6.1000000000000005</v>
      </c>
      <c r="AI12" s="558">
        <v>-12.3</v>
      </c>
      <c r="AJ12" s="558">
        <v>-16.399999999999999</v>
      </c>
      <c r="AK12" s="558">
        <v>-20.8</v>
      </c>
      <c r="AL12" s="558">
        <v>-5</v>
      </c>
      <c r="AM12" s="558">
        <v>-10.5</v>
      </c>
      <c r="AN12" s="558">
        <v>-15.2</v>
      </c>
      <c r="AO12" s="558">
        <v>-21.1</v>
      </c>
      <c r="AP12" s="558">
        <v>-5.2</v>
      </c>
      <c r="AQ12" s="558">
        <v>-12.3</v>
      </c>
      <c r="AR12" s="558">
        <v>-20.5</v>
      </c>
      <c r="AS12" s="566">
        <v>-31.3</v>
      </c>
    </row>
    <row r="13" spans="1:45">
      <c r="A13" s="30"/>
      <c r="B13" s="30"/>
      <c r="C13" s="124" t="s">
        <v>5</v>
      </c>
      <c r="D13" s="38"/>
      <c r="E13" s="210">
        <v>-6.6</v>
      </c>
      <c r="F13" s="210">
        <v>-13.7</v>
      </c>
      <c r="G13" s="210">
        <v>-21</v>
      </c>
      <c r="H13" s="107">
        <v>-28.6</v>
      </c>
      <c r="I13" s="210">
        <v>-8.1</v>
      </c>
      <c r="J13" s="210">
        <v>-16.2</v>
      </c>
      <c r="K13" s="210">
        <v>-24.5</v>
      </c>
      <c r="L13" s="107">
        <v>-33.100000000000009</v>
      </c>
      <c r="M13" s="210">
        <v>-8.9</v>
      </c>
      <c r="N13" s="210">
        <v>-18.100000000000001</v>
      </c>
      <c r="O13" s="210">
        <v>-27.900000000000002</v>
      </c>
      <c r="P13" s="107">
        <v>-38.4</v>
      </c>
      <c r="Q13" s="210">
        <v>-11.4</v>
      </c>
      <c r="R13" s="210">
        <v>-22.3</v>
      </c>
      <c r="S13" s="210">
        <v>-35.9</v>
      </c>
      <c r="T13" s="107">
        <v>-49.3</v>
      </c>
      <c r="U13" s="749">
        <v>-14.2</v>
      </c>
      <c r="V13" s="749">
        <v>-28.299999999999997</v>
      </c>
      <c r="W13" s="749">
        <v>-42.8</v>
      </c>
      <c r="X13" s="749">
        <v>-57.3</v>
      </c>
      <c r="Y13" s="558">
        <v>-18.600000000000001</v>
      </c>
      <c r="Z13" s="566">
        <v>-13.600000000000001</v>
      </c>
      <c r="AA13" s="558">
        <v>-27.3</v>
      </c>
      <c r="AB13" s="558">
        <v>-41.2</v>
      </c>
      <c r="AC13" s="558">
        <v>-55.1</v>
      </c>
      <c r="AD13" s="558">
        <v>-17.900000000000002</v>
      </c>
      <c r="AE13" s="558">
        <v>-36.1</v>
      </c>
      <c r="AF13" s="558">
        <v>-54.7</v>
      </c>
      <c r="AG13" s="558">
        <v>-73.599999999999994</v>
      </c>
      <c r="AH13" s="558">
        <v>-21.200000000000003</v>
      </c>
      <c r="AI13" s="558">
        <v>-42.7</v>
      </c>
      <c r="AJ13" s="558">
        <v>-64.099999999999994</v>
      </c>
      <c r="AK13" s="558">
        <v>-85.5</v>
      </c>
      <c r="AL13" s="558">
        <v>-22.6</v>
      </c>
      <c r="AM13" s="558">
        <v>-30.8</v>
      </c>
      <c r="AN13" s="558">
        <v>-46.9</v>
      </c>
      <c r="AO13" s="558">
        <v>-63.6</v>
      </c>
      <c r="AP13" s="558">
        <v>-17.600000000000001</v>
      </c>
      <c r="AQ13" s="558">
        <v>-35.200000000000003</v>
      </c>
      <c r="AR13" s="558">
        <v>-56.8</v>
      </c>
      <c r="AS13" s="566">
        <v>-78.099999999999994</v>
      </c>
    </row>
    <row r="14" spans="1:45" s="87" customFormat="1">
      <c r="A14" s="245"/>
      <c r="B14" s="241" t="s">
        <v>6</v>
      </c>
      <c r="C14" s="242"/>
      <c r="D14" s="38"/>
      <c r="E14" s="145">
        <v>200.20000000000002</v>
      </c>
      <c r="F14" s="145">
        <v>405.9</v>
      </c>
      <c r="G14" s="145">
        <v>623.29999999999995</v>
      </c>
      <c r="H14" s="108">
        <v>862.2</v>
      </c>
      <c r="I14" s="145">
        <v>239.6</v>
      </c>
      <c r="J14" s="145">
        <v>489.90000000000003</v>
      </c>
      <c r="K14" s="145">
        <v>745.1</v>
      </c>
      <c r="L14" s="108">
        <v>1019.7</v>
      </c>
      <c r="M14" s="145">
        <v>200.29999999999998</v>
      </c>
      <c r="N14" s="145">
        <v>427.4</v>
      </c>
      <c r="O14" s="145">
        <v>690.8</v>
      </c>
      <c r="P14" s="108">
        <v>988</v>
      </c>
      <c r="Q14" s="145">
        <v>325.5</v>
      </c>
      <c r="R14" s="145">
        <v>664.80000000000007</v>
      </c>
      <c r="S14" s="145">
        <v>1007.6</v>
      </c>
      <c r="T14" s="108">
        <v>1362.8</v>
      </c>
      <c r="U14" s="507">
        <v>336.6</v>
      </c>
      <c r="V14" s="748">
        <v>694.2</v>
      </c>
      <c r="W14" s="748">
        <v>1069.2</v>
      </c>
      <c r="X14" s="507">
        <v>1452.1000000000001</v>
      </c>
      <c r="Y14" s="338">
        <v>358.6</v>
      </c>
      <c r="Z14" s="745">
        <v>312.0999999999998</v>
      </c>
      <c r="AA14" s="338">
        <v>643.29999999999995</v>
      </c>
      <c r="AB14" s="338">
        <v>991.5</v>
      </c>
      <c r="AC14" s="338">
        <v>1348.8000000000002</v>
      </c>
      <c r="AD14" s="338">
        <v>333.5</v>
      </c>
      <c r="AE14" s="338">
        <v>682.5</v>
      </c>
      <c r="AF14" s="338">
        <v>1041.8000000000002</v>
      </c>
      <c r="AG14" s="338">
        <v>1396.5</v>
      </c>
      <c r="AH14" s="338">
        <v>337.50000000000006</v>
      </c>
      <c r="AI14" s="338">
        <v>690.60000000000014</v>
      </c>
      <c r="AJ14" s="338">
        <v>1044.5</v>
      </c>
      <c r="AK14" s="338">
        <v>1415.5</v>
      </c>
      <c r="AL14" s="338">
        <v>371.9</v>
      </c>
      <c r="AM14" s="338">
        <v>770.40000000000009</v>
      </c>
      <c r="AN14" s="338">
        <v>1181.6999999999998</v>
      </c>
      <c r="AO14" s="338">
        <v>1608.1999999999998</v>
      </c>
      <c r="AP14" s="338">
        <v>421.5</v>
      </c>
      <c r="AQ14" s="338">
        <v>860.99999999999989</v>
      </c>
      <c r="AR14" s="338">
        <v>1330.6</v>
      </c>
      <c r="AS14" s="745">
        <v>1802</v>
      </c>
    </row>
    <row r="15" spans="1:45">
      <c r="A15" s="30"/>
      <c r="B15" s="30"/>
      <c r="C15" s="124" t="s">
        <v>7</v>
      </c>
      <c r="D15" s="38"/>
      <c r="E15" s="210">
        <v>49.3</v>
      </c>
      <c r="F15" s="210">
        <v>108.19999999999999</v>
      </c>
      <c r="G15" s="210">
        <v>170.89999999999998</v>
      </c>
      <c r="H15" s="107">
        <v>244.8</v>
      </c>
      <c r="I15" s="210">
        <v>64.199999999999989</v>
      </c>
      <c r="J15" s="210">
        <v>135.59999999999997</v>
      </c>
      <c r="K15" s="210">
        <v>209.99999999999997</v>
      </c>
      <c r="L15" s="107">
        <v>306.40000000000009</v>
      </c>
      <c r="M15" s="210">
        <v>82.3</v>
      </c>
      <c r="N15" s="210">
        <v>169.9</v>
      </c>
      <c r="O15" s="210">
        <v>269.10000000000002</v>
      </c>
      <c r="P15" s="107">
        <v>384.1</v>
      </c>
      <c r="Q15" s="210">
        <v>94.6</v>
      </c>
      <c r="R15" s="210">
        <v>199.3</v>
      </c>
      <c r="S15" s="210">
        <v>311.5</v>
      </c>
      <c r="T15" s="107">
        <v>436.3</v>
      </c>
      <c r="U15" s="749">
        <v>103.2</v>
      </c>
      <c r="V15" s="749">
        <v>225.4</v>
      </c>
      <c r="W15" s="749">
        <v>357.5</v>
      </c>
      <c r="X15" s="749">
        <v>505.1</v>
      </c>
      <c r="Y15" s="558">
        <v>134</v>
      </c>
      <c r="Z15" s="566">
        <v>99.5</v>
      </c>
      <c r="AA15" s="558">
        <v>212.9</v>
      </c>
      <c r="AB15" s="558">
        <v>338.9</v>
      </c>
      <c r="AC15" s="558">
        <v>479</v>
      </c>
      <c r="AD15" s="558">
        <v>123.90000000000003</v>
      </c>
      <c r="AE15" s="558">
        <v>274.60000000000002</v>
      </c>
      <c r="AF15" s="558">
        <v>428.9</v>
      </c>
      <c r="AG15" s="558">
        <v>598.5</v>
      </c>
      <c r="AH15" s="558">
        <v>141.80000000000001</v>
      </c>
      <c r="AI15" s="558">
        <v>305.5</v>
      </c>
      <c r="AJ15" s="558">
        <v>487.6</v>
      </c>
      <c r="AK15" s="558">
        <v>688.9</v>
      </c>
      <c r="AL15" s="558">
        <v>177.4</v>
      </c>
      <c r="AM15" s="558">
        <v>342.3</v>
      </c>
      <c r="AN15" s="558">
        <v>547.70000000000005</v>
      </c>
      <c r="AO15" s="558">
        <v>775.3</v>
      </c>
      <c r="AP15" s="558">
        <v>195.1</v>
      </c>
      <c r="AQ15" s="558">
        <v>423.6</v>
      </c>
      <c r="AR15" s="558">
        <v>666.5</v>
      </c>
      <c r="AS15" s="566">
        <v>917.5</v>
      </c>
    </row>
    <row r="16" spans="1:45">
      <c r="A16" s="30"/>
      <c r="B16" s="30"/>
      <c r="C16" s="124" t="s">
        <v>8</v>
      </c>
      <c r="D16" s="38"/>
      <c r="E16" s="210">
        <v>-5</v>
      </c>
      <c r="F16" s="210">
        <v>-10.7</v>
      </c>
      <c r="G16" s="210">
        <v>-16.899999999999999</v>
      </c>
      <c r="H16" s="107">
        <v>-24.5</v>
      </c>
      <c r="I16" s="210">
        <v>-7.8</v>
      </c>
      <c r="J16" s="210">
        <v>-20.6</v>
      </c>
      <c r="K16" s="210">
        <v>-31</v>
      </c>
      <c r="L16" s="107">
        <v>-47.199999999999989</v>
      </c>
      <c r="M16" s="210">
        <v>-14.399999999999999</v>
      </c>
      <c r="N16" s="210">
        <v>-28.4</v>
      </c>
      <c r="O16" s="210">
        <v>-45.7</v>
      </c>
      <c r="P16" s="107">
        <v>-65.099999999999994</v>
      </c>
      <c r="Q16" s="210">
        <v>-17.399999999999999</v>
      </c>
      <c r="R16" s="250">
        <v>-36.200000000000003</v>
      </c>
      <c r="S16" s="250">
        <v>-59.8</v>
      </c>
      <c r="T16" s="107">
        <v>-87.2</v>
      </c>
      <c r="U16" s="744">
        <v>-22.8</v>
      </c>
      <c r="V16" s="749">
        <v>-50.1</v>
      </c>
      <c r="W16" s="749">
        <v>-81.3</v>
      </c>
      <c r="X16" s="749">
        <v>-110.9</v>
      </c>
      <c r="Y16" s="558">
        <v>-32.5</v>
      </c>
      <c r="Z16" s="566">
        <v>-20.999999999999996</v>
      </c>
      <c r="AA16" s="558">
        <v>-46.3</v>
      </c>
      <c r="AB16" s="558">
        <v>-74.900000000000006</v>
      </c>
      <c r="AC16" s="558">
        <v>-101.9</v>
      </c>
      <c r="AD16" s="558">
        <v>-30.700000000000003</v>
      </c>
      <c r="AE16" s="558">
        <v>-69.400000000000006</v>
      </c>
      <c r="AF16" s="558">
        <v>-110.80000000000001</v>
      </c>
      <c r="AG16" s="558">
        <v>-160.4</v>
      </c>
      <c r="AH16" s="558">
        <v>-38.900000000000006</v>
      </c>
      <c r="AI16" s="558">
        <v>-85.9</v>
      </c>
      <c r="AJ16" s="558">
        <v>-138</v>
      </c>
      <c r="AK16" s="558">
        <v>-191</v>
      </c>
      <c r="AL16" s="558">
        <v>-51</v>
      </c>
      <c r="AM16" s="558">
        <v>-95.9</v>
      </c>
      <c r="AN16" s="558">
        <v>-153.6</v>
      </c>
      <c r="AO16" s="558">
        <v>-222.7</v>
      </c>
      <c r="AP16" s="558">
        <v>-60.8</v>
      </c>
      <c r="AQ16" s="558">
        <v>-132.19999999999999</v>
      </c>
      <c r="AR16" s="558">
        <v>-210.8</v>
      </c>
      <c r="AS16" s="566">
        <v>-300.7</v>
      </c>
    </row>
    <row r="17" spans="1:45">
      <c r="A17" s="30"/>
      <c r="B17" s="241" t="s">
        <v>22</v>
      </c>
      <c r="C17" s="241"/>
      <c r="D17" s="38"/>
      <c r="E17" s="145">
        <v>44.3</v>
      </c>
      <c r="F17" s="145">
        <v>97.5</v>
      </c>
      <c r="G17" s="145">
        <v>154</v>
      </c>
      <c r="H17" s="108">
        <v>220.3</v>
      </c>
      <c r="I17" s="145">
        <v>56.399999999999991</v>
      </c>
      <c r="J17" s="145">
        <v>114.99999999999999</v>
      </c>
      <c r="K17" s="145">
        <v>179</v>
      </c>
      <c r="L17" s="108">
        <v>259.2</v>
      </c>
      <c r="M17" s="145">
        <v>67.900000000000006</v>
      </c>
      <c r="N17" s="145">
        <v>141.5</v>
      </c>
      <c r="O17" s="145">
        <v>223.40000000000003</v>
      </c>
      <c r="P17" s="108">
        <v>319</v>
      </c>
      <c r="Q17" s="145">
        <v>77.199999999999989</v>
      </c>
      <c r="R17" s="145">
        <v>163.10000000000002</v>
      </c>
      <c r="S17" s="145">
        <v>251.7</v>
      </c>
      <c r="T17" s="108">
        <v>349.1</v>
      </c>
      <c r="U17" s="507">
        <v>80.400000000000006</v>
      </c>
      <c r="V17" s="748">
        <v>175.3</v>
      </c>
      <c r="W17" s="748">
        <v>276.2</v>
      </c>
      <c r="X17" s="507">
        <v>394.20000000000005</v>
      </c>
      <c r="Y17" s="338">
        <v>101.5</v>
      </c>
      <c r="Z17" s="745">
        <v>78.5</v>
      </c>
      <c r="AA17" s="338">
        <v>166.60000000000002</v>
      </c>
      <c r="AB17" s="338">
        <v>264</v>
      </c>
      <c r="AC17" s="338">
        <v>377.1</v>
      </c>
      <c r="AD17" s="338">
        <v>93.200000000000031</v>
      </c>
      <c r="AE17" s="338">
        <v>205.20000000000002</v>
      </c>
      <c r="AF17" s="338">
        <v>318.09999999999997</v>
      </c>
      <c r="AG17" s="338">
        <v>438.1</v>
      </c>
      <c r="AH17" s="338">
        <v>102.9</v>
      </c>
      <c r="AI17" s="338">
        <v>219.6</v>
      </c>
      <c r="AJ17" s="338">
        <v>349.6</v>
      </c>
      <c r="AK17" s="338">
        <v>497.9</v>
      </c>
      <c r="AL17" s="338">
        <v>126.4</v>
      </c>
      <c r="AM17" s="338">
        <v>246.4</v>
      </c>
      <c r="AN17" s="338">
        <v>394.1</v>
      </c>
      <c r="AO17" s="338">
        <v>552.59999999999991</v>
      </c>
      <c r="AP17" s="338">
        <v>134.30000000000001</v>
      </c>
      <c r="AQ17" s="338">
        <v>291.40000000000003</v>
      </c>
      <c r="AR17" s="338">
        <v>455.7</v>
      </c>
      <c r="AS17" s="745">
        <v>616.79999999999995</v>
      </c>
    </row>
    <row r="18" spans="1:45">
      <c r="A18" s="30"/>
      <c r="B18" s="30"/>
      <c r="C18" s="124" t="s">
        <v>356</v>
      </c>
      <c r="D18" s="38"/>
      <c r="E18" s="210">
        <v>0</v>
      </c>
      <c r="F18" s="210">
        <v>-4.7</v>
      </c>
      <c r="G18" s="210">
        <v>-7.4</v>
      </c>
      <c r="H18" s="210">
        <v>-4.3000000000000007</v>
      </c>
      <c r="I18" s="210">
        <v>-2.8</v>
      </c>
      <c r="J18" s="210">
        <v>2.2000000000000002</v>
      </c>
      <c r="K18" s="210">
        <v>-0.90000000000000024</v>
      </c>
      <c r="L18" s="210">
        <v>-15.5</v>
      </c>
      <c r="M18" s="210">
        <v>3.8</v>
      </c>
      <c r="N18" s="210">
        <v>9.8999999999999986</v>
      </c>
      <c r="O18" s="210">
        <v>11</v>
      </c>
      <c r="P18" s="210">
        <v>18.3</v>
      </c>
      <c r="Q18" s="210">
        <v>3.9</v>
      </c>
      <c r="R18" s="210">
        <v>8.1</v>
      </c>
      <c r="S18" s="210">
        <v>10.3</v>
      </c>
      <c r="T18" s="210">
        <v>13.4</v>
      </c>
      <c r="U18" s="749">
        <v>0.8</v>
      </c>
      <c r="V18" s="749">
        <v>2.9</v>
      </c>
      <c r="W18" s="749">
        <v>5.5</v>
      </c>
      <c r="X18" s="749">
        <v>5</v>
      </c>
      <c r="Y18" s="558">
        <v>4.7</v>
      </c>
      <c r="Z18" s="566">
        <v>0.79999999999999982</v>
      </c>
      <c r="AA18" s="558">
        <v>2.8</v>
      </c>
      <c r="AB18" s="558">
        <v>5.5</v>
      </c>
      <c r="AC18" s="768">
        <v>5.0999999999999996</v>
      </c>
      <c r="AD18" s="558">
        <v>4.4000000000000021</v>
      </c>
      <c r="AE18" s="558">
        <v>-26.2</v>
      </c>
      <c r="AF18" s="558">
        <v>-47.7</v>
      </c>
      <c r="AG18" s="558">
        <v>-64.2</v>
      </c>
      <c r="AH18" s="558">
        <v>-26.5</v>
      </c>
      <c r="AI18" s="558">
        <v>-17.3</v>
      </c>
      <c r="AJ18" s="558">
        <v>-29.1</v>
      </c>
      <c r="AK18" s="558">
        <v>-26.6</v>
      </c>
      <c r="AL18" s="558">
        <v>-48.6</v>
      </c>
      <c r="AM18" s="558">
        <v>-27.4</v>
      </c>
      <c r="AN18" s="558">
        <v>-39.6</v>
      </c>
      <c r="AO18" s="558">
        <v>-47.7</v>
      </c>
      <c r="AP18" s="558">
        <v>27.7</v>
      </c>
      <c r="AQ18" s="558">
        <v>56.2</v>
      </c>
      <c r="AR18" s="558">
        <v>34.5</v>
      </c>
      <c r="AS18" s="566">
        <v>21.3</v>
      </c>
    </row>
    <row r="19" spans="1:45">
      <c r="A19" s="30"/>
      <c r="B19" s="30"/>
      <c r="C19" s="1077" t="s">
        <v>491</v>
      </c>
      <c r="D19" s="38"/>
      <c r="E19" s="210"/>
      <c r="F19" s="210"/>
      <c r="G19" s="210"/>
      <c r="H19" s="210"/>
      <c r="I19" s="210"/>
      <c r="J19" s="210"/>
      <c r="K19" s="210"/>
      <c r="L19" s="210"/>
      <c r="M19" s="210"/>
      <c r="N19" s="210"/>
      <c r="O19" s="210"/>
      <c r="P19" s="210"/>
      <c r="Q19" s="210"/>
      <c r="R19" s="210"/>
      <c r="S19" s="210"/>
      <c r="T19" s="210"/>
      <c r="U19" s="749"/>
      <c r="V19" s="749"/>
      <c r="W19" s="749"/>
      <c r="X19" s="749"/>
      <c r="Y19" s="558"/>
      <c r="Z19" s="566"/>
      <c r="AA19" s="558"/>
      <c r="AB19" s="558"/>
      <c r="AC19" s="768"/>
      <c r="AD19" s="1081">
        <v>-1.0999999999999979</v>
      </c>
      <c r="AE19" s="1081">
        <v>-24.9</v>
      </c>
      <c r="AF19" s="1081">
        <v>-42.099999999999994</v>
      </c>
      <c r="AG19" s="1081">
        <v>-57.3</v>
      </c>
      <c r="AH19" s="1081">
        <v>-28.2</v>
      </c>
      <c r="AI19" s="1081">
        <v>-27.8</v>
      </c>
      <c r="AJ19" s="1081">
        <v>-51.2</v>
      </c>
      <c r="AK19" s="1081">
        <v>-56.9</v>
      </c>
      <c r="AL19" s="1081">
        <v>-29.100000000000019</v>
      </c>
      <c r="AM19" s="1081">
        <v>-35.5</v>
      </c>
      <c r="AN19" s="1081">
        <v>-57.9</v>
      </c>
      <c r="AO19" s="1081">
        <v>-81.8</v>
      </c>
      <c r="AP19" s="1081">
        <v>18.7</v>
      </c>
      <c r="AQ19" s="1081">
        <v>21.7</v>
      </c>
      <c r="AR19" s="1081">
        <v>0.9</v>
      </c>
      <c r="AS19" s="566">
        <v>-2.9</v>
      </c>
    </row>
    <row r="20" spans="1:45">
      <c r="A20" s="30"/>
      <c r="B20" s="30"/>
      <c r="C20" s="124" t="s">
        <v>357</v>
      </c>
      <c r="D20" s="38"/>
      <c r="E20" s="210">
        <v>3.9</v>
      </c>
      <c r="F20" s="210">
        <v>6.8</v>
      </c>
      <c r="G20" s="210">
        <v>10.7</v>
      </c>
      <c r="H20" s="210">
        <v>11.7</v>
      </c>
      <c r="I20" s="210">
        <v>-1</v>
      </c>
      <c r="J20" s="210">
        <v>1.9</v>
      </c>
      <c r="K20" s="210">
        <v>4.0999999999999996</v>
      </c>
      <c r="L20" s="210">
        <v>6.2000000000000011</v>
      </c>
      <c r="M20" s="210">
        <v>1.8</v>
      </c>
      <c r="N20" s="210">
        <v>2.2000000000000002</v>
      </c>
      <c r="O20" s="210">
        <v>4.4000000000000004</v>
      </c>
      <c r="P20" s="210">
        <v>4.8</v>
      </c>
      <c r="Q20" s="210">
        <v>1.3</v>
      </c>
      <c r="R20" s="210">
        <v>6.7</v>
      </c>
      <c r="S20" s="210">
        <v>9.3000000000000007</v>
      </c>
      <c r="T20" s="210">
        <v>11.1</v>
      </c>
      <c r="U20" s="749">
        <v>16.8</v>
      </c>
      <c r="V20" s="749">
        <v>20.2</v>
      </c>
      <c r="W20" s="749">
        <v>21.8</v>
      </c>
      <c r="X20" s="749">
        <v>27.2</v>
      </c>
      <c r="Y20" s="558">
        <v>3.1</v>
      </c>
      <c r="Z20" s="566">
        <v>17</v>
      </c>
      <c r="AA20" s="558">
        <v>20.6</v>
      </c>
      <c r="AB20" s="558">
        <v>22.2</v>
      </c>
      <c r="AC20" s="558">
        <v>27.6</v>
      </c>
      <c r="AD20" s="558">
        <v>3</v>
      </c>
      <c r="AE20" s="558">
        <v>3.4</v>
      </c>
      <c r="AF20" s="558">
        <v>3.9</v>
      </c>
      <c r="AG20" s="558">
        <v>5.9</v>
      </c>
      <c r="AH20" s="558">
        <v>1.4</v>
      </c>
      <c r="AI20" s="558">
        <v>1.5</v>
      </c>
      <c r="AJ20" s="558">
        <v>3.8</v>
      </c>
      <c r="AK20" s="558">
        <v>8.8000000000000007</v>
      </c>
      <c r="AL20" s="558">
        <v>6.4</v>
      </c>
      <c r="AM20" s="558">
        <v>14.9</v>
      </c>
      <c r="AN20" s="558">
        <v>19</v>
      </c>
      <c r="AO20" s="558">
        <v>21.1</v>
      </c>
      <c r="AP20" s="558">
        <v>0.4</v>
      </c>
      <c r="AQ20" s="558">
        <v>1.4</v>
      </c>
      <c r="AR20" s="558">
        <v>2.6</v>
      </c>
      <c r="AS20" s="566">
        <v>3.7</v>
      </c>
    </row>
    <row r="21" spans="1:45">
      <c r="A21" s="30"/>
      <c r="B21" s="30"/>
      <c r="C21" s="124" t="s">
        <v>9</v>
      </c>
      <c r="D21" s="38"/>
      <c r="E21" s="210">
        <v>-2.7</v>
      </c>
      <c r="F21" s="210">
        <v>-3.4000000000000004</v>
      </c>
      <c r="G21" s="210">
        <v>-4</v>
      </c>
      <c r="H21" s="210">
        <v>-5.2</v>
      </c>
      <c r="I21" s="210">
        <v>-0.6</v>
      </c>
      <c r="J21" s="210">
        <v>-0.8</v>
      </c>
      <c r="K21" s="210">
        <v>-0.8</v>
      </c>
      <c r="L21" s="210">
        <v>-0.8</v>
      </c>
      <c r="M21" s="210">
        <v>0</v>
      </c>
      <c r="N21" s="210">
        <v>0</v>
      </c>
      <c r="O21" s="210">
        <v>-0.4</v>
      </c>
      <c r="P21" s="210">
        <v>-0.1</v>
      </c>
      <c r="Q21" s="210">
        <v>-0.3</v>
      </c>
      <c r="R21" s="210">
        <v>-0.3</v>
      </c>
      <c r="S21" s="210">
        <v>-0.3</v>
      </c>
      <c r="T21" s="210">
        <v>-0.5</v>
      </c>
      <c r="U21" s="749">
        <v>-0.1</v>
      </c>
      <c r="V21" s="749">
        <v>-0.1</v>
      </c>
      <c r="W21" s="749">
        <v>-0.1</v>
      </c>
      <c r="X21" s="749">
        <v>-0.2</v>
      </c>
      <c r="Y21" s="558">
        <v>0</v>
      </c>
      <c r="Z21" s="566">
        <v>0</v>
      </c>
      <c r="AA21" s="558">
        <v>0</v>
      </c>
      <c r="AB21" s="558">
        <v>0</v>
      </c>
      <c r="AC21" s="558">
        <v>0</v>
      </c>
      <c r="AD21" s="351">
        <v>0</v>
      </c>
      <c r="AE21" s="351">
        <v>0</v>
      </c>
      <c r="AF21" s="351">
        <v>0</v>
      </c>
      <c r="AG21" s="351">
        <v>0</v>
      </c>
      <c r="AH21" s="558">
        <v>0</v>
      </c>
      <c r="AI21" s="558">
        <v>0</v>
      </c>
      <c r="AJ21" s="558">
        <v>0</v>
      </c>
      <c r="AK21" s="558">
        <v>0</v>
      </c>
      <c r="AL21" s="558">
        <v>0</v>
      </c>
      <c r="AM21" s="558">
        <v>0</v>
      </c>
      <c r="AN21" s="558">
        <v>0</v>
      </c>
      <c r="AO21" s="558">
        <v>0</v>
      </c>
      <c r="AP21" s="558">
        <v>0</v>
      </c>
      <c r="AQ21" s="558">
        <v>0</v>
      </c>
      <c r="AR21" s="558">
        <v>0</v>
      </c>
      <c r="AS21" s="566">
        <v>0</v>
      </c>
    </row>
    <row r="22" spans="1:45">
      <c r="A22" s="30"/>
      <c r="B22" s="30"/>
      <c r="C22" s="124" t="s">
        <v>358</v>
      </c>
      <c r="D22" s="38"/>
      <c r="E22" s="210">
        <v>4</v>
      </c>
      <c r="F22" s="210">
        <v>10.8</v>
      </c>
      <c r="G22" s="210">
        <v>18.900000000000002</v>
      </c>
      <c r="H22" s="210">
        <v>12.1</v>
      </c>
      <c r="I22" s="210">
        <v>-1</v>
      </c>
      <c r="J22" s="210">
        <v>2.5000000000000004</v>
      </c>
      <c r="K22" s="210">
        <v>5.8</v>
      </c>
      <c r="L22" s="210">
        <v>16.300000000000004</v>
      </c>
      <c r="M22" s="210">
        <v>24.000000000000004</v>
      </c>
      <c r="N22" s="210">
        <v>45.3</v>
      </c>
      <c r="O22" s="210">
        <v>65.2</v>
      </c>
      <c r="P22" s="210">
        <v>90.5</v>
      </c>
      <c r="Q22" s="210">
        <v>-23.4</v>
      </c>
      <c r="R22" s="210">
        <v>-38.1</v>
      </c>
      <c r="S22" s="210">
        <v>-48.400000000000006</v>
      </c>
      <c r="T22" s="210">
        <v>-46.199999999999996</v>
      </c>
      <c r="U22" s="749">
        <v>-7.8999999999999995</v>
      </c>
      <c r="V22" s="749">
        <v>12.799999999999999</v>
      </c>
      <c r="W22" s="749">
        <v>15.8</v>
      </c>
      <c r="X22" s="749">
        <v>11.200000000000003</v>
      </c>
      <c r="Y22" s="558">
        <v>0.3</v>
      </c>
      <c r="Z22" s="566">
        <v>-9</v>
      </c>
      <c r="AA22" s="558">
        <v>18.2</v>
      </c>
      <c r="AB22" s="558">
        <v>23.9</v>
      </c>
      <c r="AC22" s="558">
        <v>20.100000000000001</v>
      </c>
      <c r="AD22" s="351">
        <v>1.1999999999999993</v>
      </c>
      <c r="AE22" s="351">
        <v>-11.9</v>
      </c>
      <c r="AF22" s="351">
        <v>-9.5</v>
      </c>
      <c r="AG22" s="351">
        <v>-19</v>
      </c>
      <c r="AH22" s="558">
        <v>28.800000000000004</v>
      </c>
      <c r="AI22" s="558">
        <v>37.200000000000003</v>
      </c>
      <c r="AJ22" s="558">
        <v>40.1</v>
      </c>
      <c r="AK22" s="558">
        <v>59</v>
      </c>
      <c r="AL22" s="558">
        <v>12.299999999999999</v>
      </c>
      <c r="AM22" s="558">
        <v>22.2</v>
      </c>
      <c r="AN22" s="558">
        <v>53.7</v>
      </c>
      <c r="AO22" s="558">
        <v>61.9</v>
      </c>
      <c r="AP22" s="558">
        <v>24.9</v>
      </c>
      <c r="AQ22" s="558">
        <v>25.1</v>
      </c>
      <c r="AR22" s="558">
        <v>50.4</v>
      </c>
      <c r="AS22" s="566">
        <v>53</v>
      </c>
    </row>
    <row r="23" spans="1:45" s="298" customFormat="1">
      <c r="A23" s="293"/>
      <c r="B23" s="293"/>
      <c r="C23" s="294" t="s">
        <v>209</v>
      </c>
      <c r="D23" s="38"/>
      <c r="E23" s="295">
        <v>5.1999999999999993</v>
      </c>
      <c r="F23" s="295">
        <v>9.5</v>
      </c>
      <c r="G23" s="295">
        <v>18.200000000000003</v>
      </c>
      <c r="H23" s="295">
        <v>14.299999999999997</v>
      </c>
      <c r="I23" s="295">
        <v>-5.4</v>
      </c>
      <c r="J23" s="295">
        <v>5.8000000000000007</v>
      </c>
      <c r="K23" s="295">
        <v>8.1999999999999993</v>
      </c>
      <c r="L23" s="295">
        <v>6.2000000000000064</v>
      </c>
      <c r="M23" s="295">
        <v>29.600000000000005</v>
      </c>
      <c r="N23" s="295">
        <v>57.4</v>
      </c>
      <c r="O23" s="295">
        <v>80.2</v>
      </c>
      <c r="P23" s="295">
        <v>113.5</v>
      </c>
      <c r="Q23" s="295">
        <v>-18.5</v>
      </c>
      <c r="R23" s="295">
        <v>-23.6</v>
      </c>
      <c r="S23" s="295">
        <v>-29.100000000000005</v>
      </c>
      <c r="T23" s="295">
        <v>-22.199999999999996</v>
      </c>
      <c r="U23" s="830">
        <v>9.6000000000000014</v>
      </c>
      <c r="V23" s="830">
        <v>35.799999999999997</v>
      </c>
      <c r="W23" s="830">
        <v>43</v>
      </c>
      <c r="X23" s="830">
        <v>43.2</v>
      </c>
      <c r="Y23" s="517">
        <v>8.1</v>
      </c>
      <c r="Z23" s="513">
        <v>8.8000000000000007</v>
      </c>
      <c r="AA23" s="517">
        <v>41.599999999999994</v>
      </c>
      <c r="AB23" s="517">
        <v>51.599999999999994</v>
      </c>
      <c r="AC23" s="897">
        <v>52.800000000000004</v>
      </c>
      <c r="AD23" s="295">
        <v>8.6000000000000014</v>
      </c>
      <c r="AE23" s="295">
        <v>-34.700000000000003</v>
      </c>
      <c r="AF23" s="295">
        <v>-53.300000000000004</v>
      </c>
      <c r="AG23" s="295">
        <v>-77.3</v>
      </c>
      <c r="AH23" s="517">
        <v>3.7000000000000028</v>
      </c>
      <c r="AI23" s="517">
        <v>21.400000000000002</v>
      </c>
      <c r="AJ23" s="517">
        <v>14.8</v>
      </c>
      <c r="AK23" s="517">
        <v>41.199999999999996</v>
      </c>
      <c r="AL23" s="517">
        <v>-29.900000000000002</v>
      </c>
      <c r="AM23" s="517">
        <v>9.7000000000000028</v>
      </c>
      <c r="AN23" s="517">
        <v>33.1</v>
      </c>
      <c r="AO23" s="517">
        <v>35.299999999999997</v>
      </c>
      <c r="AP23" s="517">
        <v>53</v>
      </c>
      <c r="AQ23" s="517">
        <v>82.7</v>
      </c>
      <c r="AR23" s="517">
        <v>87.5</v>
      </c>
      <c r="AS23" s="513">
        <v>78</v>
      </c>
    </row>
    <row r="24" spans="1:45">
      <c r="A24" s="30"/>
      <c r="B24" s="30"/>
      <c r="C24" s="124" t="s">
        <v>359</v>
      </c>
      <c r="D24" s="38"/>
      <c r="E24" s="210">
        <v>0</v>
      </c>
      <c r="F24" s="210">
        <v>0</v>
      </c>
      <c r="G24" s="210">
        <v>0</v>
      </c>
      <c r="H24" s="210">
        <v>-8.6999999999999993</v>
      </c>
      <c r="I24" s="210">
        <v>0</v>
      </c>
      <c r="J24" s="210">
        <v>0</v>
      </c>
      <c r="K24" s="210">
        <v>0</v>
      </c>
      <c r="L24" s="210">
        <v>-1.5</v>
      </c>
      <c r="M24" s="210">
        <v>0</v>
      </c>
      <c r="N24" s="210">
        <v>-0.2</v>
      </c>
      <c r="O24" s="210">
        <v>-0.2</v>
      </c>
      <c r="P24" s="210">
        <v>-8.8000000000000007</v>
      </c>
      <c r="Q24" s="210">
        <v>0</v>
      </c>
      <c r="R24" s="210">
        <v>-3.4</v>
      </c>
      <c r="S24" s="210">
        <v>-0.3</v>
      </c>
      <c r="T24" s="210">
        <v>-0.60000000000000142</v>
      </c>
      <c r="U24" s="749">
        <v>-6.2</v>
      </c>
      <c r="V24" s="749">
        <v>-13.2</v>
      </c>
      <c r="W24" s="749">
        <v>-13.899999999999999</v>
      </c>
      <c r="X24" s="749">
        <v>-20.8</v>
      </c>
      <c r="Y24" s="558">
        <v>-7.1</v>
      </c>
      <c r="Z24" s="566">
        <v>-6.1999999999999993</v>
      </c>
      <c r="AA24" s="558">
        <v>-13.2</v>
      </c>
      <c r="AB24" s="558">
        <v>-13.9</v>
      </c>
      <c r="AC24" s="558">
        <v>-20.800000000000004</v>
      </c>
      <c r="AD24" s="351">
        <v>0</v>
      </c>
      <c r="AE24" s="351">
        <v>0</v>
      </c>
      <c r="AF24" s="351">
        <v>0</v>
      </c>
      <c r="AG24" s="688">
        <v>-11.3</v>
      </c>
      <c r="AH24" s="558">
        <v>0</v>
      </c>
      <c r="AI24" s="558">
        <v>0</v>
      </c>
      <c r="AJ24" s="558">
        <v>-0.9</v>
      </c>
      <c r="AK24" s="558">
        <v>-1.9</v>
      </c>
      <c r="AL24" s="558">
        <v>-0.1</v>
      </c>
      <c r="AM24" s="558">
        <v>-0.8</v>
      </c>
      <c r="AN24" s="558">
        <v>-21.5</v>
      </c>
      <c r="AO24" s="558">
        <v>-23.9</v>
      </c>
      <c r="AP24" s="558">
        <v>0</v>
      </c>
      <c r="AQ24" s="558">
        <v>0</v>
      </c>
      <c r="AR24" s="558">
        <v>-4.2</v>
      </c>
      <c r="AS24" s="566">
        <v>-12.7</v>
      </c>
    </row>
    <row r="25" spans="1:45">
      <c r="A25" s="30"/>
      <c r="B25" s="30"/>
      <c r="C25" s="124" t="s">
        <v>339</v>
      </c>
      <c r="D25" s="38"/>
      <c r="E25" s="210">
        <v>0</v>
      </c>
      <c r="F25" s="210">
        <v>0</v>
      </c>
      <c r="G25" s="210">
        <v>0</v>
      </c>
      <c r="H25" s="210">
        <v>0</v>
      </c>
      <c r="I25" s="210">
        <v>0</v>
      </c>
      <c r="J25" s="210">
        <v>0</v>
      </c>
      <c r="K25" s="210">
        <v>0</v>
      </c>
      <c r="L25" s="210">
        <v>0</v>
      </c>
      <c r="M25" s="210">
        <v>-1.5</v>
      </c>
      <c r="N25" s="210">
        <v>-1.5</v>
      </c>
      <c r="O25" s="210">
        <v>-1.5</v>
      </c>
      <c r="P25" s="210">
        <v>-6.2</v>
      </c>
      <c r="Q25" s="210">
        <v>0</v>
      </c>
      <c r="R25" s="210">
        <v>0</v>
      </c>
      <c r="S25" s="210">
        <v>0</v>
      </c>
      <c r="T25" s="210">
        <v>-0.1</v>
      </c>
      <c r="U25" s="749">
        <v>0</v>
      </c>
      <c r="V25" s="749">
        <v>4.5999999999999996</v>
      </c>
      <c r="W25" s="749">
        <v>4.6999999999999993</v>
      </c>
      <c r="X25" s="749">
        <v>4.6999999999999993</v>
      </c>
      <c r="Y25" s="558">
        <v>0</v>
      </c>
      <c r="Z25" s="566">
        <v>0</v>
      </c>
      <c r="AA25" s="558">
        <v>4.5999999999999996</v>
      </c>
      <c r="AB25" s="558">
        <v>4.7</v>
      </c>
      <c r="AC25" s="558">
        <v>4.7</v>
      </c>
      <c r="AD25" s="351">
        <v>0</v>
      </c>
      <c r="AE25" s="351">
        <v>0</v>
      </c>
      <c r="AF25" s="351">
        <v>-0.5</v>
      </c>
      <c r="AG25" s="351">
        <v>-0.5</v>
      </c>
      <c r="AH25" s="558">
        <v>0</v>
      </c>
      <c r="AI25" s="558">
        <v>-0.7</v>
      </c>
      <c r="AJ25" s="558">
        <v>-0.19999999999999996</v>
      </c>
      <c r="AK25" s="558">
        <v>-2.4</v>
      </c>
      <c r="AL25" s="558">
        <v>0</v>
      </c>
      <c r="AM25" s="558">
        <v>-27.6</v>
      </c>
      <c r="AN25" s="558">
        <v>-28.9</v>
      </c>
      <c r="AO25" s="558">
        <v>-45.7</v>
      </c>
      <c r="AP25" s="558">
        <v>-0.3</v>
      </c>
      <c r="AQ25" s="558">
        <v>-3.6</v>
      </c>
      <c r="AR25" s="558">
        <v>-9.1</v>
      </c>
      <c r="AS25" s="566">
        <v>-11.8</v>
      </c>
    </row>
    <row r="26" spans="1:45">
      <c r="A26" s="30"/>
      <c r="B26" s="30"/>
      <c r="C26" s="124" t="s">
        <v>520</v>
      </c>
      <c r="D26" s="38"/>
      <c r="E26" s="210"/>
      <c r="F26" s="210"/>
      <c r="G26" s="210"/>
      <c r="H26" s="210"/>
      <c r="I26" s="210"/>
      <c r="J26" s="210"/>
      <c r="K26" s="210"/>
      <c r="L26" s="210"/>
      <c r="M26" s="210"/>
      <c r="N26" s="210"/>
      <c r="O26" s="210"/>
      <c r="P26" s="210"/>
      <c r="Q26" s="210"/>
      <c r="R26" s="210"/>
      <c r="S26" s="210"/>
      <c r="T26" s="210">
        <v>-25</v>
      </c>
      <c r="U26" s="749"/>
      <c r="V26" s="749"/>
      <c r="W26" s="749"/>
      <c r="X26" s="749"/>
      <c r="Y26" s="558">
        <v>0</v>
      </c>
      <c r="Z26" s="566">
        <v>0</v>
      </c>
      <c r="AA26" s="558">
        <v>0</v>
      </c>
      <c r="AB26" s="558">
        <v>0</v>
      </c>
      <c r="AC26" s="558">
        <v>0</v>
      </c>
      <c r="AD26" s="351">
        <v>0</v>
      </c>
      <c r="AE26" s="351">
        <v>0</v>
      </c>
      <c r="AF26" s="351">
        <v>0</v>
      </c>
      <c r="AG26" s="351">
        <v>0</v>
      </c>
      <c r="AH26" s="558">
        <v>0</v>
      </c>
      <c r="AI26" s="558">
        <v>0</v>
      </c>
      <c r="AJ26" s="558">
        <v>0</v>
      </c>
      <c r="AK26" s="558">
        <v>-4.3</v>
      </c>
      <c r="AL26" s="558">
        <v>0</v>
      </c>
      <c r="AM26" s="558">
        <v>0</v>
      </c>
      <c r="AN26" s="558">
        <v>0</v>
      </c>
      <c r="AO26" s="558">
        <v>-5.7</v>
      </c>
      <c r="AP26" s="558">
        <v>0</v>
      </c>
      <c r="AQ26" s="558">
        <v>0</v>
      </c>
      <c r="AR26" s="558">
        <v>0</v>
      </c>
      <c r="AS26" s="566">
        <v>0</v>
      </c>
    </row>
    <row r="27" spans="1:45">
      <c r="A27" s="30"/>
      <c r="B27" s="30"/>
      <c r="C27" s="124" t="s">
        <v>177</v>
      </c>
      <c r="D27" s="38"/>
      <c r="E27" s="210">
        <v>-0.3</v>
      </c>
      <c r="F27" s="210">
        <v>-1.2</v>
      </c>
      <c r="G27" s="210">
        <v>-4</v>
      </c>
      <c r="H27" s="210">
        <v>-4.5</v>
      </c>
      <c r="I27" s="210">
        <v>-4.9000000000000004</v>
      </c>
      <c r="J27" s="210">
        <v>-5.9</v>
      </c>
      <c r="K27" s="210">
        <v>-10.3</v>
      </c>
      <c r="L27" s="210">
        <v>-18.399999999999999</v>
      </c>
      <c r="M27" s="210">
        <v>0.7</v>
      </c>
      <c r="N27" s="210">
        <v>3.2</v>
      </c>
      <c r="O27" s="210">
        <v>-3.5</v>
      </c>
      <c r="P27" s="210">
        <v>-6.3</v>
      </c>
      <c r="Q27" s="210">
        <v>-15.8</v>
      </c>
      <c r="R27" s="210">
        <v>-8.1999999999999993</v>
      </c>
      <c r="S27" s="210">
        <v>-13.2</v>
      </c>
      <c r="T27" s="210">
        <v>-19.399999999999999</v>
      </c>
      <c r="U27" s="749">
        <v>-7.2</v>
      </c>
      <c r="V27" s="749">
        <v>-10.7</v>
      </c>
      <c r="W27" s="749">
        <v>-14.7</v>
      </c>
      <c r="X27" s="749">
        <v>-16.7</v>
      </c>
      <c r="Y27" s="558">
        <v>-7.4</v>
      </c>
      <c r="Z27" s="566">
        <v>-6.4</v>
      </c>
      <c r="AA27" s="558">
        <v>-9.3000000000000007</v>
      </c>
      <c r="AB27" s="558">
        <v>-13.2</v>
      </c>
      <c r="AC27" s="558">
        <v>-15</v>
      </c>
      <c r="AD27" s="351">
        <v>-5.8999999999999986</v>
      </c>
      <c r="AE27" s="351">
        <v>-17.2</v>
      </c>
      <c r="AF27" s="351">
        <v>-23.8</v>
      </c>
      <c r="AG27" s="351">
        <v>-25.4</v>
      </c>
      <c r="AH27" s="558">
        <v>2.8</v>
      </c>
      <c r="AI27" s="558">
        <v>1.6</v>
      </c>
      <c r="AJ27" s="558">
        <v>-3.8000000000000003</v>
      </c>
      <c r="AK27" s="558">
        <v>-16.7</v>
      </c>
      <c r="AL27" s="558">
        <v>-24.5</v>
      </c>
      <c r="AM27" s="558">
        <v>-28.4</v>
      </c>
      <c r="AN27" s="558">
        <v>-28.6</v>
      </c>
      <c r="AO27" s="558">
        <v>-32.299999999999997</v>
      </c>
      <c r="AP27" s="558">
        <v>-8.1</v>
      </c>
      <c r="AQ27" s="558">
        <v>-16.3</v>
      </c>
      <c r="AR27" s="558">
        <v>-58.7</v>
      </c>
      <c r="AS27" s="566">
        <v>-38.4</v>
      </c>
    </row>
    <row r="28" spans="1:45">
      <c r="A28" s="30"/>
      <c r="B28" s="30"/>
      <c r="C28" s="1077" t="s">
        <v>547</v>
      </c>
      <c r="D28" s="38"/>
      <c r="E28" s="210"/>
      <c r="F28" s="210"/>
      <c r="G28" s="210"/>
      <c r="H28" s="210"/>
      <c r="I28" s="210"/>
      <c r="J28" s="210"/>
      <c r="K28" s="210"/>
      <c r="L28" s="210"/>
      <c r="M28" s="210"/>
      <c r="N28" s="210"/>
      <c r="O28" s="210"/>
      <c r="P28" s="210"/>
      <c r="Q28" s="210"/>
      <c r="R28" s="210"/>
      <c r="S28" s="210"/>
      <c r="T28" s="210"/>
      <c r="U28" s="749"/>
      <c r="V28" s="749"/>
      <c r="W28" s="749"/>
      <c r="X28" s="749"/>
      <c r="Y28" s="558"/>
      <c r="Z28" s="566"/>
      <c r="AA28" s="558"/>
      <c r="AB28" s="558"/>
      <c r="AC28" s="558"/>
      <c r="AD28" s="1081">
        <v>3</v>
      </c>
      <c r="AE28" s="1081">
        <v>-6</v>
      </c>
      <c r="AF28" s="1081">
        <v>-10.899999999999999</v>
      </c>
      <c r="AG28" s="1081">
        <v>-9.2999999999999989</v>
      </c>
      <c r="AH28" s="1081">
        <v>4.3</v>
      </c>
      <c r="AI28" s="1081">
        <v>1.9</v>
      </c>
      <c r="AJ28" s="1081">
        <v>-2</v>
      </c>
      <c r="AK28" s="1081">
        <v>-8.9</v>
      </c>
      <c r="AL28" s="1081">
        <v>-14.6</v>
      </c>
      <c r="AM28" s="1081">
        <v>-15.3</v>
      </c>
      <c r="AN28" s="1081">
        <v>-13.4</v>
      </c>
      <c r="AO28" s="1081">
        <v>2.7</v>
      </c>
      <c r="AP28" s="1081">
        <v>-6.5</v>
      </c>
      <c r="AQ28" s="1081">
        <v>-13.4</v>
      </c>
      <c r="AR28" s="1081">
        <v>-17.7</v>
      </c>
      <c r="AS28" s="566">
        <v>-22.8</v>
      </c>
    </row>
    <row r="29" spans="1:45">
      <c r="A29" s="30"/>
      <c r="B29" s="30"/>
      <c r="C29" s="124" t="s">
        <v>10</v>
      </c>
      <c r="D29" s="38"/>
      <c r="E29" s="210">
        <v>5.0999999999999996</v>
      </c>
      <c r="F29" s="210">
        <v>13.2</v>
      </c>
      <c r="G29" s="210">
        <v>22</v>
      </c>
      <c r="H29" s="210">
        <v>30.200000000000003</v>
      </c>
      <c r="I29" s="210">
        <v>5.8</v>
      </c>
      <c r="J29" s="210">
        <v>13</v>
      </c>
      <c r="K29" s="210">
        <v>17.5</v>
      </c>
      <c r="L29" s="210">
        <v>27.5</v>
      </c>
      <c r="M29" s="210">
        <v>5.4</v>
      </c>
      <c r="N29" s="210">
        <v>9.8000000000000007</v>
      </c>
      <c r="O29" s="210">
        <v>16.600000000000001</v>
      </c>
      <c r="P29" s="210">
        <v>24.4</v>
      </c>
      <c r="Q29" s="210">
        <v>7.5</v>
      </c>
      <c r="R29" s="210">
        <v>13.6</v>
      </c>
      <c r="S29" s="210">
        <v>21.4</v>
      </c>
      <c r="T29" s="210">
        <v>30.8</v>
      </c>
      <c r="U29" s="749">
        <v>9.5</v>
      </c>
      <c r="V29" s="749">
        <v>19</v>
      </c>
      <c r="W29" s="749">
        <v>30.1</v>
      </c>
      <c r="X29" s="749">
        <v>42.4</v>
      </c>
      <c r="Y29" s="558">
        <v>12.1</v>
      </c>
      <c r="Z29" s="566">
        <v>8.6999999999999993</v>
      </c>
      <c r="AA29" s="558">
        <v>17.5</v>
      </c>
      <c r="AB29" s="558">
        <v>27.5</v>
      </c>
      <c r="AC29" s="558">
        <v>38.799999999999997</v>
      </c>
      <c r="AD29" s="351">
        <v>11.2</v>
      </c>
      <c r="AE29" s="351">
        <v>20.7</v>
      </c>
      <c r="AF29" s="351">
        <v>28.4</v>
      </c>
      <c r="AG29" s="351">
        <v>36.200000000000003</v>
      </c>
      <c r="AH29" s="558">
        <v>5.7000000000000011</v>
      </c>
      <c r="AI29" s="558">
        <v>12.3</v>
      </c>
      <c r="AJ29" s="558">
        <v>22.1</v>
      </c>
      <c r="AK29" s="558">
        <v>36.9</v>
      </c>
      <c r="AL29" s="558">
        <v>8.4</v>
      </c>
      <c r="AM29" s="558">
        <v>21.9</v>
      </c>
      <c r="AN29" s="558">
        <v>37.6</v>
      </c>
      <c r="AO29" s="558">
        <v>55.9</v>
      </c>
      <c r="AP29" s="558">
        <v>25.3</v>
      </c>
      <c r="AQ29" s="558">
        <v>54.9</v>
      </c>
      <c r="AR29" s="558">
        <v>90.6</v>
      </c>
      <c r="AS29" s="566">
        <v>143</v>
      </c>
    </row>
    <row r="30" spans="1:45">
      <c r="A30" s="30"/>
      <c r="B30" s="30"/>
      <c r="C30" s="124" t="s">
        <v>11</v>
      </c>
      <c r="D30" s="38"/>
      <c r="E30" s="210">
        <v>-4.7</v>
      </c>
      <c r="F30" s="210">
        <v>-11.9</v>
      </c>
      <c r="G30" s="210">
        <v>-20.8</v>
      </c>
      <c r="H30" s="210">
        <v>-29.4</v>
      </c>
      <c r="I30" s="210">
        <v>-5.0999999999999996</v>
      </c>
      <c r="J30" s="210">
        <v>-13.4</v>
      </c>
      <c r="K30" s="210">
        <v>-17</v>
      </c>
      <c r="L30" s="210">
        <v>-31.199999999999996</v>
      </c>
      <c r="M30" s="210">
        <v>-6.5</v>
      </c>
      <c r="N30" s="210">
        <v>-10.8</v>
      </c>
      <c r="O30" s="210">
        <v>-17.200000000000003</v>
      </c>
      <c r="P30" s="210">
        <v>-25.4</v>
      </c>
      <c r="Q30" s="210">
        <v>-6.3</v>
      </c>
      <c r="R30" s="210">
        <v>-12</v>
      </c>
      <c r="S30" s="210">
        <v>-18.8</v>
      </c>
      <c r="T30" s="210">
        <v>-27.1</v>
      </c>
      <c r="U30" s="749">
        <v>-9.3000000000000007</v>
      </c>
      <c r="V30" s="749">
        <v>-17.200000000000003</v>
      </c>
      <c r="W30" s="749">
        <v>-26.800000000000004</v>
      </c>
      <c r="X30" s="749">
        <v>-36.700000000000003</v>
      </c>
      <c r="Y30" s="558">
        <v>-9.1999999999999993</v>
      </c>
      <c r="Z30" s="566">
        <v>-8.6000000000000014</v>
      </c>
      <c r="AA30" s="558">
        <v>-15.8</v>
      </c>
      <c r="AB30" s="558">
        <v>-24.7</v>
      </c>
      <c r="AC30" s="558">
        <v>-33.700000000000003</v>
      </c>
      <c r="AD30" s="351">
        <v>-8.5</v>
      </c>
      <c r="AE30" s="351">
        <v>-18.3</v>
      </c>
      <c r="AF30" s="351">
        <v>-23.4</v>
      </c>
      <c r="AG30" s="351">
        <v>-34.5</v>
      </c>
      <c r="AH30" s="558">
        <v>-4.2</v>
      </c>
      <c r="AI30" s="558">
        <v>-9.5</v>
      </c>
      <c r="AJ30" s="558">
        <v>-17.8</v>
      </c>
      <c r="AK30" s="558">
        <v>-27.9</v>
      </c>
      <c r="AL30" s="558">
        <v>-7</v>
      </c>
      <c r="AM30" s="558">
        <v>-19.7</v>
      </c>
      <c r="AN30" s="558">
        <v>-33</v>
      </c>
      <c r="AO30" s="558">
        <v>-48.6</v>
      </c>
      <c r="AP30" s="558">
        <v>-25.8</v>
      </c>
      <c r="AQ30" s="558">
        <v>-55.1</v>
      </c>
      <c r="AR30" s="558">
        <v>-87.4</v>
      </c>
      <c r="AS30" s="566">
        <v>-145.6</v>
      </c>
    </row>
    <row r="31" spans="1:45">
      <c r="A31" s="30"/>
      <c r="B31" s="30"/>
      <c r="C31" s="124" t="s">
        <v>284</v>
      </c>
      <c r="D31" s="38"/>
      <c r="E31" s="210">
        <v>0</v>
      </c>
      <c r="F31" s="210">
        <v>0</v>
      </c>
      <c r="G31" s="210">
        <v>0</v>
      </c>
      <c r="H31" s="210">
        <v>0.5</v>
      </c>
      <c r="I31" s="210">
        <v>0.2</v>
      </c>
      <c r="J31" s="210">
        <v>2.4000000000000004</v>
      </c>
      <c r="K31" s="210">
        <v>10.4</v>
      </c>
      <c r="L31" s="210">
        <v>61.7</v>
      </c>
      <c r="M31" s="210">
        <v>0.8</v>
      </c>
      <c r="N31" s="210">
        <v>183.8</v>
      </c>
      <c r="O31" s="210">
        <v>202.6</v>
      </c>
      <c r="P31" s="210">
        <v>216.1</v>
      </c>
      <c r="Q31" s="210">
        <v>115.9</v>
      </c>
      <c r="R31" s="210">
        <v>139.5</v>
      </c>
      <c r="S31" s="210">
        <v>167.2</v>
      </c>
      <c r="T31" s="210">
        <v>192.8</v>
      </c>
      <c r="U31" s="749">
        <v>129</v>
      </c>
      <c r="V31" s="749">
        <v>163.1</v>
      </c>
      <c r="W31" s="749">
        <v>204.5</v>
      </c>
      <c r="X31" s="749">
        <v>249.6</v>
      </c>
      <c r="Y31" s="558">
        <v>138</v>
      </c>
      <c r="Z31" s="566">
        <v>129</v>
      </c>
      <c r="AA31" s="558">
        <v>163.1</v>
      </c>
      <c r="AB31" s="558">
        <v>204.5</v>
      </c>
      <c r="AC31" s="558">
        <v>249.6</v>
      </c>
      <c r="AD31" s="351">
        <v>138</v>
      </c>
      <c r="AE31" s="351">
        <v>199.9</v>
      </c>
      <c r="AF31" s="351">
        <v>263.10000000000002</v>
      </c>
      <c r="AG31" s="351">
        <v>337.3</v>
      </c>
      <c r="AH31" s="558">
        <v>51.8</v>
      </c>
      <c r="AI31" s="558">
        <v>108</v>
      </c>
      <c r="AJ31" s="558">
        <v>166.7</v>
      </c>
      <c r="AK31" s="558">
        <v>216.3</v>
      </c>
      <c r="AL31" s="558">
        <v>52.6</v>
      </c>
      <c r="AM31" s="558">
        <v>82.3</v>
      </c>
      <c r="AN31" s="558">
        <v>130.9</v>
      </c>
      <c r="AO31" s="558">
        <v>182.1</v>
      </c>
      <c r="AP31" s="558">
        <v>46.9</v>
      </c>
      <c r="AQ31" s="558">
        <v>108.1</v>
      </c>
      <c r="AR31" s="558">
        <v>178</v>
      </c>
      <c r="AS31" s="566">
        <v>247.7</v>
      </c>
    </row>
    <row r="32" spans="1:45">
      <c r="A32" s="30"/>
      <c r="B32" s="30"/>
      <c r="C32" s="124" t="s">
        <v>285</v>
      </c>
      <c r="D32" s="38"/>
      <c r="E32" s="210">
        <v>0</v>
      </c>
      <c r="F32" s="210">
        <v>0</v>
      </c>
      <c r="G32" s="210">
        <v>0</v>
      </c>
      <c r="H32" s="210">
        <v>0</v>
      </c>
      <c r="I32" s="210">
        <v>0</v>
      </c>
      <c r="J32" s="210">
        <v>0</v>
      </c>
      <c r="K32" s="210">
        <v>0</v>
      </c>
      <c r="L32" s="210">
        <v>-31</v>
      </c>
      <c r="M32" s="210">
        <v>0</v>
      </c>
      <c r="N32" s="210">
        <v>-179</v>
      </c>
      <c r="O32" s="210">
        <v>-196.7</v>
      </c>
      <c r="P32" s="210">
        <v>-206.9</v>
      </c>
      <c r="Q32" s="210">
        <v>-112.3</v>
      </c>
      <c r="R32" s="210">
        <v>-134.80000000000001</v>
      </c>
      <c r="S32" s="210">
        <v>-160</v>
      </c>
      <c r="T32" s="210">
        <v>-177.8</v>
      </c>
      <c r="U32" s="749">
        <v>-122.8</v>
      </c>
      <c r="V32" s="749">
        <v>-153.6</v>
      </c>
      <c r="W32" s="749">
        <v>-191.2</v>
      </c>
      <c r="X32" s="749">
        <v>-232.6</v>
      </c>
      <c r="Y32" s="558">
        <v>-128.4</v>
      </c>
      <c r="Z32" s="566">
        <v>-122.8</v>
      </c>
      <c r="AA32" s="558">
        <v>-153.6</v>
      </c>
      <c r="AB32" s="558">
        <v>-191.2</v>
      </c>
      <c r="AC32" s="558">
        <v>-232.6</v>
      </c>
      <c r="AD32" s="351">
        <v>-128.4</v>
      </c>
      <c r="AE32" s="351">
        <v>-175.5</v>
      </c>
      <c r="AF32" s="351">
        <v>-222</v>
      </c>
      <c r="AG32" s="351">
        <v>-271</v>
      </c>
      <c r="AH32" s="558">
        <v>-53</v>
      </c>
      <c r="AI32" s="558">
        <v>-109</v>
      </c>
      <c r="AJ32" s="558">
        <v>-161.1</v>
      </c>
      <c r="AK32" s="558">
        <v>-206.4</v>
      </c>
      <c r="AL32" s="558">
        <v>-30.5</v>
      </c>
      <c r="AM32" s="558">
        <v>-69.7</v>
      </c>
      <c r="AN32" s="558">
        <v>-132.5</v>
      </c>
      <c r="AO32" s="558">
        <v>-187.6</v>
      </c>
      <c r="AP32" s="558">
        <v>-44.9</v>
      </c>
      <c r="AQ32" s="558">
        <v>-98.5</v>
      </c>
      <c r="AR32" s="558">
        <v>-164.5</v>
      </c>
      <c r="AS32" s="566">
        <v>-226.3</v>
      </c>
    </row>
    <row r="33" spans="1:45">
      <c r="A33" s="30"/>
      <c r="B33" s="30"/>
      <c r="C33" s="124" t="s">
        <v>360</v>
      </c>
      <c r="D33" s="38"/>
      <c r="E33" s="210"/>
      <c r="F33" s="210"/>
      <c r="G33" s="210"/>
      <c r="H33" s="210"/>
      <c r="I33" s="210"/>
      <c r="J33" s="210"/>
      <c r="K33" s="210"/>
      <c r="L33" s="210"/>
      <c r="M33" s="210"/>
      <c r="N33" s="210"/>
      <c r="O33" s="210"/>
      <c r="P33" s="210"/>
      <c r="Q33" s="210"/>
      <c r="R33" s="210"/>
      <c r="S33" s="210"/>
      <c r="T33" s="210"/>
      <c r="U33" s="749"/>
      <c r="V33" s="749"/>
      <c r="W33" s="749"/>
      <c r="X33" s="749"/>
      <c r="Y33" s="558">
        <v>1.1000000000000001</v>
      </c>
      <c r="Z33" s="566">
        <v>0.30000000000000004</v>
      </c>
      <c r="AA33" s="558">
        <v>1</v>
      </c>
      <c r="AB33" s="558">
        <v>1.8</v>
      </c>
      <c r="AC33" s="558">
        <v>2.8</v>
      </c>
      <c r="AD33" s="351">
        <v>1.1000000000000001</v>
      </c>
      <c r="AE33" s="351">
        <v>2.5</v>
      </c>
      <c r="AF33" s="351">
        <v>4.2</v>
      </c>
      <c r="AG33" s="351">
        <v>6.2</v>
      </c>
      <c r="AH33" s="558">
        <v>2.2000000000000002</v>
      </c>
      <c r="AI33" s="558">
        <v>4.4000000000000004</v>
      </c>
      <c r="AJ33" s="558">
        <v>6.7</v>
      </c>
      <c r="AK33" s="558">
        <v>9</v>
      </c>
      <c r="AL33" s="558">
        <v>2.2999999999999998</v>
      </c>
      <c r="AM33" s="558">
        <v>4.7</v>
      </c>
      <c r="AN33" s="558">
        <v>7.2</v>
      </c>
      <c r="AO33" s="558">
        <v>9.8000000000000007</v>
      </c>
      <c r="AP33" s="558">
        <v>2.5</v>
      </c>
      <c r="AQ33" s="558">
        <v>5</v>
      </c>
      <c r="AR33" s="558">
        <v>7.6</v>
      </c>
      <c r="AS33" s="566">
        <v>10.199999999999999</v>
      </c>
    </row>
    <row r="34" spans="1:45">
      <c r="A34" s="30"/>
      <c r="B34" s="30"/>
      <c r="C34" s="124" t="s">
        <v>361</v>
      </c>
      <c r="D34" s="38"/>
      <c r="E34" s="210"/>
      <c r="F34" s="210"/>
      <c r="G34" s="210"/>
      <c r="H34" s="210"/>
      <c r="I34" s="210"/>
      <c r="J34" s="210"/>
      <c r="K34" s="210"/>
      <c r="L34" s="210"/>
      <c r="M34" s="210"/>
      <c r="N34" s="210"/>
      <c r="O34" s="210"/>
      <c r="P34" s="210"/>
      <c r="Q34" s="210"/>
      <c r="R34" s="210"/>
      <c r="S34" s="210"/>
      <c r="T34" s="210"/>
      <c r="U34" s="749"/>
      <c r="V34" s="749"/>
      <c r="W34" s="749"/>
      <c r="X34" s="749"/>
      <c r="Y34" s="558">
        <v>-0.6</v>
      </c>
      <c r="Z34" s="566">
        <v>-0.20000000000000007</v>
      </c>
      <c r="AA34" s="558">
        <v>-0.8</v>
      </c>
      <c r="AB34" s="558">
        <v>-1.4</v>
      </c>
      <c r="AC34" s="558">
        <v>-1.7</v>
      </c>
      <c r="AD34" s="351">
        <v>-0.59999999999999987</v>
      </c>
      <c r="AE34" s="351">
        <v>-1.4</v>
      </c>
      <c r="AF34" s="351">
        <v>-2.2000000000000002</v>
      </c>
      <c r="AG34" s="351">
        <v>-3.2</v>
      </c>
      <c r="AH34" s="558">
        <v>-1.0999999999999999</v>
      </c>
      <c r="AI34" s="558">
        <v>-2.4</v>
      </c>
      <c r="AJ34" s="558">
        <v>-3.5</v>
      </c>
      <c r="AK34" s="558">
        <v>-4.8</v>
      </c>
      <c r="AL34" s="558">
        <v>-1.2</v>
      </c>
      <c r="AM34" s="558">
        <v>-2.6</v>
      </c>
      <c r="AN34" s="558">
        <v>-4</v>
      </c>
      <c r="AO34" s="558">
        <v>-5.4</v>
      </c>
      <c r="AP34" s="558">
        <v>-1.4</v>
      </c>
      <c r="AQ34" s="558">
        <v>-2.7</v>
      </c>
      <c r="AR34" s="558">
        <v>-4.0999999999999996</v>
      </c>
      <c r="AS34" s="566">
        <v>-5.5</v>
      </c>
    </row>
    <row r="35" spans="1:45">
      <c r="A35" s="30"/>
      <c r="B35" s="30"/>
      <c r="C35" s="124" t="s">
        <v>573</v>
      </c>
      <c r="D35" s="38"/>
      <c r="E35" s="210"/>
      <c r="F35" s="210"/>
      <c r="G35" s="210"/>
      <c r="H35" s="210"/>
      <c r="I35" s="210"/>
      <c r="J35" s="210"/>
      <c r="K35" s="210"/>
      <c r="L35" s="210"/>
      <c r="M35" s="210"/>
      <c r="N35" s="210"/>
      <c r="O35" s="210"/>
      <c r="P35" s="210"/>
      <c r="Q35" s="210"/>
      <c r="R35" s="210"/>
      <c r="S35" s="210"/>
      <c r="T35" s="210"/>
      <c r="U35" s="749"/>
      <c r="V35" s="749"/>
      <c r="W35" s="749"/>
      <c r="X35" s="749"/>
      <c r="Y35" s="558"/>
      <c r="Z35" s="566"/>
      <c r="AA35" s="558"/>
      <c r="AB35" s="558"/>
      <c r="AC35" s="558"/>
      <c r="AD35" s="351"/>
      <c r="AE35" s="351"/>
      <c r="AF35" s="351"/>
      <c r="AG35" s="351"/>
      <c r="AH35" s="558">
        <v>-1.1000000000000001</v>
      </c>
      <c r="AI35" s="558">
        <v>-3.5</v>
      </c>
      <c r="AJ35" s="558">
        <v>-4.9000000000000004</v>
      </c>
      <c r="AK35" s="558">
        <v>-7.4</v>
      </c>
      <c r="AL35" s="558">
        <v>-4.4000000000000004</v>
      </c>
      <c r="AM35" s="558">
        <v>-13.5</v>
      </c>
      <c r="AN35" s="558">
        <v>-17.2</v>
      </c>
      <c r="AO35" s="558">
        <v>-21</v>
      </c>
      <c r="AP35" s="558">
        <v>-5</v>
      </c>
      <c r="AQ35" s="558">
        <v>-8.5</v>
      </c>
      <c r="AR35" s="558">
        <v>-8.3000000000000007</v>
      </c>
      <c r="AS35" s="566">
        <v>-13.8</v>
      </c>
    </row>
    <row r="36" spans="1:45">
      <c r="A36" s="30"/>
      <c r="B36" s="30"/>
      <c r="C36" s="124" t="s">
        <v>12</v>
      </c>
      <c r="D36" s="38"/>
      <c r="E36" s="210">
        <v>4.3</v>
      </c>
      <c r="F36" s="210">
        <v>7.9</v>
      </c>
      <c r="G36" s="210">
        <v>15.9</v>
      </c>
      <c r="H36" s="210">
        <v>8.8999999999999986</v>
      </c>
      <c r="I36" s="210">
        <v>2.4</v>
      </c>
      <c r="J36" s="210">
        <v>4.2</v>
      </c>
      <c r="K36" s="210">
        <v>6.7</v>
      </c>
      <c r="L36" s="210">
        <v>8.5</v>
      </c>
      <c r="M36" s="210">
        <v>6.6</v>
      </c>
      <c r="N36" s="210">
        <v>12.1</v>
      </c>
      <c r="O36" s="210">
        <v>16.7</v>
      </c>
      <c r="P36" s="210">
        <v>22.4</v>
      </c>
      <c r="Q36" s="210">
        <v>4.4000000000000004</v>
      </c>
      <c r="R36" s="210">
        <v>21.4</v>
      </c>
      <c r="S36" s="210">
        <v>28.9</v>
      </c>
      <c r="T36" s="210">
        <v>34.200000000000003</v>
      </c>
      <c r="U36" s="749">
        <v>2.9</v>
      </c>
      <c r="V36" s="749">
        <v>6.6</v>
      </c>
      <c r="W36" s="749">
        <v>20.799999999999997</v>
      </c>
      <c r="X36" s="749">
        <v>23.9</v>
      </c>
      <c r="Y36" s="558">
        <v>4.2</v>
      </c>
      <c r="Z36" s="566">
        <v>2.0999999999999996</v>
      </c>
      <c r="AA36" s="558">
        <v>4.5999999999999996</v>
      </c>
      <c r="AB36" s="558">
        <v>17.7</v>
      </c>
      <c r="AC36" s="558">
        <v>19.5</v>
      </c>
      <c r="AD36" s="351">
        <v>3.8</v>
      </c>
      <c r="AE36" s="351">
        <v>6.1</v>
      </c>
      <c r="AF36" s="351">
        <v>11.6</v>
      </c>
      <c r="AG36" s="351">
        <v>9.5</v>
      </c>
      <c r="AH36" s="558">
        <v>4.8</v>
      </c>
      <c r="AI36" s="558">
        <v>4</v>
      </c>
      <c r="AJ36" s="558">
        <v>8.3000000000000007</v>
      </c>
      <c r="AK36" s="558">
        <v>10.9</v>
      </c>
      <c r="AL36" s="558">
        <v>-0.3</v>
      </c>
      <c r="AM36" s="558">
        <v>-2</v>
      </c>
      <c r="AN36" s="558">
        <v>23</v>
      </c>
      <c r="AO36" s="558">
        <v>36.200000000000003</v>
      </c>
      <c r="AP36" s="558">
        <v>3.4</v>
      </c>
      <c r="AQ36" s="558">
        <v>11.1</v>
      </c>
      <c r="AR36" s="558">
        <v>13.5</v>
      </c>
      <c r="AS36" s="566">
        <v>31.4</v>
      </c>
    </row>
    <row r="37" spans="1:45">
      <c r="A37" s="30"/>
      <c r="B37" s="30"/>
      <c r="C37" s="294" t="s">
        <v>130</v>
      </c>
      <c r="D37" s="38"/>
      <c r="E37" s="295">
        <v>4.3999999999999995</v>
      </c>
      <c r="F37" s="295">
        <v>8</v>
      </c>
      <c r="G37" s="295">
        <v>13.1</v>
      </c>
      <c r="H37" s="295">
        <v>-2.9999999999999964</v>
      </c>
      <c r="I37" s="295">
        <v>-1.6</v>
      </c>
      <c r="J37" s="295">
        <v>0.29999999999999982</v>
      </c>
      <c r="K37" s="295">
        <v>7.3</v>
      </c>
      <c r="L37" s="295">
        <v>15.600000000000009</v>
      </c>
      <c r="M37" s="295">
        <v>5.5</v>
      </c>
      <c r="N37" s="295">
        <v>17.400000000000013</v>
      </c>
      <c r="O37" s="295">
        <v>16.799999999999994</v>
      </c>
      <c r="P37" s="295">
        <v>9.2999999999999758</v>
      </c>
      <c r="Q37" s="295">
        <v>-6.5999999999999854</v>
      </c>
      <c r="R37" s="295">
        <v>16.099999999999987</v>
      </c>
      <c r="S37" s="295">
        <v>25.199999999999982</v>
      </c>
      <c r="T37" s="295">
        <v>7.7999999999999972</v>
      </c>
      <c r="U37" s="830">
        <v>-4.0999999999999996</v>
      </c>
      <c r="V37" s="830">
        <v>-1.4000000000000004</v>
      </c>
      <c r="W37" s="830">
        <v>13.500000000000014</v>
      </c>
      <c r="X37" s="830">
        <v>13.800000000000004</v>
      </c>
      <c r="Y37" s="517">
        <v>2.7</v>
      </c>
      <c r="Z37" s="513">
        <v>-4.0999999999999979</v>
      </c>
      <c r="AA37" s="517">
        <v>-1.8999999999999888</v>
      </c>
      <c r="AB37" s="517">
        <v>11.800000000000018</v>
      </c>
      <c r="AC37" s="517">
        <v>11.6</v>
      </c>
      <c r="AD37" s="295">
        <v>10.700000000000024</v>
      </c>
      <c r="AE37" s="295">
        <v>16.800000000000015</v>
      </c>
      <c r="AF37" s="295">
        <v>35.400000000000048</v>
      </c>
      <c r="AG37" s="310">
        <v>43.3</v>
      </c>
      <c r="AH37" s="518">
        <v>7.8999999999999968</v>
      </c>
      <c r="AI37" s="518">
        <v>5.1999999999999975</v>
      </c>
      <c r="AJ37" s="518">
        <v>11.6</v>
      </c>
      <c r="AK37" s="518">
        <v>1.3000000000000078</v>
      </c>
      <c r="AL37" s="518">
        <v>-4.6999999999999993</v>
      </c>
      <c r="AM37" s="518">
        <v>-55.400000000000006</v>
      </c>
      <c r="AN37" s="518">
        <v>-67</v>
      </c>
      <c r="AO37" s="518">
        <v>-86.200000000000017</v>
      </c>
      <c r="AP37" s="518">
        <v>-7.4</v>
      </c>
      <c r="AQ37" s="518">
        <v>-5.6000000000000103</v>
      </c>
      <c r="AR37" s="518">
        <v>-46.600000000000009</v>
      </c>
      <c r="AS37" s="513">
        <v>-21.800000000000018</v>
      </c>
    </row>
    <row r="38" spans="1:45">
      <c r="A38" s="30"/>
      <c r="B38" s="241" t="s">
        <v>23</v>
      </c>
      <c r="C38" s="241"/>
      <c r="D38" s="38"/>
      <c r="E38" s="249">
        <v>9.5999999999999979</v>
      </c>
      <c r="F38" s="249">
        <v>17.5</v>
      </c>
      <c r="G38" s="249">
        <v>31.3</v>
      </c>
      <c r="H38" s="110">
        <v>11.299999999999992</v>
      </c>
      <c r="I38" s="249">
        <v>-6.9999999999999982</v>
      </c>
      <c r="J38" s="249">
        <v>6.1000000000000014</v>
      </c>
      <c r="K38" s="249">
        <v>15.5</v>
      </c>
      <c r="L38" s="110">
        <v>21.799999999999997</v>
      </c>
      <c r="M38" s="249">
        <v>35.100000000000009</v>
      </c>
      <c r="N38" s="249">
        <v>74.800000000000011</v>
      </c>
      <c r="O38" s="249">
        <v>97</v>
      </c>
      <c r="P38" s="249">
        <v>122.3</v>
      </c>
      <c r="Q38" s="249">
        <v>-25.099999999999987</v>
      </c>
      <c r="R38" s="249">
        <v>-7.5000000000000107</v>
      </c>
      <c r="S38" s="249">
        <v>-3.9000000000000199</v>
      </c>
      <c r="T38" s="249">
        <v>-14.400000000000002</v>
      </c>
      <c r="U38" s="752">
        <v>5.5</v>
      </c>
      <c r="V38" s="752">
        <v>34.4</v>
      </c>
      <c r="W38" s="752">
        <v>56.500000000000014</v>
      </c>
      <c r="X38" s="752">
        <v>57.000000000000007</v>
      </c>
      <c r="Y38" s="340">
        <v>10.8</v>
      </c>
      <c r="Z38" s="767">
        <v>4.7000000000000028</v>
      </c>
      <c r="AA38" s="340">
        <v>39.700000000000003</v>
      </c>
      <c r="AB38" s="340">
        <v>63.400000000000013</v>
      </c>
      <c r="AC38" s="338">
        <v>64.400000000000006</v>
      </c>
      <c r="AD38" s="340">
        <v>19.300000000000026</v>
      </c>
      <c r="AE38" s="340">
        <v>-17.899999999999988</v>
      </c>
      <c r="AF38" s="340">
        <v>-17.899999999999959</v>
      </c>
      <c r="AG38" s="340">
        <v>-34</v>
      </c>
      <c r="AH38" s="340">
        <v>11.6</v>
      </c>
      <c r="AI38" s="340">
        <v>26.6</v>
      </c>
      <c r="AJ38" s="340">
        <v>26.400000000000002</v>
      </c>
      <c r="AK38" s="340">
        <v>42.5</v>
      </c>
      <c r="AL38" s="340">
        <v>-34.6</v>
      </c>
      <c r="AM38" s="340">
        <v>-45.7</v>
      </c>
      <c r="AN38" s="340">
        <v>-33.9</v>
      </c>
      <c r="AO38" s="340">
        <v>-50.90000000000002</v>
      </c>
      <c r="AP38" s="340">
        <v>45.6</v>
      </c>
      <c r="AQ38" s="340">
        <v>77.099999999999994</v>
      </c>
      <c r="AR38" s="340">
        <v>40.899999999999991</v>
      </c>
      <c r="AS38" s="767">
        <v>56.199999999999982</v>
      </c>
    </row>
    <row r="39" spans="1:45">
      <c r="A39" s="30"/>
      <c r="B39" s="241" t="s">
        <v>24</v>
      </c>
      <c r="C39" s="241"/>
      <c r="D39" s="38"/>
      <c r="E39" s="249">
        <v>254.10000000000002</v>
      </c>
      <c r="F39" s="249">
        <v>520.9</v>
      </c>
      <c r="G39" s="249">
        <v>808.59999999999991</v>
      </c>
      <c r="H39" s="110">
        <v>1093.8000000000002</v>
      </c>
      <c r="I39" s="249">
        <v>289</v>
      </c>
      <c r="J39" s="249">
        <v>611</v>
      </c>
      <c r="K39" s="249">
        <v>939.6</v>
      </c>
      <c r="L39" s="110">
        <v>1300.6999999999998</v>
      </c>
      <c r="M39" s="249">
        <v>303.3</v>
      </c>
      <c r="N39" s="145">
        <v>643.70000000000005</v>
      </c>
      <c r="O39" s="249">
        <v>1011.2</v>
      </c>
      <c r="P39" s="110">
        <v>1429.8</v>
      </c>
      <c r="Q39" s="249">
        <v>377.6</v>
      </c>
      <c r="R39" s="249">
        <v>820.40000000000009</v>
      </c>
      <c r="S39" s="249">
        <v>1255.4000000000001</v>
      </c>
      <c r="T39" s="110">
        <v>1697.5</v>
      </c>
      <c r="U39" s="752">
        <v>422.5</v>
      </c>
      <c r="V39" s="507">
        <v>903.90000000000009</v>
      </c>
      <c r="W39" s="507">
        <v>1401.9</v>
      </c>
      <c r="X39" s="752">
        <v>1903.3000000000002</v>
      </c>
      <c r="Y39" s="339">
        <v>470.90000000000003</v>
      </c>
      <c r="Z39" s="498">
        <v>395.29999999999978</v>
      </c>
      <c r="AA39" s="339">
        <v>849.59999999999991</v>
      </c>
      <c r="AB39" s="339">
        <v>1318.9</v>
      </c>
      <c r="AC39" s="339">
        <v>1790.3000000000002</v>
      </c>
      <c r="AD39" s="339">
        <v>446.00000000000006</v>
      </c>
      <c r="AE39" s="339">
        <v>869.80000000000007</v>
      </c>
      <c r="AF39" s="339">
        <v>1342</v>
      </c>
      <c r="AG39" s="339">
        <v>1800.6</v>
      </c>
      <c r="AH39" s="339">
        <v>452.00000000000006</v>
      </c>
      <c r="AI39" s="339">
        <v>936.80000000000018</v>
      </c>
      <c r="AJ39" s="339">
        <v>1420.5</v>
      </c>
      <c r="AK39" s="339">
        <v>1955.9</v>
      </c>
      <c r="AL39" s="339">
        <v>463.7</v>
      </c>
      <c r="AM39" s="339">
        <v>971.10000000000014</v>
      </c>
      <c r="AN39" s="339">
        <v>1541.8999999999999</v>
      </c>
      <c r="AO39" s="339">
        <v>2109.8999999999996</v>
      </c>
      <c r="AP39" s="339">
        <v>601.4</v>
      </c>
      <c r="AQ39" s="339">
        <v>1229.5</v>
      </c>
      <c r="AR39" s="339">
        <v>1827.1999999999998</v>
      </c>
      <c r="AS39" s="498">
        <v>2475</v>
      </c>
    </row>
    <row r="40" spans="1:45">
      <c r="A40" s="30"/>
      <c r="B40" s="30"/>
      <c r="C40" s="124" t="s">
        <v>397</v>
      </c>
      <c r="D40" s="38"/>
      <c r="E40" s="210">
        <v>-31.8</v>
      </c>
      <c r="F40" s="210">
        <v>-62.7</v>
      </c>
      <c r="G40" s="210">
        <v>-106.80000000000001</v>
      </c>
      <c r="H40" s="107">
        <v>-134.90000000000003</v>
      </c>
      <c r="I40" s="210">
        <v>-77.099999999999994</v>
      </c>
      <c r="J40" s="210">
        <v>-150.89999999999998</v>
      </c>
      <c r="K40" s="210">
        <v>-255.39999999999998</v>
      </c>
      <c r="L40" s="107">
        <v>-361.4</v>
      </c>
      <c r="M40" s="210">
        <v>-115.3</v>
      </c>
      <c r="N40" s="210">
        <v>-232.39999999999998</v>
      </c>
      <c r="O40" s="210">
        <v>-362.5</v>
      </c>
      <c r="P40" s="107">
        <v>-475.2</v>
      </c>
      <c r="Q40" s="210">
        <v>-83.9</v>
      </c>
      <c r="R40" s="210">
        <v>-180.4</v>
      </c>
      <c r="S40" s="210">
        <v>-282.10000000000002</v>
      </c>
      <c r="T40" s="107">
        <v>-342.4</v>
      </c>
      <c r="U40" s="749">
        <v>-67.3</v>
      </c>
      <c r="V40" s="749">
        <v>-156.39999999999998</v>
      </c>
      <c r="W40" s="749">
        <v>-214.59999999999997</v>
      </c>
      <c r="X40" s="749">
        <v>-287.3</v>
      </c>
      <c r="Y40" s="558">
        <v>-49.1</v>
      </c>
      <c r="Z40" s="566">
        <v>-61.300000000000011</v>
      </c>
      <c r="AA40" s="558">
        <v>-145.4</v>
      </c>
      <c r="AB40" s="558">
        <v>-196.8</v>
      </c>
      <c r="AC40" s="558">
        <v>-263.8</v>
      </c>
      <c r="AD40" s="351">
        <v>-20.100000000000001</v>
      </c>
      <c r="AE40" s="351">
        <v>-32.1</v>
      </c>
      <c r="AF40" s="351">
        <v>-75.800000000000011</v>
      </c>
      <c r="AG40" s="351">
        <v>-96.8</v>
      </c>
      <c r="AH40" s="558">
        <v>-17.3</v>
      </c>
      <c r="AI40" s="558">
        <v>-26.5</v>
      </c>
      <c r="AJ40" s="558">
        <v>-57.1</v>
      </c>
      <c r="AK40" s="558">
        <v>-92.600000000000009</v>
      </c>
      <c r="AL40" s="558">
        <v>-138</v>
      </c>
      <c r="AM40" s="558">
        <v>-264.5</v>
      </c>
      <c r="AN40" s="558">
        <v>-327.8</v>
      </c>
      <c r="AO40" s="558">
        <v>-412</v>
      </c>
      <c r="AP40" s="558">
        <v>-44.2</v>
      </c>
      <c r="AQ40" s="558">
        <v>-74.400000000000006</v>
      </c>
      <c r="AR40" s="558">
        <v>-110.1</v>
      </c>
      <c r="AS40" s="566">
        <v>-141.80000000000001</v>
      </c>
    </row>
    <row r="41" spans="1:45">
      <c r="A41" s="30"/>
      <c r="B41" s="241" t="s">
        <v>13</v>
      </c>
      <c r="C41" s="241"/>
      <c r="D41" s="38"/>
      <c r="E41" s="249">
        <v>222.3</v>
      </c>
      <c r="F41" s="249">
        <v>458.19999999999993</v>
      </c>
      <c r="G41" s="249">
        <v>701.8</v>
      </c>
      <c r="H41" s="110">
        <v>958.90000000000009</v>
      </c>
      <c r="I41" s="249">
        <v>211.9</v>
      </c>
      <c r="J41" s="249">
        <v>460.1</v>
      </c>
      <c r="K41" s="249">
        <v>684.2</v>
      </c>
      <c r="L41" s="110">
        <v>939.29999999999984</v>
      </c>
      <c r="M41" s="249">
        <v>188</v>
      </c>
      <c r="N41" s="249">
        <v>411.30000000000007</v>
      </c>
      <c r="O41" s="309">
        <v>648.70000000000005</v>
      </c>
      <c r="P41" s="110">
        <v>954.59999999999991</v>
      </c>
      <c r="Q41" s="249">
        <v>293.70000000000005</v>
      </c>
      <c r="R41" s="309">
        <v>640.00000000000011</v>
      </c>
      <c r="S41" s="309">
        <v>973.30000000000007</v>
      </c>
      <c r="T41" s="110">
        <v>1355.1</v>
      </c>
      <c r="U41" s="748">
        <v>355.2</v>
      </c>
      <c r="V41" s="507">
        <v>747.50000000000011</v>
      </c>
      <c r="W41" s="507">
        <v>1187.3000000000002</v>
      </c>
      <c r="X41" s="752">
        <v>1616.0000000000002</v>
      </c>
      <c r="Y41" s="339">
        <v>421.8</v>
      </c>
      <c r="Z41" s="498">
        <v>333.99999999999977</v>
      </c>
      <c r="AA41" s="339">
        <v>704.19999999999993</v>
      </c>
      <c r="AB41" s="339">
        <v>1122.1000000000001</v>
      </c>
      <c r="AC41" s="339">
        <v>1526.5000000000002</v>
      </c>
      <c r="AD41" s="339">
        <v>425.90000000000003</v>
      </c>
      <c r="AE41" s="339">
        <v>837.7</v>
      </c>
      <c r="AF41" s="339">
        <v>1266.2</v>
      </c>
      <c r="AG41" s="339">
        <v>1703.8</v>
      </c>
      <c r="AH41" s="339">
        <v>434.70000000000005</v>
      </c>
      <c r="AI41" s="339">
        <v>910.30000000000018</v>
      </c>
      <c r="AJ41" s="339">
        <v>1363.4</v>
      </c>
      <c r="AK41" s="339">
        <v>1863.3000000000002</v>
      </c>
      <c r="AL41" s="339">
        <v>325.7</v>
      </c>
      <c r="AM41" s="339">
        <v>706.60000000000014</v>
      </c>
      <c r="AN41" s="339">
        <v>1214.0999999999999</v>
      </c>
      <c r="AO41" s="339">
        <v>1697.8999999999996</v>
      </c>
      <c r="AP41" s="339">
        <v>557.19999999999993</v>
      </c>
      <c r="AQ41" s="339">
        <v>1155.0999999999999</v>
      </c>
      <c r="AR41" s="339">
        <v>1717.1</v>
      </c>
      <c r="AS41" s="498">
        <v>2333.1999999999998</v>
      </c>
    </row>
    <row r="42" spans="1:45">
      <c r="A42" s="30"/>
      <c r="B42" s="30"/>
      <c r="C42" s="124" t="s">
        <v>14</v>
      </c>
      <c r="D42" s="38"/>
      <c r="E42" s="210">
        <v>-111.8</v>
      </c>
      <c r="F42" s="210">
        <v>-238.8</v>
      </c>
      <c r="G42" s="210">
        <v>-362.1</v>
      </c>
      <c r="H42" s="107">
        <v>-504.2</v>
      </c>
      <c r="I42" s="210">
        <v>-121.8</v>
      </c>
      <c r="J42" s="210">
        <v>-254.8</v>
      </c>
      <c r="K42" s="210">
        <v>-388.1</v>
      </c>
      <c r="L42" s="107">
        <v>-565.1</v>
      </c>
      <c r="M42" s="210">
        <v>-139.69999999999999</v>
      </c>
      <c r="N42" s="210">
        <v>-286.29999999999995</v>
      </c>
      <c r="O42" s="210">
        <v>-431.69999999999993</v>
      </c>
      <c r="P42" s="107">
        <v>-623.4</v>
      </c>
      <c r="Q42" s="210">
        <v>-143.80000000000001</v>
      </c>
      <c r="R42" s="210">
        <v>-312.60000000000002</v>
      </c>
      <c r="S42" s="210">
        <v>-475.6</v>
      </c>
      <c r="T42" s="107">
        <v>-677.6</v>
      </c>
      <c r="U42" s="749">
        <v>-147.30000000000001</v>
      </c>
      <c r="V42" s="749">
        <v>-308.5</v>
      </c>
      <c r="W42" s="749">
        <v>-468.9</v>
      </c>
      <c r="X42" s="749">
        <v>-672.8</v>
      </c>
      <c r="Y42" s="558">
        <v>-157.4</v>
      </c>
      <c r="Z42" s="566">
        <v>-135.50000000000003</v>
      </c>
      <c r="AA42" s="558">
        <v>-284.10000000000002</v>
      </c>
      <c r="AB42" s="558">
        <v>-431.5</v>
      </c>
      <c r="AC42" s="558">
        <v>-623.4</v>
      </c>
      <c r="AD42" s="351">
        <v>-144.80000000000001</v>
      </c>
      <c r="AE42" s="351">
        <v>-296.5</v>
      </c>
      <c r="AF42" s="351">
        <v>-451.6</v>
      </c>
      <c r="AG42" s="351">
        <v>-657.6</v>
      </c>
      <c r="AH42" s="558">
        <v>-150.69999999999999</v>
      </c>
      <c r="AI42" s="558">
        <v>-319.2</v>
      </c>
      <c r="AJ42" s="558">
        <v>-486.6</v>
      </c>
      <c r="AK42" s="558">
        <v>-724.6</v>
      </c>
      <c r="AL42" s="558">
        <v>-168</v>
      </c>
      <c r="AM42" s="558">
        <v>-340</v>
      </c>
      <c r="AN42" s="558">
        <v>-514.20000000000005</v>
      </c>
      <c r="AO42" s="558">
        <v>-755.59999999999991</v>
      </c>
      <c r="AP42" s="558">
        <v>-179.9</v>
      </c>
      <c r="AQ42" s="558">
        <v>-381.5</v>
      </c>
      <c r="AR42" s="558">
        <v>-591.6</v>
      </c>
      <c r="AS42" s="566">
        <v>-858.6</v>
      </c>
    </row>
    <row r="43" spans="1:45">
      <c r="A43" s="30"/>
      <c r="B43" s="124" t="s">
        <v>15</v>
      </c>
      <c r="C43" s="124"/>
      <c r="D43" s="38"/>
      <c r="E43" s="144">
        <v>110.50000000000001</v>
      </c>
      <c r="F43" s="144">
        <v>219.39999999999998</v>
      </c>
      <c r="G43" s="144">
        <v>339.7</v>
      </c>
      <c r="H43" s="106">
        <v>454.70000000000005</v>
      </c>
      <c r="I43" s="144">
        <v>90.100000000000009</v>
      </c>
      <c r="J43" s="144">
        <v>205.3</v>
      </c>
      <c r="K43" s="144">
        <v>296.10000000000002</v>
      </c>
      <c r="L43" s="106">
        <v>374.19999999999993</v>
      </c>
      <c r="M43" s="144">
        <v>48.300000000000011</v>
      </c>
      <c r="N43" s="144">
        <v>125.00000000000011</v>
      </c>
      <c r="O43" s="144">
        <v>217.00000000000011</v>
      </c>
      <c r="P43" s="106">
        <v>331.19999999999993</v>
      </c>
      <c r="Q43" s="144">
        <v>149.90000000000003</v>
      </c>
      <c r="R43" s="144">
        <v>327.40000000000009</v>
      </c>
      <c r="S43" s="144">
        <v>497.70000000000005</v>
      </c>
      <c r="T43" s="106">
        <v>677.49999999999989</v>
      </c>
      <c r="U43" s="744">
        <v>207.89999999999998</v>
      </c>
      <c r="V43" s="744">
        <v>439.00000000000011</v>
      </c>
      <c r="W43" s="744">
        <v>718.4000000000002</v>
      </c>
      <c r="X43" s="741">
        <v>943.20000000000027</v>
      </c>
      <c r="Y43" s="768">
        <v>264.39999999999998</v>
      </c>
      <c r="Z43" s="742">
        <v>198.49999999999974</v>
      </c>
      <c r="AA43" s="768">
        <v>420.09999999999991</v>
      </c>
      <c r="AB43" s="768">
        <v>690.60000000000014</v>
      </c>
      <c r="AC43" s="768">
        <v>903.10000000000025</v>
      </c>
      <c r="AD43" s="688">
        <v>281.10000000000002</v>
      </c>
      <c r="AE43" s="688">
        <v>541.20000000000005</v>
      </c>
      <c r="AF43" s="688">
        <v>814.60000000000014</v>
      </c>
      <c r="AG43" s="688">
        <v>1046.1999999999998</v>
      </c>
      <c r="AH43" s="768">
        <v>284.00000000000006</v>
      </c>
      <c r="AI43" s="768">
        <v>591.10000000000014</v>
      </c>
      <c r="AJ43" s="768">
        <v>876.80000000000007</v>
      </c>
      <c r="AK43" s="768">
        <v>1138.7000000000003</v>
      </c>
      <c r="AL43" s="768">
        <v>157.69999999999999</v>
      </c>
      <c r="AM43" s="768">
        <v>366.60000000000014</v>
      </c>
      <c r="AN43" s="768">
        <v>699.89999999999986</v>
      </c>
      <c r="AO43" s="768">
        <v>942.29999999999973</v>
      </c>
      <c r="AP43" s="768">
        <v>377.29999999999995</v>
      </c>
      <c r="AQ43" s="768">
        <v>773.59999999999991</v>
      </c>
      <c r="AR43" s="768">
        <v>1125.5</v>
      </c>
      <c r="AS43" s="742">
        <v>1474.6</v>
      </c>
    </row>
    <row r="44" spans="1:45">
      <c r="A44" s="30"/>
      <c r="B44" s="30"/>
      <c r="C44" s="124" t="s">
        <v>16</v>
      </c>
      <c r="D44" s="40"/>
      <c r="E44" s="210">
        <v>-22</v>
      </c>
      <c r="F44" s="210">
        <v>-44.9</v>
      </c>
      <c r="G44" s="210">
        <v>-71.400000000000006</v>
      </c>
      <c r="H44" s="107">
        <v>-93.7</v>
      </c>
      <c r="I44" s="210">
        <v>-21.4</v>
      </c>
      <c r="J44" s="210">
        <v>-45</v>
      </c>
      <c r="K44" s="210">
        <v>-64.900000000000006</v>
      </c>
      <c r="L44" s="107">
        <v>-83.9</v>
      </c>
      <c r="M44" s="210">
        <v>-19.3</v>
      </c>
      <c r="N44" s="210">
        <v>-39.799999999999997</v>
      </c>
      <c r="O44" s="210">
        <v>-66.699999999999989</v>
      </c>
      <c r="P44" s="107">
        <v>-108.3</v>
      </c>
      <c r="Q44" s="210">
        <v>-32.200000000000003</v>
      </c>
      <c r="R44" s="210">
        <v>-64.3</v>
      </c>
      <c r="S44" s="210">
        <v>-97.6</v>
      </c>
      <c r="T44" s="107">
        <v>-135.6</v>
      </c>
      <c r="U44" s="749">
        <v>-41.3</v>
      </c>
      <c r="V44" s="749">
        <v>-86.8</v>
      </c>
      <c r="W44" s="749">
        <v>-142.1</v>
      </c>
      <c r="X44" s="749">
        <v>-194.5</v>
      </c>
      <c r="Y44" s="558">
        <v>-52.3</v>
      </c>
      <c r="Z44" s="566">
        <v>-39.699999999999996</v>
      </c>
      <c r="AA44" s="558">
        <v>-84.1</v>
      </c>
      <c r="AB44" s="558">
        <v>-138.30000000000001</v>
      </c>
      <c r="AC44" s="558">
        <v>-187.5</v>
      </c>
      <c r="AD44" s="351">
        <v>-56</v>
      </c>
      <c r="AE44" s="351">
        <v>-107.8</v>
      </c>
      <c r="AF44" s="351">
        <v>-164.1</v>
      </c>
      <c r="AG44" s="351">
        <v>-215</v>
      </c>
      <c r="AH44" s="558">
        <v>-57.899999999999991</v>
      </c>
      <c r="AI44" s="558">
        <v>-119.1</v>
      </c>
      <c r="AJ44" s="558">
        <v>-174</v>
      </c>
      <c r="AK44" s="558">
        <v>-223.9</v>
      </c>
      <c r="AL44" s="558">
        <v>-37.200000000000003</v>
      </c>
      <c r="AM44" s="558">
        <v>-79.400000000000006</v>
      </c>
      <c r="AN44" s="558">
        <v>-147.1</v>
      </c>
      <c r="AO44" s="558">
        <v>-190.5</v>
      </c>
      <c r="AP44" s="558">
        <v>-72.5</v>
      </c>
      <c r="AQ44" s="558">
        <v>-151.19999999999999</v>
      </c>
      <c r="AR44" s="558">
        <v>-221.3</v>
      </c>
      <c r="AS44" s="566">
        <v>-293.7</v>
      </c>
    </row>
    <row r="45" spans="1:45">
      <c r="A45" s="30"/>
      <c r="B45" s="241" t="s">
        <v>402</v>
      </c>
      <c r="C45" s="241"/>
      <c r="D45" s="40"/>
      <c r="E45" s="249"/>
      <c r="F45" s="249"/>
      <c r="G45" s="249"/>
      <c r="H45" s="273"/>
      <c r="I45" s="249"/>
      <c r="J45" s="249"/>
      <c r="K45" s="249"/>
      <c r="L45" s="110"/>
      <c r="M45" s="249"/>
      <c r="N45" s="249"/>
      <c r="O45" s="249"/>
      <c r="P45" s="110"/>
      <c r="Q45" s="249"/>
      <c r="R45" s="309"/>
      <c r="S45" s="309"/>
      <c r="T45" s="110"/>
      <c r="U45" s="748"/>
      <c r="V45" s="752"/>
      <c r="W45" s="752"/>
      <c r="X45" s="752"/>
      <c r="Y45" s="340"/>
      <c r="Z45" s="767">
        <v>158.79999999999976</v>
      </c>
      <c r="AA45" s="340">
        <v>335.99999999999989</v>
      </c>
      <c r="AB45" s="340">
        <v>552.30000000000018</v>
      </c>
      <c r="AC45" s="338">
        <v>715.60000000000025</v>
      </c>
      <c r="AD45" s="338">
        <v>225.10000000000002</v>
      </c>
      <c r="AE45" s="338">
        <v>433.40000000000003</v>
      </c>
      <c r="AF45" s="338">
        <v>650.50000000000011</v>
      </c>
      <c r="AG45" s="338">
        <v>831.19999999999982</v>
      </c>
      <c r="AH45" s="338">
        <v>226.10000000000008</v>
      </c>
      <c r="AI45" s="338">
        <v>472.00000000000011</v>
      </c>
      <c r="AJ45" s="338">
        <v>702.80000000000007</v>
      </c>
      <c r="AK45" s="338">
        <v>914.8000000000003</v>
      </c>
      <c r="AL45" s="338">
        <v>120.49999999999999</v>
      </c>
      <c r="AM45" s="338">
        <v>287.20000000000016</v>
      </c>
      <c r="AN45" s="338">
        <v>552.79999999999984</v>
      </c>
      <c r="AO45" s="338">
        <v>751.79999999999973</v>
      </c>
      <c r="AP45" s="338">
        <v>304.79999999999995</v>
      </c>
      <c r="AQ45" s="338">
        <v>622.39999999999986</v>
      </c>
      <c r="AR45" s="338">
        <v>904.2</v>
      </c>
      <c r="AS45" s="767">
        <v>1180.8999999999999</v>
      </c>
    </row>
    <row r="46" spans="1:45">
      <c r="A46" s="30"/>
      <c r="B46" s="30"/>
      <c r="C46" s="124" t="s">
        <v>403</v>
      </c>
      <c r="D46" s="40"/>
      <c r="E46" s="210"/>
      <c r="F46" s="210"/>
      <c r="G46" s="210"/>
      <c r="H46" s="107"/>
      <c r="I46" s="210"/>
      <c r="J46" s="210"/>
      <c r="K46" s="210"/>
      <c r="L46" s="107"/>
      <c r="M46" s="210"/>
      <c r="N46" s="210"/>
      <c r="O46" s="210"/>
      <c r="P46" s="107"/>
      <c r="Q46" s="210"/>
      <c r="R46" s="210"/>
      <c r="S46" s="210"/>
      <c r="T46" s="107"/>
      <c r="U46" s="749"/>
      <c r="V46" s="749"/>
      <c r="W46" s="749"/>
      <c r="X46" s="749"/>
      <c r="Y46" s="558"/>
      <c r="Z46" s="566">
        <v>7.7999999999999989</v>
      </c>
      <c r="AA46" s="558">
        <v>16.2</v>
      </c>
      <c r="AB46" s="558">
        <v>24</v>
      </c>
      <c r="AC46" s="558">
        <v>33.1</v>
      </c>
      <c r="AD46" s="351">
        <v>-13</v>
      </c>
      <c r="AE46" s="351">
        <v>-6</v>
      </c>
      <c r="AF46" s="351">
        <v>5</v>
      </c>
      <c r="AG46" s="351">
        <v>0.5</v>
      </c>
      <c r="AH46" s="558">
        <v>0.5</v>
      </c>
      <c r="AI46" s="558">
        <v>4.9000000000000004</v>
      </c>
      <c r="AJ46" s="558">
        <v>-69.8</v>
      </c>
      <c r="AK46" s="558">
        <v>-69.8</v>
      </c>
      <c r="AL46" s="558">
        <v>0</v>
      </c>
      <c r="AM46" s="558">
        <v>0</v>
      </c>
      <c r="AN46" s="558">
        <v>5.8</v>
      </c>
      <c r="AO46" s="558">
        <v>8.5</v>
      </c>
      <c r="AP46" s="558">
        <v>-0.3</v>
      </c>
      <c r="AQ46" s="558">
        <v>7.4</v>
      </c>
      <c r="AR46" s="558">
        <v>73.900000000000006</v>
      </c>
      <c r="AS46" s="566">
        <v>65</v>
      </c>
    </row>
    <row r="47" spans="1:45">
      <c r="A47" s="30"/>
      <c r="B47" s="241" t="s">
        <v>401</v>
      </c>
      <c r="C47" s="241"/>
      <c r="D47" s="40"/>
      <c r="E47" s="249">
        <v>88.5</v>
      </c>
      <c r="F47" s="249">
        <v>174.5</v>
      </c>
      <c r="G47" s="249">
        <v>268.3</v>
      </c>
      <c r="H47" s="273">
        <v>361.00000000000006</v>
      </c>
      <c r="I47" s="249">
        <v>68.700000000000017</v>
      </c>
      <c r="J47" s="249">
        <v>160.30000000000001</v>
      </c>
      <c r="K47" s="249">
        <v>231.20000000000002</v>
      </c>
      <c r="L47" s="110">
        <v>290.29999999999995</v>
      </c>
      <c r="M47" s="249">
        <v>29.000000000000011</v>
      </c>
      <c r="N47" s="249">
        <v>85.200000000000117</v>
      </c>
      <c r="O47" s="249">
        <v>150.30000000000013</v>
      </c>
      <c r="P47" s="110">
        <v>222.89999999999992</v>
      </c>
      <c r="Q47" s="249">
        <v>117.70000000000003</v>
      </c>
      <c r="R47" s="309">
        <v>263.10000000000008</v>
      </c>
      <c r="S47" s="309">
        <v>400.1</v>
      </c>
      <c r="T47" s="110">
        <v>541.89999999999986</v>
      </c>
      <c r="U47" s="748">
        <v>166.59999999999997</v>
      </c>
      <c r="V47" s="752">
        <v>352.2000000000001</v>
      </c>
      <c r="W47" s="752">
        <v>576.30000000000018</v>
      </c>
      <c r="X47" s="752">
        <v>748.70000000000027</v>
      </c>
      <c r="Y47" s="338">
        <v>212.09999999999997</v>
      </c>
      <c r="Z47" s="745">
        <v>166.59999999999977</v>
      </c>
      <c r="AA47" s="338">
        <v>352.19999999999987</v>
      </c>
      <c r="AB47" s="338">
        <v>576.30000000000018</v>
      </c>
      <c r="AC47" s="338">
        <v>748.70000000000027</v>
      </c>
      <c r="AD47" s="340">
        <v>212.10000000000002</v>
      </c>
      <c r="AE47" s="340">
        <v>427.40000000000003</v>
      </c>
      <c r="AF47" s="340">
        <v>655.50000000000011</v>
      </c>
      <c r="AG47" s="338">
        <v>831.69999999999982</v>
      </c>
      <c r="AH47" s="338">
        <v>226.60000000000008</v>
      </c>
      <c r="AI47" s="338">
        <v>476.90000000000009</v>
      </c>
      <c r="AJ47" s="338">
        <v>633</v>
      </c>
      <c r="AK47" s="338">
        <v>845.00000000000034</v>
      </c>
      <c r="AL47" s="338">
        <v>120.49999999999999</v>
      </c>
      <c r="AM47" s="338">
        <v>287.20000000000016</v>
      </c>
      <c r="AN47" s="338">
        <v>558.5999999999998</v>
      </c>
      <c r="AO47" s="338">
        <v>760.29999999999973</v>
      </c>
      <c r="AP47" s="338">
        <v>304.49999999999994</v>
      </c>
      <c r="AQ47" s="338">
        <v>629.79999999999984</v>
      </c>
      <c r="AR47" s="338">
        <v>978.1</v>
      </c>
      <c r="AS47" s="745">
        <v>1245.8999999999999</v>
      </c>
    </row>
    <row r="48" spans="1:45">
      <c r="A48" s="30"/>
      <c r="B48" s="30"/>
      <c r="C48" s="30"/>
      <c r="D48" s="40"/>
      <c r="E48" s="62"/>
      <c r="F48" s="62"/>
      <c r="G48" s="62"/>
      <c r="H48" s="63"/>
      <c r="I48" s="62"/>
      <c r="J48" s="62"/>
      <c r="K48" s="62"/>
      <c r="L48" s="63"/>
      <c r="M48" s="62"/>
      <c r="N48" s="62"/>
      <c r="O48" s="62"/>
      <c r="P48" s="63"/>
      <c r="Q48" s="62"/>
      <c r="R48" s="62"/>
      <c r="S48" s="62"/>
      <c r="T48" s="63"/>
      <c r="U48" s="749"/>
      <c r="V48" s="749"/>
      <c r="W48" s="749"/>
      <c r="X48" s="749"/>
      <c r="Y48" s="557"/>
      <c r="Z48" s="565"/>
      <c r="AA48" s="557"/>
      <c r="AB48" s="557"/>
      <c r="AC48" s="557"/>
      <c r="AD48" s="353"/>
      <c r="AE48" s="353"/>
      <c r="AF48" s="353"/>
      <c r="AG48" s="353"/>
      <c r="AH48" s="557"/>
      <c r="AI48" s="557"/>
      <c r="AJ48" s="557"/>
      <c r="AK48" s="557"/>
      <c r="AL48" s="557"/>
      <c r="AM48" s="557"/>
      <c r="AN48" s="557"/>
      <c r="AO48" s="557"/>
      <c r="AP48" s="557"/>
      <c r="AQ48" s="557"/>
      <c r="AR48" s="557"/>
      <c r="AS48" s="565"/>
    </row>
    <row r="49" spans="1:45">
      <c r="A49" s="30"/>
      <c r="B49" s="124" t="s">
        <v>18</v>
      </c>
      <c r="C49" s="124"/>
      <c r="D49" s="38"/>
      <c r="E49" s="210"/>
      <c r="F49" s="210"/>
      <c r="G49" s="210"/>
      <c r="H49" s="107"/>
      <c r="I49" s="210"/>
      <c r="J49" s="210"/>
      <c r="K49" s="210"/>
      <c r="L49" s="107"/>
      <c r="M49" s="210"/>
      <c r="N49" s="210"/>
      <c r="O49" s="210"/>
      <c r="P49" s="107"/>
      <c r="Q49" s="210"/>
      <c r="R49" s="210"/>
      <c r="S49" s="210"/>
      <c r="T49" s="107"/>
      <c r="U49" s="749"/>
      <c r="V49" s="749"/>
      <c r="W49" s="749"/>
      <c r="X49" s="749"/>
      <c r="Y49" s="558"/>
      <c r="Z49" s="566"/>
      <c r="AA49" s="558"/>
      <c r="AB49" s="558"/>
      <c r="AC49" s="558">
        <v>0</v>
      </c>
      <c r="AD49" s="351"/>
      <c r="AE49" s="351"/>
      <c r="AF49" s="351"/>
      <c r="AG49" s="351"/>
      <c r="AH49" s="558"/>
      <c r="AI49" s="558"/>
      <c r="AJ49" s="558"/>
      <c r="AK49" s="558"/>
      <c r="AL49" s="558"/>
      <c r="AM49" s="558"/>
      <c r="AN49" s="558"/>
      <c r="AO49" s="558"/>
      <c r="AP49" s="558"/>
      <c r="AQ49" s="558"/>
      <c r="AR49" s="558"/>
      <c r="AS49" s="566"/>
    </row>
    <row r="50" spans="1:45">
      <c r="A50" s="30"/>
      <c r="B50" s="30"/>
      <c r="C50" s="124" t="s">
        <v>19</v>
      </c>
      <c r="D50" s="38"/>
      <c r="E50" s="144">
        <v>88.6</v>
      </c>
      <c r="F50" s="144">
        <v>175.1</v>
      </c>
      <c r="G50" s="144">
        <v>269.7</v>
      </c>
      <c r="H50" s="315">
        <v>363.80000000000007</v>
      </c>
      <c r="I50" s="144">
        <v>73.400000000000006</v>
      </c>
      <c r="J50" s="144">
        <v>171</v>
      </c>
      <c r="K50" s="144">
        <v>242.3</v>
      </c>
      <c r="L50" s="315">
        <v>292.19999999999993</v>
      </c>
      <c r="M50" s="144">
        <v>30.6</v>
      </c>
      <c r="N50" s="144">
        <v>84.800000000000011</v>
      </c>
      <c r="O50" s="144">
        <v>150.20000000000002</v>
      </c>
      <c r="P50" s="315">
        <v>223.3</v>
      </c>
      <c r="Q50" s="144">
        <v>118</v>
      </c>
      <c r="R50" s="144">
        <v>262.60000000000002</v>
      </c>
      <c r="S50" s="144">
        <v>399.7</v>
      </c>
      <c r="T50" s="315">
        <v>540.5</v>
      </c>
      <c r="U50" s="741">
        <v>167.8</v>
      </c>
      <c r="V50" s="749">
        <v>353.6</v>
      </c>
      <c r="W50" s="749">
        <v>576</v>
      </c>
      <c r="X50" s="831">
        <v>750.4</v>
      </c>
      <c r="Y50" s="558">
        <v>212</v>
      </c>
      <c r="Z50" s="566">
        <v>167.8</v>
      </c>
      <c r="AA50" s="558">
        <v>353.6</v>
      </c>
      <c r="AB50" s="558">
        <v>576</v>
      </c>
      <c r="AC50" s="558">
        <v>750.4</v>
      </c>
      <c r="AD50" s="351">
        <v>211.99999999999997</v>
      </c>
      <c r="AE50" s="351">
        <v>427.4</v>
      </c>
      <c r="AF50" s="351">
        <v>655.59999999999991</v>
      </c>
      <c r="AG50" s="351">
        <v>832.9</v>
      </c>
      <c r="AH50" s="558">
        <v>227</v>
      </c>
      <c r="AI50" s="558">
        <v>477.1</v>
      </c>
      <c r="AJ50" s="558">
        <v>633</v>
      </c>
      <c r="AK50" s="558">
        <v>844.9</v>
      </c>
      <c r="AL50" s="558">
        <v>120.2</v>
      </c>
      <c r="AM50" s="558">
        <v>287.2</v>
      </c>
      <c r="AN50" s="558">
        <v>559.29999999999995</v>
      </c>
      <c r="AO50" s="558">
        <v>761.1</v>
      </c>
      <c r="AP50" s="558">
        <v>304.89999999999998</v>
      </c>
      <c r="AQ50" s="558">
        <v>630.79999999999995</v>
      </c>
      <c r="AR50" s="558">
        <v>980.1</v>
      </c>
      <c r="AS50" s="566">
        <v>1250.7</v>
      </c>
    </row>
    <row r="51" spans="1:45">
      <c r="A51" s="30"/>
      <c r="B51" s="30"/>
      <c r="C51" s="124" t="s">
        <v>20</v>
      </c>
      <c r="D51" s="38"/>
      <c r="E51" s="144">
        <v>-0.1</v>
      </c>
      <c r="F51" s="144">
        <v>-0.6</v>
      </c>
      <c r="G51" s="144">
        <v>-1.4</v>
      </c>
      <c r="H51" s="315">
        <v>-1.8000000000000003</v>
      </c>
      <c r="I51" s="144">
        <v>-0.5</v>
      </c>
      <c r="J51" s="144">
        <v>-0.6</v>
      </c>
      <c r="K51" s="144">
        <v>-1</v>
      </c>
      <c r="L51" s="315">
        <v>-1.9</v>
      </c>
      <c r="M51" s="144">
        <v>0</v>
      </c>
      <c r="N51" s="144">
        <v>0.4</v>
      </c>
      <c r="O51" s="144">
        <v>0.10000000000000003</v>
      </c>
      <c r="P51" s="315">
        <v>-0.4</v>
      </c>
      <c r="Q51" s="144">
        <v>-0.3</v>
      </c>
      <c r="R51" s="144">
        <v>0.5</v>
      </c>
      <c r="S51" s="144">
        <v>0.4</v>
      </c>
      <c r="T51" s="315">
        <v>1.4</v>
      </c>
      <c r="U51" s="741">
        <v>-1.2</v>
      </c>
      <c r="V51" s="749">
        <v>-1.4</v>
      </c>
      <c r="W51" s="749">
        <v>0.30000000000000004</v>
      </c>
      <c r="X51" s="831">
        <v>-1.7</v>
      </c>
      <c r="Y51" s="558">
        <v>0.1</v>
      </c>
      <c r="Z51" s="566">
        <v>-1.2</v>
      </c>
      <c r="AA51" s="558">
        <v>-1.4</v>
      </c>
      <c r="AB51" s="558">
        <v>0.30000000000000004</v>
      </c>
      <c r="AC51" s="558">
        <v>-1.7</v>
      </c>
      <c r="AD51" s="351">
        <v>0.1</v>
      </c>
      <c r="AE51" s="351">
        <v>0</v>
      </c>
      <c r="AF51" s="351">
        <v>-0.1</v>
      </c>
      <c r="AG51" s="351">
        <v>-1.2</v>
      </c>
      <c r="AH51" s="558">
        <v>-0.4</v>
      </c>
      <c r="AI51" s="558">
        <v>-0.2</v>
      </c>
      <c r="AJ51" s="558">
        <v>0</v>
      </c>
      <c r="AK51" s="558">
        <v>0.1</v>
      </c>
      <c r="AL51" s="558">
        <v>0.3</v>
      </c>
      <c r="AM51" s="558">
        <v>0</v>
      </c>
      <c r="AN51" s="558">
        <v>-0.7</v>
      </c>
      <c r="AO51" s="558">
        <v>-0.8</v>
      </c>
      <c r="AP51" s="558">
        <v>-0.4</v>
      </c>
      <c r="AQ51" s="558">
        <v>-1</v>
      </c>
      <c r="AR51" s="558">
        <v>-2</v>
      </c>
      <c r="AS51" s="566">
        <v>-4.8</v>
      </c>
    </row>
    <row r="52" spans="1:45">
      <c r="A52" s="30"/>
      <c r="B52" s="30"/>
      <c r="C52" s="124" t="s">
        <v>21</v>
      </c>
      <c r="D52" s="38"/>
      <c r="E52" s="144">
        <v>4.0999999999999996</v>
      </c>
      <c r="F52" s="144">
        <v>7.9499999999999993</v>
      </c>
      <c r="G52" s="144">
        <v>12.35</v>
      </c>
      <c r="H52" s="315">
        <v>16.78</v>
      </c>
      <c r="I52" s="144">
        <v>3.41</v>
      </c>
      <c r="J52" s="144">
        <v>7.8</v>
      </c>
      <c r="K52" s="144">
        <v>11.12</v>
      </c>
      <c r="L52" s="315">
        <v>13.44</v>
      </c>
      <c r="M52" s="144">
        <v>1.42</v>
      </c>
      <c r="N52" s="144">
        <v>3.92</v>
      </c>
      <c r="O52" s="144">
        <v>6.96</v>
      </c>
      <c r="P52" s="315">
        <v>10.36</v>
      </c>
      <c r="Q52" s="144">
        <v>5.49</v>
      </c>
      <c r="R52" s="417">
        <v>12.1</v>
      </c>
      <c r="S52" s="144">
        <v>18.46</v>
      </c>
      <c r="T52" s="315">
        <v>25</v>
      </c>
      <c r="U52" s="741">
        <v>7.79</v>
      </c>
      <c r="V52" s="744">
        <v>16.149999999999999</v>
      </c>
      <c r="W52" s="827">
        <v>26.479999999999997</v>
      </c>
      <c r="X52" s="831">
        <v>34.58</v>
      </c>
      <c r="Y52" s="769">
        <v>9.84</v>
      </c>
      <c r="Z52" s="566">
        <v>7.7899999999999991</v>
      </c>
      <c r="AA52" s="769">
        <v>16.149999999999999</v>
      </c>
      <c r="AB52" s="769">
        <v>26.48</v>
      </c>
      <c r="AC52" s="769">
        <v>34.58</v>
      </c>
      <c r="AD52" s="753">
        <v>9.84</v>
      </c>
      <c r="AE52" s="753">
        <v>19.309999999999999</v>
      </c>
      <c r="AF52" s="753">
        <v>29.91</v>
      </c>
      <c r="AG52" s="753">
        <v>38.159999999999997</v>
      </c>
      <c r="AH52" s="558">
        <v>10.55</v>
      </c>
      <c r="AI52" s="558">
        <v>21.45</v>
      </c>
      <c r="AJ52" s="558">
        <v>28.7</v>
      </c>
      <c r="AK52" s="769">
        <v>38.549999999999997</v>
      </c>
      <c r="AL52" s="769">
        <v>5.6</v>
      </c>
      <c r="AM52" s="769">
        <v>13.38</v>
      </c>
      <c r="AN52" s="769">
        <v>25.21</v>
      </c>
      <c r="AO52" s="769">
        <v>34.36</v>
      </c>
      <c r="AP52" s="769">
        <v>14.19</v>
      </c>
      <c r="AQ52" s="769">
        <v>28.54</v>
      </c>
      <c r="AR52" s="769">
        <v>44.83</v>
      </c>
      <c r="AS52" s="1400">
        <v>56.98</v>
      </c>
    </row>
    <row r="53" spans="1:45">
      <c r="A53" s="30"/>
      <c r="B53" s="30"/>
      <c r="C53" s="124" t="s">
        <v>437</v>
      </c>
      <c r="D53" s="38"/>
      <c r="E53" s="144"/>
      <c r="F53" s="144"/>
      <c r="G53" s="144"/>
      <c r="H53" s="315"/>
      <c r="I53" s="144"/>
      <c r="J53" s="144"/>
      <c r="K53" s="144"/>
      <c r="L53" s="315"/>
      <c r="M53" s="144"/>
      <c r="N53" s="144"/>
      <c r="O53" s="144"/>
      <c r="P53" s="315"/>
      <c r="Q53" s="144"/>
      <c r="R53" s="417"/>
      <c r="S53" s="144"/>
      <c r="T53" s="315"/>
      <c r="U53" s="741"/>
      <c r="V53" s="744"/>
      <c r="W53" s="827"/>
      <c r="X53" s="831"/>
      <c r="Y53" s="769"/>
      <c r="Z53" s="566"/>
      <c r="AA53" s="769">
        <v>15.42</v>
      </c>
      <c r="AB53" s="769">
        <v>25.4</v>
      </c>
      <c r="AC53" s="769">
        <v>33.04</v>
      </c>
      <c r="AD53" s="753">
        <v>10.45</v>
      </c>
      <c r="AE53" s="753">
        <v>19.579999999999998</v>
      </c>
      <c r="AF53" s="753">
        <v>29.68</v>
      </c>
      <c r="AG53" s="753">
        <v>38.130000000000003</v>
      </c>
      <c r="AH53" s="558">
        <v>10.53</v>
      </c>
      <c r="AI53" s="558">
        <v>21.23</v>
      </c>
      <c r="AJ53" s="558">
        <v>31.94</v>
      </c>
      <c r="AK53" s="769">
        <v>41.8</v>
      </c>
      <c r="AL53" s="769">
        <v>5.6</v>
      </c>
      <c r="AM53" s="769">
        <v>13.38</v>
      </c>
      <c r="AN53" s="769">
        <v>24.94</v>
      </c>
      <c r="AO53" s="769">
        <v>33.96</v>
      </c>
      <c r="AP53" s="769">
        <v>14.2</v>
      </c>
      <c r="AQ53" s="769">
        <v>28.2</v>
      </c>
      <c r="AR53" s="769">
        <v>41.38</v>
      </c>
      <c r="AS53" s="1400">
        <v>53.95</v>
      </c>
    </row>
    <row r="54" spans="1:45">
      <c r="A54" s="30"/>
      <c r="B54" s="30"/>
      <c r="C54" s="95" t="s">
        <v>208</v>
      </c>
      <c r="D54" s="38"/>
      <c r="E54" s="62"/>
      <c r="F54" s="62"/>
      <c r="G54" s="62"/>
      <c r="H54" s="63"/>
      <c r="I54" s="62"/>
      <c r="J54" s="62"/>
      <c r="K54" s="62"/>
      <c r="L54" s="63"/>
      <c r="M54" s="62"/>
      <c r="N54" s="62"/>
      <c r="O54" s="62"/>
      <c r="P54" s="63"/>
      <c r="Q54" s="62"/>
      <c r="R54" s="62"/>
      <c r="S54" s="62"/>
      <c r="T54" s="63"/>
      <c r="U54" s="749"/>
      <c r="V54" s="749"/>
      <c r="W54" s="749"/>
      <c r="X54" s="749"/>
      <c r="Y54" s="557"/>
      <c r="Z54" s="565"/>
      <c r="AA54" s="557"/>
      <c r="AB54" s="557"/>
      <c r="AC54" s="557"/>
      <c r="AD54" s="353"/>
      <c r="AE54" s="353"/>
      <c r="AF54" s="353"/>
      <c r="AG54" s="353"/>
      <c r="AH54" s="557"/>
      <c r="AI54" s="557"/>
      <c r="AJ54" s="557"/>
      <c r="AK54" s="557"/>
      <c r="AL54" s="557"/>
      <c r="AM54" s="557"/>
      <c r="AN54" s="557"/>
      <c r="AO54" s="557"/>
      <c r="AP54" s="557"/>
      <c r="AQ54" s="557"/>
      <c r="AR54" s="557"/>
      <c r="AS54" s="565"/>
    </row>
    <row r="55" spans="1:45">
      <c r="A55" s="30"/>
      <c r="B55" s="30"/>
      <c r="C55" s="30"/>
      <c r="D55" s="38"/>
      <c r="E55" s="62"/>
      <c r="F55" s="62"/>
      <c r="G55" s="62"/>
      <c r="H55" s="63"/>
      <c r="I55" s="62"/>
      <c r="J55" s="62"/>
      <c r="K55" s="62"/>
      <c r="L55" s="63"/>
      <c r="M55" s="62"/>
      <c r="N55" s="62"/>
      <c r="O55" s="62"/>
      <c r="P55" s="63"/>
      <c r="Q55" s="62"/>
      <c r="R55" s="62"/>
      <c r="S55" s="62"/>
      <c r="T55" s="63"/>
      <c r="U55" s="749"/>
      <c r="V55" s="749"/>
      <c r="W55" s="749"/>
      <c r="X55" s="749"/>
      <c r="Y55" s="557"/>
      <c r="Z55" s="565"/>
      <c r="AA55" s="557"/>
      <c r="AB55" s="557"/>
      <c r="AC55" s="557"/>
      <c r="AD55" s="353"/>
      <c r="AE55" s="353"/>
      <c r="AF55" s="353"/>
      <c r="AG55" s="353"/>
      <c r="AH55" s="557"/>
      <c r="AI55" s="557"/>
      <c r="AJ55" s="557"/>
      <c r="AK55" s="557"/>
      <c r="AL55" s="557"/>
      <c r="AM55" s="557"/>
      <c r="AN55" s="557"/>
      <c r="AO55" s="557"/>
      <c r="AP55" s="557"/>
      <c r="AQ55" s="557"/>
      <c r="AR55" s="557"/>
      <c r="AS55" s="565"/>
    </row>
    <row r="56" spans="1:45" ht="65.25" customHeight="1">
      <c r="A56" s="30"/>
      <c r="B56" s="1575" t="s">
        <v>453</v>
      </c>
      <c r="C56" s="1575"/>
      <c r="D56" s="38"/>
      <c r="E56" s="62"/>
      <c r="F56" s="62"/>
      <c r="G56" s="62"/>
      <c r="H56" s="63"/>
      <c r="I56" s="62"/>
      <c r="J56" s="62"/>
      <c r="K56" s="62"/>
      <c r="L56" s="63"/>
      <c r="M56" s="62"/>
      <c r="N56" s="62"/>
      <c r="O56" s="62"/>
      <c r="P56" s="63"/>
      <c r="Q56" s="62"/>
      <c r="R56" s="62"/>
      <c r="S56" s="62"/>
      <c r="T56" s="63"/>
      <c r="U56" s="749"/>
      <c r="V56" s="749"/>
      <c r="W56" s="749"/>
      <c r="X56" s="749"/>
      <c r="Y56" s="557"/>
      <c r="Z56" s="565"/>
      <c r="AA56" s="557"/>
      <c r="AB56" s="557"/>
      <c r="AC56" s="557"/>
      <c r="AD56" s="353"/>
      <c r="AE56" s="353"/>
      <c r="AF56" s="353"/>
      <c r="AG56" s="353"/>
      <c r="AH56" s="557"/>
      <c r="AI56" s="557"/>
      <c r="AJ56" s="557"/>
      <c r="AK56" s="557"/>
      <c r="AL56" s="557"/>
      <c r="AM56" s="557"/>
      <c r="AN56" s="557"/>
      <c r="AO56" s="557"/>
      <c r="AP56" s="557"/>
      <c r="AQ56" s="557"/>
      <c r="AR56" s="557"/>
      <c r="AS56" s="565"/>
    </row>
    <row r="57" spans="1:45" ht="20.25" customHeight="1">
      <c r="A57" s="30"/>
      <c r="B57" s="30"/>
      <c r="C57" s="30"/>
      <c r="D57" s="38"/>
      <c r="E57" s="62"/>
      <c r="F57" s="62"/>
      <c r="G57" s="62"/>
      <c r="H57" s="63"/>
      <c r="I57" s="62"/>
      <c r="J57" s="62"/>
      <c r="K57" s="62"/>
      <c r="L57" s="63"/>
      <c r="M57" s="62"/>
      <c r="N57" s="62"/>
      <c r="O57" s="62"/>
      <c r="P57" s="63"/>
      <c r="Q57" s="62"/>
      <c r="R57" s="62"/>
      <c r="S57" s="62"/>
      <c r="T57" s="63"/>
      <c r="U57" s="749"/>
      <c r="V57" s="749"/>
      <c r="W57" s="749"/>
      <c r="X57" s="749"/>
      <c r="Y57" s="557"/>
      <c r="Z57" s="565"/>
      <c r="AA57" s="557"/>
      <c r="AB57" s="557"/>
      <c r="AC57" s="557"/>
      <c r="AD57" s="353"/>
      <c r="AE57" s="353"/>
      <c r="AF57" s="353"/>
      <c r="AG57" s="353"/>
      <c r="AH57" s="557"/>
      <c r="AI57" s="557"/>
      <c r="AJ57" s="557"/>
      <c r="AK57" s="557"/>
      <c r="AL57" s="557"/>
      <c r="AM57" s="557"/>
      <c r="AN57" s="557"/>
      <c r="AO57" s="557"/>
      <c r="AP57" s="557"/>
      <c r="AQ57" s="557"/>
      <c r="AR57" s="557"/>
      <c r="AS57" s="565"/>
    </row>
    <row r="58" spans="1:45">
      <c r="A58" s="30"/>
      <c r="B58" s="1089"/>
      <c r="C58" s="1090" t="s">
        <v>397</v>
      </c>
      <c r="D58" s="38"/>
      <c r="E58" s="1091">
        <v>-31.8</v>
      </c>
      <c r="F58" s="1091">
        <v>-62.7</v>
      </c>
      <c r="G58" s="1091">
        <v>-106.80000000000001</v>
      </c>
      <c r="H58" s="1092">
        <v>-134.90000000000003</v>
      </c>
      <c r="I58" s="1091">
        <v>-77.099999999999994</v>
      </c>
      <c r="J58" s="1091">
        <v>-150.89999999999998</v>
      </c>
      <c r="K58" s="1091">
        <v>-255.39999999999998</v>
      </c>
      <c r="L58" s="1092">
        <v>-361.4</v>
      </c>
      <c r="M58" s="1091">
        <v>-115.3</v>
      </c>
      <c r="N58" s="1091">
        <v>-232.39999999999998</v>
      </c>
      <c r="O58" s="1091">
        <v>-362.5</v>
      </c>
      <c r="P58" s="1092">
        <v>-475.2</v>
      </c>
      <c r="Q58" s="1091">
        <v>-83.9</v>
      </c>
      <c r="R58" s="1091">
        <v>-180.4</v>
      </c>
      <c r="S58" s="1091">
        <v>-282.10000000000002</v>
      </c>
      <c r="T58" s="1092">
        <v>-342.4</v>
      </c>
      <c r="U58" s="1100">
        <v>-67.3</v>
      </c>
      <c r="V58" s="1100">
        <v>-156.39999999999998</v>
      </c>
      <c r="W58" s="1100">
        <v>-214.59999999999997</v>
      </c>
      <c r="X58" s="1100">
        <v>-287.3</v>
      </c>
      <c r="Y58" s="1101">
        <v>-49.1</v>
      </c>
      <c r="Z58" s="1102">
        <v>-61.300000000000011</v>
      </c>
      <c r="AA58" s="1101">
        <v>-145.4</v>
      </c>
      <c r="AB58" s="1101">
        <v>-196.8</v>
      </c>
      <c r="AC58" s="1101">
        <v>-263.8</v>
      </c>
      <c r="AD58" s="1101">
        <v>-20.100000000000001</v>
      </c>
      <c r="AE58" s="1101">
        <v>-32.1</v>
      </c>
      <c r="AF58" s="1101">
        <v>-75.800000000000011</v>
      </c>
      <c r="AG58" s="1101">
        <v>-96.8</v>
      </c>
      <c r="AH58" s="1101">
        <v>-17.3</v>
      </c>
      <c r="AI58" s="1101">
        <v>-26.5</v>
      </c>
      <c r="AJ58" s="1101">
        <v>-57.1</v>
      </c>
      <c r="AK58" s="1101">
        <v>-92.600000000000009</v>
      </c>
      <c r="AL58" s="1101">
        <v>-138</v>
      </c>
      <c r="AM58" s="1101">
        <v>-264.5</v>
      </c>
      <c r="AN58" s="1101">
        <v>-327.8</v>
      </c>
      <c r="AO58" s="1101">
        <v>-412</v>
      </c>
      <c r="AP58" s="1101">
        <v>-44.2</v>
      </c>
      <c r="AQ58" s="1101">
        <v>-74.400000000000006</v>
      </c>
      <c r="AR58" s="1101">
        <v>-110.1</v>
      </c>
      <c r="AS58" s="1102">
        <v>-141.80000000000001</v>
      </c>
    </row>
    <row r="59" spans="1:45">
      <c r="A59" s="30"/>
      <c r="B59" s="30"/>
      <c r="C59" s="124" t="s">
        <v>452</v>
      </c>
      <c r="D59" s="38"/>
      <c r="E59" s="210"/>
      <c r="F59" s="210"/>
      <c r="G59" s="210"/>
      <c r="H59" s="107"/>
      <c r="I59" s="210"/>
      <c r="J59" s="210"/>
      <c r="K59" s="210"/>
      <c r="L59" s="107"/>
      <c r="M59" s="210"/>
      <c r="N59" s="210"/>
      <c r="O59" s="210"/>
      <c r="P59" s="107"/>
      <c r="Q59" s="210"/>
      <c r="R59" s="210"/>
      <c r="S59" s="210"/>
      <c r="T59" s="107"/>
      <c r="U59" s="749"/>
      <c r="V59" s="749"/>
      <c r="W59" s="749"/>
      <c r="X59" s="749"/>
      <c r="Y59" s="558"/>
      <c r="Z59" s="566"/>
      <c r="AA59" s="558"/>
      <c r="AB59" s="558"/>
      <c r="AC59" s="558"/>
      <c r="AD59" s="351">
        <v>-1.0999999999999979</v>
      </c>
      <c r="AE59" s="351">
        <v>-24.9</v>
      </c>
      <c r="AF59" s="351">
        <v>-42.099999999999994</v>
      </c>
      <c r="AG59" s="351">
        <v>-57.3</v>
      </c>
      <c r="AH59" s="768">
        <v>-28.2</v>
      </c>
      <c r="AI59" s="768">
        <v>-27.8</v>
      </c>
      <c r="AJ59" s="768">
        <v>-51.2</v>
      </c>
      <c r="AK59" s="768">
        <v>-56.9</v>
      </c>
      <c r="AL59" s="768">
        <v>-29.100000000000019</v>
      </c>
      <c r="AM59" s="768">
        <v>-35.5</v>
      </c>
      <c r="AN59" s="768">
        <v>-57.9</v>
      </c>
      <c r="AO59" s="768">
        <v>-81.8</v>
      </c>
      <c r="AP59" s="768">
        <v>18.7</v>
      </c>
      <c r="AQ59" s="768">
        <v>21.7</v>
      </c>
      <c r="AR59" s="768">
        <v>0.9</v>
      </c>
      <c r="AS59" s="566">
        <v>-2.9</v>
      </c>
    </row>
    <row r="60" spans="1:45">
      <c r="A60" s="30"/>
      <c r="B60" s="241" t="s">
        <v>493</v>
      </c>
      <c r="C60" s="241"/>
      <c r="D60" s="40"/>
      <c r="E60" s="249">
        <v>-31.8</v>
      </c>
      <c r="F60" s="249">
        <v>-62.7</v>
      </c>
      <c r="G60" s="249">
        <v>-106.80000000000001</v>
      </c>
      <c r="H60" s="273">
        <v>-134.90000000000003</v>
      </c>
      <c r="I60" s="249">
        <v>-77.099999999999994</v>
      </c>
      <c r="J60" s="249">
        <v>-150.89999999999998</v>
      </c>
      <c r="K60" s="249">
        <v>-255.39999999999998</v>
      </c>
      <c r="L60" s="110">
        <v>-361.4</v>
      </c>
      <c r="M60" s="249">
        <v>-115.3</v>
      </c>
      <c r="N60" s="249">
        <v>-232.39999999999998</v>
      </c>
      <c r="O60" s="249">
        <v>-362.5</v>
      </c>
      <c r="P60" s="110">
        <v>-475.2</v>
      </c>
      <c r="Q60" s="249">
        <v>-83.9</v>
      </c>
      <c r="R60" s="309">
        <v>-180.4</v>
      </c>
      <c r="S60" s="309">
        <v>-282.10000000000002</v>
      </c>
      <c r="T60" s="110">
        <v>-342.4</v>
      </c>
      <c r="U60" s="748">
        <v>-67.3</v>
      </c>
      <c r="V60" s="752">
        <v>-156.39999999999998</v>
      </c>
      <c r="W60" s="752">
        <v>-214.59999999999997</v>
      </c>
      <c r="X60" s="752">
        <v>-287.3</v>
      </c>
      <c r="Y60" s="338">
        <v>-49.1</v>
      </c>
      <c r="Z60" s="745">
        <v>-61.300000000000011</v>
      </c>
      <c r="AA60" s="338">
        <v>-145.4</v>
      </c>
      <c r="AB60" s="338">
        <v>-196.8</v>
      </c>
      <c r="AC60" s="338">
        <v>-263.8</v>
      </c>
      <c r="AD60" s="340">
        <v>-21.2</v>
      </c>
      <c r="AE60" s="340">
        <v>-57</v>
      </c>
      <c r="AF60" s="340">
        <v>-117.9</v>
      </c>
      <c r="AG60" s="338">
        <v>-154.1</v>
      </c>
      <c r="AH60" s="338">
        <v>-45.5</v>
      </c>
      <c r="AI60" s="338">
        <v>-54.3</v>
      </c>
      <c r="AJ60" s="338">
        <v>-108.30000000000001</v>
      </c>
      <c r="AK60" s="338">
        <v>-149.5</v>
      </c>
      <c r="AL60" s="338">
        <v>-167.10000000000002</v>
      </c>
      <c r="AM60" s="338">
        <v>-300</v>
      </c>
      <c r="AN60" s="338">
        <v>-385.7</v>
      </c>
      <c r="AO60" s="338">
        <v>-493.8</v>
      </c>
      <c r="AP60" s="338">
        <v>-25.500000000000004</v>
      </c>
      <c r="AQ60" s="338">
        <v>-52.7</v>
      </c>
      <c r="AR60" s="338">
        <v>-109.19999999999999</v>
      </c>
      <c r="AS60" s="745">
        <v>-144.70000000000002</v>
      </c>
    </row>
    <row r="61" spans="1:45">
      <c r="A61" s="30"/>
      <c r="B61" s="30"/>
      <c r="C61" s="30"/>
      <c r="D61" s="38"/>
      <c r="E61" s="62"/>
      <c r="F61" s="62"/>
      <c r="G61" s="62"/>
      <c r="H61" s="63"/>
      <c r="I61" s="62"/>
      <c r="J61" s="62"/>
      <c r="K61" s="62"/>
      <c r="L61" s="63"/>
      <c r="M61" s="62"/>
      <c r="N61" s="62"/>
      <c r="O61" s="62"/>
      <c r="P61" s="63"/>
      <c r="Q61" s="62"/>
      <c r="R61" s="62"/>
      <c r="S61" s="62"/>
      <c r="T61" s="63"/>
      <c r="U61" s="749"/>
      <c r="V61" s="749"/>
      <c r="W61" s="749"/>
      <c r="X61" s="749"/>
      <c r="Y61" s="557"/>
      <c r="Z61" s="565"/>
      <c r="AA61" s="557"/>
      <c r="AB61" s="557"/>
      <c r="AC61" s="557"/>
      <c r="AD61" s="353"/>
      <c r="AE61" s="353"/>
      <c r="AF61" s="353"/>
      <c r="AG61" s="353"/>
      <c r="AH61" s="557"/>
      <c r="AI61" s="557"/>
      <c r="AJ61" s="557"/>
      <c r="AK61" s="557"/>
      <c r="AL61" s="557"/>
      <c r="AM61" s="557"/>
      <c r="AN61" s="557"/>
      <c r="AO61" s="557"/>
      <c r="AP61" s="557"/>
      <c r="AQ61" s="557"/>
      <c r="AR61" s="557"/>
      <c r="AS61" s="565"/>
    </row>
    <row r="62" spans="1:45">
      <c r="A62" s="30"/>
      <c r="B62" s="30"/>
      <c r="C62" s="30"/>
      <c r="D62" s="38"/>
      <c r="E62" s="62"/>
      <c r="F62" s="62"/>
      <c r="G62" s="62"/>
      <c r="H62" s="63"/>
      <c r="I62" s="62"/>
      <c r="J62" s="62"/>
      <c r="K62" s="62"/>
      <c r="L62" s="63"/>
      <c r="M62" s="62"/>
      <c r="N62" s="62"/>
      <c r="O62" s="62"/>
      <c r="P62" s="63"/>
      <c r="Q62" s="62"/>
      <c r="R62" s="62"/>
      <c r="S62" s="62"/>
      <c r="T62" s="63"/>
      <c r="U62" s="749"/>
      <c r="V62" s="749"/>
      <c r="W62" s="749"/>
      <c r="X62" s="749"/>
      <c r="Y62" s="557"/>
      <c r="Z62" s="565"/>
      <c r="AA62" s="557"/>
      <c r="AB62" s="557"/>
      <c r="AC62" s="557"/>
      <c r="AD62" s="353"/>
      <c r="AE62" s="353"/>
      <c r="AF62" s="353"/>
      <c r="AG62" s="353"/>
      <c r="AH62" s="557"/>
      <c r="AI62" s="557"/>
      <c r="AJ62" s="557"/>
      <c r="AK62" s="557"/>
      <c r="AL62" s="557"/>
      <c r="AM62" s="557"/>
      <c r="AN62" s="557"/>
      <c r="AO62" s="557"/>
      <c r="AP62" s="557"/>
      <c r="AQ62" s="557"/>
      <c r="AR62" s="557"/>
      <c r="AS62" s="565"/>
    </row>
    <row r="63" spans="1:45">
      <c r="A63" s="30"/>
      <c r="B63" s="30"/>
      <c r="C63" s="124" t="s">
        <v>546</v>
      </c>
      <c r="D63" s="38"/>
      <c r="E63" s="210"/>
      <c r="F63" s="210"/>
      <c r="G63" s="210"/>
      <c r="H63" s="107"/>
      <c r="I63" s="210"/>
      <c r="J63" s="210"/>
      <c r="K63" s="210"/>
      <c r="L63" s="107"/>
      <c r="M63" s="210"/>
      <c r="N63" s="210"/>
      <c r="O63" s="210"/>
      <c r="P63" s="107"/>
      <c r="Q63" s="210"/>
      <c r="R63" s="210"/>
      <c r="S63" s="210"/>
      <c r="T63" s="107"/>
      <c r="U63" s="749"/>
      <c r="V63" s="749"/>
      <c r="W63" s="749"/>
      <c r="X63" s="749"/>
      <c r="Y63" s="558"/>
      <c r="Z63" s="566"/>
      <c r="AA63" s="558"/>
      <c r="AB63" s="558"/>
      <c r="AC63" s="558"/>
      <c r="AD63" s="688">
        <v>3</v>
      </c>
      <c r="AE63" s="688">
        <v>-6</v>
      </c>
      <c r="AF63" s="688">
        <v>-10.899999999999999</v>
      </c>
      <c r="AG63" s="688">
        <v>-9.2999999999999989</v>
      </c>
      <c r="AH63" s="768">
        <v>4.3</v>
      </c>
      <c r="AI63" s="768">
        <v>1.9</v>
      </c>
      <c r="AJ63" s="768">
        <v>-2</v>
      </c>
      <c r="AK63" s="768">
        <v>-8.9</v>
      </c>
      <c r="AL63" s="768">
        <v>-14.6</v>
      </c>
      <c r="AM63" s="768">
        <v>-15.3</v>
      </c>
      <c r="AN63" s="768">
        <v>-13.4</v>
      </c>
      <c r="AO63" s="768">
        <v>2.7</v>
      </c>
      <c r="AP63" s="768">
        <v>-6.5</v>
      </c>
      <c r="AQ63" s="768">
        <v>-13.4</v>
      </c>
      <c r="AR63" s="768">
        <v>-17.7</v>
      </c>
      <c r="AS63" s="566">
        <v>-22.8</v>
      </c>
    </row>
    <row r="64" spans="1:45">
      <c r="A64" s="30"/>
      <c r="B64" s="30"/>
      <c r="C64" s="30"/>
      <c r="D64" s="38"/>
      <c r="E64" s="62"/>
      <c r="F64" s="62"/>
      <c r="G64" s="62"/>
      <c r="H64" s="63"/>
      <c r="I64" s="62"/>
      <c r="J64" s="62"/>
      <c r="K64" s="62"/>
      <c r="L64" s="63"/>
      <c r="M64" s="62"/>
      <c r="N64" s="62"/>
      <c r="O64" s="62"/>
      <c r="P64" s="63"/>
      <c r="Q64" s="62"/>
      <c r="R64" s="62"/>
      <c r="S64" s="62"/>
      <c r="T64" s="63"/>
      <c r="U64" s="749"/>
      <c r="V64" s="749"/>
      <c r="W64" s="749"/>
      <c r="X64" s="749"/>
      <c r="Y64" s="557"/>
      <c r="Z64" s="565"/>
      <c r="AA64" s="557"/>
      <c r="AB64" s="557"/>
      <c r="AC64" s="557"/>
      <c r="AD64" s="353"/>
      <c r="AE64" s="353"/>
      <c r="AF64" s="353"/>
      <c r="AG64" s="353"/>
      <c r="AH64" s="557"/>
      <c r="AI64" s="557"/>
      <c r="AJ64" s="557"/>
      <c r="AK64" s="557"/>
      <c r="AL64" s="557"/>
      <c r="AM64" s="557"/>
      <c r="AN64" s="557"/>
      <c r="AO64" s="557"/>
      <c r="AP64" s="557"/>
      <c r="AQ64" s="557"/>
      <c r="AR64" s="557"/>
      <c r="AS64" s="565"/>
    </row>
    <row r="65" spans="1:51">
      <c r="A65" s="95" t="s">
        <v>28</v>
      </c>
      <c r="B65" s="31"/>
      <c r="C65" s="31"/>
      <c r="D65" s="38"/>
      <c r="E65" s="62"/>
      <c r="F65" s="62"/>
      <c r="G65" s="62"/>
      <c r="H65" s="63"/>
      <c r="I65" s="62"/>
      <c r="J65" s="62"/>
      <c r="K65" s="62"/>
      <c r="L65" s="63"/>
      <c r="M65" s="62"/>
      <c r="N65" s="62"/>
      <c r="O65" s="62"/>
      <c r="P65" s="63"/>
      <c r="Q65" s="62"/>
      <c r="R65" s="62"/>
      <c r="S65" s="62"/>
      <c r="T65" s="63"/>
      <c r="U65" s="749"/>
      <c r="V65" s="749"/>
      <c r="W65" s="749"/>
      <c r="X65" s="749"/>
      <c r="Y65" s="557"/>
      <c r="Z65" s="565"/>
      <c r="AA65" s="557"/>
      <c r="AB65" s="557"/>
      <c r="AC65" s="557"/>
      <c r="AD65" s="353"/>
      <c r="AE65" s="353"/>
      <c r="AF65" s="353"/>
      <c r="AG65" s="353"/>
      <c r="AH65" s="557"/>
      <c r="AI65" s="557"/>
      <c r="AJ65" s="557"/>
      <c r="AK65" s="557"/>
      <c r="AL65" s="557"/>
      <c r="AM65" s="557"/>
      <c r="AN65" s="557"/>
      <c r="AO65" s="557"/>
      <c r="AP65" s="557"/>
      <c r="AQ65" s="557"/>
      <c r="AR65" s="557"/>
      <c r="AS65" s="565"/>
    </row>
    <row r="66" spans="1:51">
      <c r="A66" s="240" t="s">
        <v>1</v>
      </c>
      <c r="B66" s="124"/>
      <c r="C66" s="124"/>
      <c r="D66" s="38"/>
      <c r="E66" s="91"/>
      <c r="F66" s="91"/>
      <c r="G66" s="91"/>
      <c r="H66" s="91"/>
      <c r="I66" s="91"/>
      <c r="J66" s="91"/>
      <c r="K66" s="91"/>
      <c r="L66" s="91"/>
      <c r="M66" s="91"/>
      <c r="N66" s="91"/>
      <c r="O66" s="91"/>
      <c r="P66" s="91"/>
      <c r="Q66" s="91"/>
      <c r="R66" s="91"/>
      <c r="S66" s="91"/>
      <c r="T66" s="91"/>
      <c r="U66" s="832"/>
      <c r="V66" s="832"/>
      <c r="W66" s="832"/>
      <c r="X66" s="832"/>
      <c r="Y66" s="556"/>
      <c r="Z66" s="562"/>
      <c r="AA66" s="556"/>
      <c r="AB66" s="556"/>
      <c r="AC66" s="556"/>
      <c r="AD66" s="358"/>
      <c r="AE66" s="358"/>
      <c r="AF66" s="358"/>
      <c r="AG66" s="358"/>
      <c r="AH66" s="556"/>
      <c r="AI66" s="556"/>
      <c r="AJ66" s="556"/>
      <c r="AK66" s="556"/>
      <c r="AL66" s="556"/>
      <c r="AM66" s="556"/>
      <c r="AN66" s="556"/>
      <c r="AO66" s="556"/>
      <c r="AP66" s="556"/>
      <c r="AQ66" s="556"/>
      <c r="AR66" s="556"/>
      <c r="AS66" s="562"/>
    </row>
    <row r="67" spans="1:51">
      <c r="A67" s="30"/>
      <c r="B67" s="124" t="s">
        <v>464</v>
      </c>
      <c r="C67" s="124"/>
      <c r="D67" s="40"/>
      <c r="E67" s="220"/>
      <c r="F67" s="220"/>
      <c r="G67" s="220"/>
      <c r="H67" s="220"/>
      <c r="I67" s="220"/>
      <c r="J67" s="220"/>
      <c r="K67" s="220"/>
      <c r="L67" s="356"/>
      <c r="M67" s="220"/>
      <c r="N67" s="220"/>
      <c r="O67" s="220"/>
      <c r="P67" s="356"/>
      <c r="Q67" s="220"/>
      <c r="R67" s="220"/>
      <c r="S67" s="220"/>
      <c r="T67" s="356"/>
      <c r="U67" s="766"/>
      <c r="V67" s="766"/>
      <c r="W67" s="766"/>
      <c r="X67" s="766"/>
      <c r="Y67" s="352"/>
      <c r="Z67" s="575"/>
      <c r="AA67" s="352"/>
      <c r="AB67" s="352"/>
      <c r="AC67" s="352"/>
      <c r="AD67" s="521">
        <v>6.0299999999999999E-2</v>
      </c>
      <c r="AE67" s="521">
        <v>6.0600000000000001E-2</v>
      </c>
      <c r="AF67" s="521">
        <v>6.0299999999999999E-2</v>
      </c>
      <c r="AG67" s="521">
        <v>5.9200000000000003E-2</v>
      </c>
      <c r="AH67" s="770">
        <v>5.2699999999999997E-2</v>
      </c>
      <c r="AI67" s="770">
        <v>5.3400000000000003E-2</v>
      </c>
      <c r="AJ67" s="770">
        <v>5.33E-2</v>
      </c>
      <c r="AK67" s="770">
        <v>5.3800000000000001E-2</v>
      </c>
      <c r="AL67" s="770">
        <v>5.4899999999999997E-2</v>
      </c>
      <c r="AM67" s="770">
        <v>5.5599999999999997E-2</v>
      </c>
      <c r="AN67" s="770">
        <v>5.5199999999999999E-2</v>
      </c>
      <c r="AO67" s="770">
        <v>5.4699999999999999E-2</v>
      </c>
      <c r="AP67" s="770">
        <v>5.1799999999999999E-2</v>
      </c>
      <c r="AQ67" s="770">
        <v>5.1999999999999998E-2</v>
      </c>
      <c r="AR67" s="770">
        <v>5.2600000000000001E-2</v>
      </c>
      <c r="AS67" s="575">
        <v>5.3499999999999999E-2</v>
      </c>
    </row>
    <row r="68" spans="1:51">
      <c r="A68" s="30"/>
      <c r="B68" s="124" t="s">
        <v>487</v>
      </c>
      <c r="C68" s="124"/>
      <c r="D68" s="40"/>
      <c r="E68" s="220">
        <v>5.8900000000000001E-2</v>
      </c>
      <c r="F68" s="220">
        <v>5.8299999999999998E-2</v>
      </c>
      <c r="G68" s="220">
        <v>5.8299999999999998E-2</v>
      </c>
      <c r="H68" s="220">
        <v>5.8999999999999997E-2</v>
      </c>
      <c r="I68" s="220">
        <v>5.7140000000000003E-2</v>
      </c>
      <c r="J68" s="220">
        <v>5.722E-2</v>
      </c>
      <c r="K68" s="220">
        <v>5.6800000000000003E-2</v>
      </c>
      <c r="L68" s="356">
        <v>5.6099999999999997E-2</v>
      </c>
      <c r="M68" s="220">
        <v>3.6900000000000002E-2</v>
      </c>
      <c r="N68" s="220">
        <v>3.9600000000000003E-2</v>
      </c>
      <c r="O68" s="220">
        <v>4.2000000000000003E-2</v>
      </c>
      <c r="P68" s="356">
        <v>4.3900000000000002E-2</v>
      </c>
      <c r="Q68" s="220">
        <v>5.3199999999999997E-2</v>
      </c>
      <c r="R68" s="220">
        <v>5.5E-2</v>
      </c>
      <c r="S68" s="220">
        <v>5.5800000000000002E-2</v>
      </c>
      <c r="T68" s="356">
        <v>5.6899999999999999E-2</v>
      </c>
      <c r="U68" s="766">
        <v>5.7799999999999997E-2</v>
      </c>
      <c r="V68" s="766">
        <v>5.8900000000000001E-2</v>
      </c>
      <c r="W68" s="766">
        <v>5.9700000000000003E-2</v>
      </c>
      <c r="X68" s="766">
        <v>6.0100000000000001E-2</v>
      </c>
      <c r="Y68" s="352">
        <v>5.6000000000000001E-2</v>
      </c>
      <c r="Z68" s="575"/>
      <c r="AA68" s="352"/>
      <c r="AB68" s="352"/>
      <c r="AC68" s="352"/>
      <c r="AD68" s="521">
        <v>5.6899999999999999E-2</v>
      </c>
      <c r="AE68" s="521">
        <v>5.7500000000000002E-2</v>
      </c>
      <c r="AF68" s="521">
        <v>5.7500000000000002E-2</v>
      </c>
      <c r="AG68" s="521">
        <v>5.6599999999999998E-2</v>
      </c>
      <c r="AH68" s="770">
        <v>4.9799999999999997E-2</v>
      </c>
      <c r="AI68" s="770">
        <v>5.0799999999999998E-2</v>
      </c>
      <c r="AJ68" s="770">
        <v>5.0999999999999997E-2</v>
      </c>
      <c r="AK68" s="770">
        <v>5.16E-2</v>
      </c>
      <c r="AL68" s="770">
        <v>5.1999999999999998E-2</v>
      </c>
      <c r="AM68" s="770">
        <v>5.28E-2</v>
      </c>
      <c r="AN68" s="770">
        <v>5.2900000000000003E-2</v>
      </c>
      <c r="AO68" s="770">
        <v>5.2600000000000001E-2</v>
      </c>
      <c r="AP68" s="770">
        <v>4.9399999999999999E-2</v>
      </c>
      <c r="AQ68" s="770"/>
      <c r="AR68" s="770"/>
      <c r="AS68" s="575"/>
    </row>
    <row r="69" spans="1:51">
      <c r="A69" s="30"/>
      <c r="B69" s="30"/>
      <c r="C69" s="124" t="s">
        <v>25</v>
      </c>
      <c r="D69" s="41"/>
      <c r="E69" s="220">
        <v>0.10199999999999999</v>
      </c>
      <c r="F69" s="220">
        <v>0.10100000000000001</v>
      </c>
      <c r="G69" s="220">
        <v>0.10100000000000001</v>
      </c>
      <c r="H69" s="220">
        <v>0.10100000000000001</v>
      </c>
      <c r="I69" s="220">
        <v>9.9000000000000005E-2</v>
      </c>
      <c r="J69" s="220">
        <v>0.1</v>
      </c>
      <c r="K69" s="220">
        <v>0.10100000000000001</v>
      </c>
      <c r="L69" s="356">
        <v>0.10100000000000001</v>
      </c>
      <c r="M69" s="220">
        <v>0.104</v>
      </c>
      <c r="N69" s="220">
        <v>0.10199999999999999</v>
      </c>
      <c r="O69" s="220">
        <v>0.10199999999999999</v>
      </c>
      <c r="P69" s="356">
        <v>0.10100000000000001</v>
      </c>
      <c r="Q69" s="220">
        <v>0.1</v>
      </c>
      <c r="R69" s="220">
        <v>0.1</v>
      </c>
      <c r="S69" s="220">
        <v>0.1</v>
      </c>
      <c r="T69" s="356">
        <v>0.1</v>
      </c>
      <c r="U69" s="766">
        <v>9.7000000000000003E-2</v>
      </c>
      <c r="V69" s="766">
        <v>9.7000000000000003E-2</v>
      </c>
      <c r="W69" s="766">
        <v>9.7000000000000003E-2</v>
      </c>
      <c r="X69" s="766">
        <v>9.7000000000000003E-2</v>
      </c>
      <c r="Y69" s="352">
        <v>0.09</v>
      </c>
      <c r="Z69" s="575"/>
      <c r="AA69" s="352"/>
      <c r="AB69" s="352"/>
      <c r="AC69" s="352"/>
      <c r="AD69" s="356">
        <v>8.8999999999999996E-2</v>
      </c>
      <c r="AE69" s="356">
        <v>8.8999999999999996E-2</v>
      </c>
      <c r="AF69" s="356">
        <v>8.8999999999999996E-2</v>
      </c>
      <c r="AG69" s="356">
        <v>8.8999999999999996E-2</v>
      </c>
      <c r="AH69" s="352">
        <v>8.5999999999999993E-2</v>
      </c>
      <c r="AI69" s="352">
        <v>8.6999999999999994E-2</v>
      </c>
      <c r="AJ69" s="352">
        <v>8.6999999999999994E-2</v>
      </c>
      <c r="AK69" s="352">
        <v>8.6999999999999994E-2</v>
      </c>
      <c r="AL69" s="352">
        <v>8.2000000000000003E-2</v>
      </c>
      <c r="AM69" s="352">
        <v>8.1000000000000003E-2</v>
      </c>
      <c r="AN69" s="352">
        <v>0.08</v>
      </c>
      <c r="AO69" s="352">
        <v>7.8E-2</v>
      </c>
      <c r="AP69" s="352">
        <v>7.2999999999999995E-2</v>
      </c>
      <c r="AQ69" s="352">
        <v>7.3999999999999996E-2</v>
      </c>
      <c r="AR69" s="352">
        <v>7.5999999999999998E-2</v>
      </c>
      <c r="AS69" s="575"/>
    </row>
    <row r="70" spans="1:51">
      <c r="A70" s="30"/>
      <c r="B70" s="30"/>
      <c r="C70" s="124" t="s">
        <v>26</v>
      </c>
      <c r="D70" s="40"/>
      <c r="E70" s="220">
        <v>4.3999999999999997E-2</v>
      </c>
      <c r="F70" s="220">
        <v>4.3999999999999997E-2</v>
      </c>
      <c r="G70" s="220">
        <v>4.3999999999999997E-2</v>
      </c>
      <c r="H70" s="220">
        <v>4.3999999999999997E-2</v>
      </c>
      <c r="I70" s="220">
        <v>4.2999999999999997E-2</v>
      </c>
      <c r="J70" s="220">
        <v>4.3999999999999997E-2</v>
      </c>
      <c r="K70" s="220">
        <v>4.4999999999999998E-2</v>
      </c>
      <c r="L70" s="356">
        <v>4.5999999999999999E-2</v>
      </c>
      <c r="M70" s="220">
        <v>6.8000000000000005E-2</v>
      </c>
      <c r="N70" s="220">
        <v>6.5000000000000002E-2</v>
      </c>
      <c r="O70" s="220">
        <v>6.3E-2</v>
      </c>
      <c r="P70" s="356">
        <v>0.06</v>
      </c>
      <c r="Q70" s="220">
        <v>0.05</v>
      </c>
      <c r="R70" s="220">
        <v>4.8000000000000001E-2</v>
      </c>
      <c r="S70" s="220">
        <v>4.8000000000000001E-2</v>
      </c>
      <c r="T70" s="356">
        <v>4.7E-2</v>
      </c>
      <c r="U70" s="766">
        <v>4.3999999999999997E-2</v>
      </c>
      <c r="V70" s="766">
        <v>4.2999999999999997E-2</v>
      </c>
      <c r="W70" s="766">
        <v>4.2000000000000003E-2</v>
      </c>
      <c r="X70" s="766">
        <v>4.1000000000000002E-2</v>
      </c>
      <c r="Y70" s="352">
        <v>3.9E-2</v>
      </c>
      <c r="Z70" s="575"/>
      <c r="AA70" s="352"/>
      <c r="AB70" s="352"/>
      <c r="AC70" s="352"/>
      <c r="AD70" s="356">
        <v>3.6999999999999998E-2</v>
      </c>
      <c r="AE70" s="356">
        <v>3.5999999999999997E-2</v>
      </c>
      <c r="AF70" s="356">
        <v>3.5999999999999997E-2</v>
      </c>
      <c r="AG70" s="356">
        <v>3.6999999999999998E-2</v>
      </c>
      <c r="AH70" s="352">
        <v>4.1000000000000002E-2</v>
      </c>
      <c r="AI70" s="352">
        <v>4.2000000000000003E-2</v>
      </c>
      <c r="AJ70" s="352">
        <v>4.2000000000000003E-2</v>
      </c>
      <c r="AK70" s="352">
        <v>4.1000000000000002E-2</v>
      </c>
      <c r="AL70" s="352">
        <v>3.5000000000000003E-2</v>
      </c>
      <c r="AM70" s="352">
        <v>3.3000000000000002E-2</v>
      </c>
      <c r="AN70" s="352">
        <v>3.1E-2</v>
      </c>
      <c r="AO70" s="352">
        <v>0.03</v>
      </c>
      <c r="AP70" s="352">
        <v>2.7E-2</v>
      </c>
      <c r="AQ70" s="352">
        <v>2.7E-2</v>
      </c>
      <c r="AR70" s="352">
        <v>2.9000000000000001E-2</v>
      </c>
      <c r="AS70" s="575"/>
    </row>
    <row r="71" spans="1:51">
      <c r="A71" s="30"/>
      <c r="B71" s="124" t="s">
        <v>569</v>
      </c>
      <c r="C71" s="124"/>
      <c r="D71" s="40"/>
      <c r="E71" s="220">
        <v>0.21299999999999999</v>
      </c>
      <c r="F71" s="220">
        <v>0.20699999999999999</v>
      </c>
      <c r="G71" s="220">
        <v>0.2094</v>
      </c>
      <c r="H71" s="220">
        <v>0.20787</v>
      </c>
      <c r="I71" s="220">
        <v>0.1532</v>
      </c>
      <c r="J71" s="220">
        <v>0.17729</v>
      </c>
      <c r="K71" s="220">
        <v>0.16561000000000001</v>
      </c>
      <c r="L71" s="356">
        <v>0.14799999999999999</v>
      </c>
      <c r="M71" s="220">
        <v>5.9459999999999999E-2</v>
      </c>
      <c r="N71" s="220">
        <v>8.1369999999999998E-2</v>
      </c>
      <c r="O71" s="220">
        <v>9.4070000000000001E-2</v>
      </c>
      <c r="P71" s="356">
        <v>0.10199999999999999</v>
      </c>
      <c r="Q71" s="220">
        <v>0.19316</v>
      </c>
      <c r="R71" s="220">
        <v>0.21099999999999999</v>
      </c>
      <c r="S71" s="220">
        <v>0.20899999999999999</v>
      </c>
      <c r="T71" s="356">
        <v>0.20799999999999999</v>
      </c>
      <c r="U71" s="766">
        <v>0.23100000000000001</v>
      </c>
      <c r="V71" s="766">
        <v>0.23899999999999999</v>
      </c>
      <c r="W71" s="766">
        <v>0.255</v>
      </c>
      <c r="X71" s="766">
        <v>0.24199999999999999</v>
      </c>
      <c r="Y71" s="352">
        <v>0.24199999999999999</v>
      </c>
      <c r="Z71" s="575"/>
      <c r="AA71" s="352"/>
      <c r="AB71" s="352"/>
      <c r="AC71" s="352"/>
      <c r="AD71" s="356">
        <v>0.24199999999999999</v>
      </c>
      <c r="AE71" s="356">
        <v>0.24257999999999999</v>
      </c>
      <c r="AF71" s="356">
        <v>0.247</v>
      </c>
      <c r="AG71" s="356">
        <v>0.23100000000000001</v>
      </c>
      <c r="AH71" s="352">
        <v>0.22900000000000001</v>
      </c>
      <c r="AI71" s="352">
        <v>0.23899999999999999</v>
      </c>
      <c r="AJ71" s="352">
        <v>0.20899999999999999</v>
      </c>
      <c r="AK71" s="352">
        <v>0.20499999999999999</v>
      </c>
      <c r="AL71" s="352">
        <v>0.106</v>
      </c>
      <c r="AM71" s="352">
        <v>0.125</v>
      </c>
      <c r="AN71" s="352">
        <v>0.16</v>
      </c>
      <c r="AO71" s="352">
        <v>0.16200000000000001</v>
      </c>
      <c r="AP71" s="352">
        <v>0.247</v>
      </c>
      <c r="AQ71" s="352">
        <v>0.253</v>
      </c>
      <c r="AR71" s="352">
        <v>0.25800000000000001</v>
      </c>
      <c r="AS71" s="575">
        <v>0.24199999999999999</v>
      </c>
    </row>
    <row r="72" spans="1:51">
      <c r="A72" s="30"/>
      <c r="B72" s="124" t="s">
        <v>570</v>
      </c>
      <c r="C72" s="124"/>
      <c r="D72" s="40"/>
      <c r="E72" s="220"/>
      <c r="F72" s="220"/>
      <c r="G72" s="220"/>
      <c r="H72" s="220"/>
      <c r="I72" s="220"/>
      <c r="J72" s="220"/>
      <c r="K72" s="220"/>
      <c r="L72" s="356"/>
      <c r="M72" s="220"/>
      <c r="N72" s="220"/>
      <c r="O72" s="220"/>
      <c r="P72" s="356"/>
      <c r="Q72" s="220"/>
      <c r="R72" s="220"/>
      <c r="S72" s="220"/>
      <c r="T72" s="356"/>
      <c r="U72" s="766"/>
      <c r="V72" s="766"/>
      <c r="W72" s="766"/>
      <c r="X72" s="766"/>
      <c r="Y72" s="352"/>
      <c r="Z72" s="575"/>
      <c r="AA72" s="352"/>
      <c r="AB72" s="352"/>
      <c r="AC72" s="352"/>
      <c r="AD72" s="356"/>
      <c r="AE72" s="356"/>
      <c r="AF72" s="356">
        <v>0.24496999999999999</v>
      </c>
      <c r="AG72" s="356">
        <v>0.23100000000000001</v>
      </c>
      <c r="AH72" s="352">
        <v>0.22900000000000001</v>
      </c>
      <c r="AI72" s="352">
        <v>0.23666000000000001</v>
      </c>
      <c r="AJ72" s="352">
        <v>0.23200000000000001</v>
      </c>
      <c r="AK72" s="352">
        <v>0.222</v>
      </c>
      <c r="AL72" s="352">
        <v>0.106</v>
      </c>
      <c r="AM72" s="352">
        <v>0.125</v>
      </c>
      <c r="AN72" s="352">
        <v>0.158</v>
      </c>
      <c r="AO72" s="352">
        <v>0.16</v>
      </c>
      <c r="AP72" s="352">
        <v>0.247</v>
      </c>
      <c r="AQ72" s="352">
        <v>0.25</v>
      </c>
      <c r="AR72" s="352">
        <v>0.23799999999999999</v>
      </c>
      <c r="AS72" s="575">
        <v>0.22900000000000001</v>
      </c>
    </row>
    <row r="73" spans="1:51">
      <c r="A73" s="30"/>
      <c r="B73" s="124" t="s">
        <v>691</v>
      </c>
      <c r="C73" s="124"/>
      <c r="D73" s="40"/>
      <c r="E73" s="220"/>
      <c r="F73" s="220"/>
      <c r="G73" s="220"/>
      <c r="H73" s="220"/>
      <c r="I73" s="220"/>
      <c r="J73" s="220"/>
      <c r="K73" s="220"/>
      <c r="L73" s="356"/>
      <c r="M73" s="220"/>
      <c r="N73" s="220"/>
      <c r="O73" s="220"/>
      <c r="P73" s="356"/>
      <c r="Q73" s="220"/>
      <c r="R73" s="220"/>
      <c r="S73" s="220"/>
      <c r="T73" s="356"/>
      <c r="U73" s="766"/>
      <c r="V73" s="766"/>
      <c r="W73" s="766"/>
      <c r="X73" s="766"/>
      <c r="Y73" s="352"/>
      <c r="Z73" s="575"/>
      <c r="AA73" s="352"/>
      <c r="AB73" s="352"/>
      <c r="AC73" s="352"/>
      <c r="AD73" s="356"/>
      <c r="AE73" s="356"/>
      <c r="AF73" s="356"/>
      <c r="AG73" s="356"/>
      <c r="AH73" s="352">
        <v>3.2000000000000001E-2</v>
      </c>
      <c r="AI73" s="352">
        <v>3.3000000000000002E-2</v>
      </c>
      <c r="AJ73" s="352">
        <v>2.9000000000000001E-2</v>
      </c>
      <c r="AK73" s="352">
        <v>2.9000000000000001E-2</v>
      </c>
      <c r="AL73" s="352">
        <v>1.6E-2</v>
      </c>
      <c r="AM73" s="352">
        <v>1.7999999999999999E-2</v>
      </c>
      <c r="AN73" s="352">
        <v>2.1999999999999999E-2</v>
      </c>
      <c r="AO73" s="352">
        <v>2.3E-2</v>
      </c>
      <c r="AP73" s="352">
        <v>3.4000000000000002E-2</v>
      </c>
      <c r="AQ73" s="352">
        <v>3.4000000000000002E-2</v>
      </c>
      <c r="AR73" s="352">
        <v>3.5000000000000003E-2</v>
      </c>
      <c r="AS73" s="575">
        <v>3.1E-2</v>
      </c>
    </row>
    <row r="74" spans="1:51">
      <c r="A74" s="30"/>
      <c r="B74" s="124" t="s">
        <v>690</v>
      </c>
      <c r="C74" s="124"/>
      <c r="D74" s="97"/>
      <c r="E74" s="220">
        <v>2.3E-2</v>
      </c>
      <c r="F74" s="220">
        <v>2.3E-2</v>
      </c>
      <c r="G74" s="220">
        <v>2.3E-2</v>
      </c>
      <c r="H74" s="220">
        <v>2.1999999999999999E-2</v>
      </c>
      <c r="I74" s="220">
        <v>1.6E-2</v>
      </c>
      <c r="J74" s="220">
        <v>1.7999999999999999E-2</v>
      </c>
      <c r="K74" s="220">
        <v>1.7000000000000001E-2</v>
      </c>
      <c r="L74" s="356">
        <v>1.4E-2</v>
      </c>
      <c r="M74" s="220">
        <v>5.0000000000000001E-3</v>
      </c>
      <c r="N74" s="220">
        <v>7.0000000000000001E-3</v>
      </c>
      <c r="O74" s="220">
        <v>8.0000000000000002E-3</v>
      </c>
      <c r="P74" s="356">
        <v>8.9999999999999993E-3</v>
      </c>
      <c r="Q74" s="220">
        <v>1.7000000000000001E-2</v>
      </c>
      <c r="R74" s="220">
        <v>0.02</v>
      </c>
      <c r="S74" s="220">
        <v>0.02</v>
      </c>
      <c r="T74" s="356">
        <v>2.1000000000000001E-2</v>
      </c>
      <c r="U74" s="766">
        <v>2.7E-2</v>
      </c>
      <c r="V74" s="766">
        <v>2.8000000000000001E-2</v>
      </c>
      <c r="W74" s="766">
        <v>0.03</v>
      </c>
      <c r="X74" s="766">
        <v>2.9000000000000001E-2</v>
      </c>
      <c r="Y74" s="352">
        <v>3.1E-2</v>
      </c>
      <c r="Z74" s="575"/>
      <c r="AA74" s="352"/>
      <c r="AB74" s="352"/>
      <c r="AC74" s="352"/>
      <c r="AD74" s="356">
        <v>3.5999999999999997E-2</v>
      </c>
      <c r="AE74" s="356">
        <v>3.4000000000000002E-2</v>
      </c>
      <c r="AF74" s="356">
        <v>3.4000000000000002E-2</v>
      </c>
      <c r="AG74" s="356">
        <v>3.2000000000000001E-2</v>
      </c>
      <c r="AH74" s="352">
        <v>3.1E-2</v>
      </c>
      <c r="AI74" s="352">
        <v>3.3000000000000002E-2</v>
      </c>
      <c r="AJ74" s="352">
        <v>3.2000000000000001E-2</v>
      </c>
      <c r="AK74" s="352">
        <v>3.1E-2</v>
      </c>
      <c r="AL74" s="352">
        <v>1.6E-2</v>
      </c>
      <c r="AM74" s="352">
        <v>1.7999999999999999E-2</v>
      </c>
      <c r="AN74" s="352">
        <v>2.1999999999999999E-2</v>
      </c>
      <c r="AO74" s="352">
        <v>2.3E-2</v>
      </c>
      <c r="AP74" s="352">
        <v>3.4000000000000002E-2</v>
      </c>
      <c r="AQ74" s="352">
        <v>3.4000000000000002E-2</v>
      </c>
      <c r="AR74" s="352">
        <v>3.2000000000000001E-2</v>
      </c>
      <c r="AS74" s="575">
        <v>3.1E-2</v>
      </c>
      <c r="AY74" s="868"/>
    </row>
    <row r="75" spans="1:51">
      <c r="A75" s="30"/>
      <c r="B75" s="124" t="s">
        <v>509</v>
      </c>
      <c r="C75" s="124"/>
      <c r="D75" s="97"/>
      <c r="E75" s="220">
        <v>1.142E-2</v>
      </c>
      <c r="F75" s="220">
        <v>1.11E-2</v>
      </c>
      <c r="G75" s="220">
        <v>1.2330000000000001E-2</v>
      </c>
      <c r="H75" s="220">
        <v>1.1220000000000001E-2</v>
      </c>
      <c r="I75" s="220">
        <v>2.2040000000000001E-2</v>
      </c>
      <c r="J75" s="220">
        <v>2.1090000000000001E-2</v>
      </c>
      <c r="K75" s="220">
        <v>2.307E-2</v>
      </c>
      <c r="L75" s="521">
        <v>2.333E-2</v>
      </c>
      <c r="M75" s="395">
        <v>2.4879999999999999E-2</v>
      </c>
      <c r="N75" s="395">
        <v>2.5499999999999998E-2</v>
      </c>
      <c r="O75" s="395">
        <v>2.6259999999999999E-2</v>
      </c>
      <c r="P75" s="521">
        <v>2.5399999999999999E-2</v>
      </c>
      <c r="Q75" s="395">
        <v>1.7000000000000001E-2</v>
      </c>
      <c r="R75" s="395">
        <v>1.8599999999999998E-2</v>
      </c>
      <c r="S75" s="395">
        <v>1.95E-2</v>
      </c>
      <c r="T75" s="521">
        <v>1.77E-2</v>
      </c>
      <c r="U75" s="828">
        <v>1.464E-2</v>
      </c>
      <c r="V75" s="828">
        <v>1.6899999999999998E-2</v>
      </c>
      <c r="W75" s="828">
        <v>1.52E-2</v>
      </c>
      <c r="X75" s="828">
        <v>1.5100000000000001E-2</v>
      </c>
      <c r="Y75" s="770">
        <v>1.06E-2</v>
      </c>
      <c r="Z75" s="771">
        <v>1.47E-2</v>
      </c>
      <c r="AA75" s="770">
        <v>1.72E-2</v>
      </c>
      <c r="AB75" s="770">
        <v>1.54E-2</v>
      </c>
      <c r="AC75" s="770">
        <v>1.5299999999999999E-2</v>
      </c>
      <c r="AD75" s="521">
        <v>5.0000000000000001E-3</v>
      </c>
      <c r="AE75" s="521">
        <v>3.5999999999999999E-3</v>
      </c>
      <c r="AF75" s="521">
        <v>5.4999999999999997E-3</v>
      </c>
      <c r="AG75" s="521">
        <v>5.1000000000000004E-3</v>
      </c>
      <c r="AH75" s="770">
        <v>4.4000000000000003E-3</v>
      </c>
      <c r="AI75" s="770">
        <v>3.0000000000000001E-3</v>
      </c>
      <c r="AJ75" s="770">
        <v>4.1000000000000003E-3</v>
      </c>
      <c r="AK75" s="770">
        <v>4.8999999999999998E-3</v>
      </c>
      <c r="AL75" s="770">
        <v>2.53E-2</v>
      </c>
      <c r="AM75" s="770">
        <v>2.3900000000000001E-2</v>
      </c>
      <c r="AN75" s="770">
        <v>1.9400000000000001E-2</v>
      </c>
      <c r="AO75" s="770">
        <v>1.7999999999999999E-2</v>
      </c>
      <c r="AP75" s="770">
        <v>7.4999999999999997E-3</v>
      </c>
      <c r="AQ75" s="770">
        <v>6.1999999999999998E-3</v>
      </c>
      <c r="AR75" s="770">
        <v>6.0000000000000001E-3</v>
      </c>
      <c r="AS75" s="771">
        <v>5.7000000000000002E-3</v>
      </c>
    </row>
    <row r="76" spans="1:51">
      <c r="A76" s="30"/>
      <c r="B76" s="30"/>
      <c r="C76" s="124" t="s">
        <v>510</v>
      </c>
      <c r="D76" s="40"/>
      <c r="E76" s="220">
        <v>8.9999999999999993E-3</v>
      </c>
      <c r="F76" s="220">
        <v>8.0000000000000002E-3</v>
      </c>
      <c r="G76" s="220">
        <v>0.01</v>
      </c>
      <c r="H76" s="220">
        <v>8.3400000000000002E-3</v>
      </c>
      <c r="I76" s="220">
        <v>1.949E-2</v>
      </c>
      <c r="J76" s="220">
        <v>1.8970000000000001E-2</v>
      </c>
      <c r="K76" s="220">
        <v>2.1729999999999999E-2</v>
      </c>
      <c r="L76" s="521">
        <v>2.2939999999999999E-2</v>
      </c>
      <c r="M76" s="395">
        <v>2.2859999999999998E-2</v>
      </c>
      <c r="N76" s="395">
        <v>2.3789999999999999E-2</v>
      </c>
      <c r="O76" s="395">
        <v>2.5950000000000001E-2</v>
      </c>
      <c r="P76" s="521">
        <v>2.6800000000000001E-2</v>
      </c>
      <c r="Q76" s="395">
        <v>1.4579999999999999E-2</v>
      </c>
      <c r="R76" s="395">
        <v>1.89E-2</v>
      </c>
      <c r="S76" s="395">
        <v>2.0799999999999999E-2</v>
      </c>
      <c r="T76" s="521">
        <v>1.9400000000000001E-2</v>
      </c>
      <c r="U76" s="828">
        <v>1.6889999999999999E-2</v>
      </c>
      <c r="V76" s="828">
        <v>1.9900000000000001E-2</v>
      </c>
      <c r="W76" s="828">
        <v>1.7899999999999999E-2</v>
      </c>
      <c r="X76" s="828">
        <v>1.7999999999999999E-2</v>
      </c>
      <c r="Y76" s="770">
        <v>1.1599999999999999E-2</v>
      </c>
      <c r="Z76" s="771">
        <v>1.7600000000000001E-2</v>
      </c>
      <c r="AA76" s="770">
        <v>2.1100000000000001E-2</v>
      </c>
      <c r="AB76" s="770">
        <v>1.8700000000000001E-2</v>
      </c>
      <c r="AC76" s="770">
        <v>1.8800000000000001E-2</v>
      </c>
      <c r="AD76" s="521">
        <v>3.5999999999999999E-3</v>
      </c>
      <c r="AE76" s="521">
        <v>1.6999999999999999E-3</v>
      </c>
      <c r="AF76" s="521">
        <v>3.8999999999999998E-3</v>
      </c>
      <c r="AG76" s="521">
        <v>3.7000000000000002E-3</v>
      </c>
      <c r="AH76" s="770">
        <v>-2.9999999999999997E-4</v>
      </c>
      <c r="AI76" s="770">
        <v>-2.5999999999999999E-3</v>
      </c>
      <c r="AJ76" s="770">
        <v>-1.1000000000000001E-3</v>
      </c>
      <c r="AK76" s="770">
        <v>1E-3</v>
      </c>
      <c r="AL76" s="770">
        <v>2.58E-2</v>
      </c>
      <c r="AM76" s="770">
        <v>2.2100000000000002E-2</v>
      </c>
      <c r="AN76" s="770">
        <v>1.7500000000000002E-2</v>
      </c>
      <c r="AO76" s="770">
        <v>1.7999999999999999E-2</v>
      </c>
      <c r="AP76" s="770">
        <v>5.8999999999999999E-3</v>
      </c>
      <c r="AQ76" s="770">
        <v>3.3999999999999998E-3</v>
      </c>
      <c r="AR76" s="770">
        <v>3.7000000000000002E-3</v>
      </c>
      <c r="AS76" s="771">
        <v>3.2000000000000002E-3</v>
      </c>
    </row>
    <row r="77" spans="1:51">
      <c r="A77" s="30"/>
      <c r="B77" s="30"/>
      <c r="C77" s="124" t="s">
        <v>511</v>
      </c>
      <c r="D77" s="40"/>
      <c r="E77" s="220">
        <v>1.865E-2</v>
      </c>
      <c r="F77" s="220">
        <v>1.9109999999999999E-2</v>
      </c>
      <c r="G77" s="220">
        <v>2.0060000000000001E-2</v>
      </c>
      <c r="H77" s="220">
        <v>1.9029999999999998E-2</v>
      </c>
      <c r="I77" s="220">
        <v>2.879E-2</v>
      </c>
      <c r="J77" s="220">
        <v>2.665E-2</v>
      </c>
      <c r="K77" s="220">
        <v>2.656E-2</v>
      </c>
      <c r="L77" s="521">
        <v>2.4340000000000001E-2</v>
      </c>
      <c r="M77" s="395">
        <v>3.0640000000000001E-2</v>
      </c>
      <c r="N77" s="395">
        <v>3.015E-2</v>
      </c>
      <c r="O77" s="395">
        <v>2.7130000000000001E-2</v>
      </c>
      <c r="P77" s="521">
        <v>2.1499999999999998E-2</v>
      </c>
      <c r="Q77" s="395">
        <v>2.427E-2</v>
      </c>
      <c r="R77" s="395">
        <v>1.77E-2</v>
      </c>
      <c r="S77" s="395">
        <v>1.55E-2</v>
      </c>
      <c r="T77" s="521">
        <v>1.2999999999999999E-2</v>
      </c>
      <c r="U77" s="828">
        <v>8.6499999999999997E-3</v>
      </c>
      <c r="V77" s="828">
        <v>8.8000000000000005E-3</v>
      </c>
      <c r="W77" s="828">
        <v>8.0999999999999996E-3</v>
      </c>
      <c r="X77" s="828">
        <v>7.4999999999999997E-3</v>
      </c>
      <c r="Y77" s="770">
        <v>8.3999999999999995E-3</v>
      </c>
      <c r="Z77" s="771">
        <v>7.0000000000000001E-3</v>
      </c>
      <c r="AA77" s="770">
        <v>7.4000000000000003E-3</v>
      </c>
      <c r="AB77" s="770">
        <v>6.7999999999999996E-3</v>
      </c>
      <c r="AC77" s="770">
        <v>6.4000000000000003E-3</v>
      </c>
      <c r="AD77" s="521">
        <v>7.7999999999999996E-3</v>
      </c>
      <c r="AE77" s="521">
        <v>7.7999999999999996E-3</v>
      </c>
      <c r="AF77" s="521">
        <v>8.8000000000000005E-3</v>
      </c>
      <c r="AG77" s="521">
        <v>7.9000000000000008E-3</v>
      </c>
      <c r="AH77" s="770">
        <v>1.35E-2</v>
      </c>
      <c r="AI77" s="770">
        <v>1.34E-2</v>
      </c>
      <c r="AJ77" s="770">
        <v>1.3599999999999999E-2</v>
      </c>
      <c r="AK77" s="770">
        <v>1.17E-2</v>
      </c>
      <c r="AL77" s="770">
        <v>2.4400000000000002E-2</v>
      </c>
      <c r="AM77" s="770">
        <v>2.7E-2</v>
      </c>
      <c r="AN77" s="770">
        <v>2.2700000000000001E-2</v>
      </c>
      <c r="AO77" s="770">
        <v>1.7899999999999999E-2</v>
      </c>
      <c r="AP77" s="770">
        <v>0.01</v>
      </c>
      <c r="AQ77" s="770">
        <v>1.0500000000000001E-2</v>
      </c>
      <c r="AR77" s="770">
        <v>9.4000000000000004E-3</v>
      </c>
      <c r="AS77" s="771">
        <v>9.4000000000000004E-3</v>
      </c>
      <c r="AY77" s="868"/>
    </row>
    <row r="78" spans="1:51">
      <c r="A78" s="30"/>
      <c r="B78" s="124" t="s">
        <v>512</v>
      </c>
      <c r="C78" s="124"/>
      <c r="D78" s="40"/>
      <c r="E78" s="220"/>
      <c r="F78" s="220"/>
      <c r="G78" s="220"/>
      <c r="H78" s="220"/>
      <c r="I78" s="220"/>
      <c r="J78" s="220"/>
      <c r="K78" s="220"/>
      <c r="L78" s="521"/>
      <c r="M78" s="395"/>
      <c r="N78" s="395"/>
      <c r="O78" s="395"/>
      <c r="P78" s="521"/>
      <c r="Q78" s="395"/>
      <c r="R78" s="395"/>
      <c r="S78" s="395"/>
      <c r="T78" s="521"/>
      <c r="U78" s="828"/>
      <c r="V78" s="828"/>
      <c r="W78" s="828"/>
      <c r="X78" s="828"/>
      <c r="Y78" s="770"/>
      <c r="Z78" s="771"/>
      <c r="AA78" s="770"/>
      <c r="AB78" s="770"/>
      <c r="AC78" s="770"/>
      <c r="AD78" s="521">
        <v>5.1000000000000004E-3</v>
      </c>
      <c r="AE78" s="521">
        <v>6.1999999999999998E-3</v>
      </c>
      <c r="AF78" s="521">
        <v>8.3000000000000001E-3</v>
      </c>
      <c r="AG78" s="521">
        <v>7.7999999999999996E-3</v>
      </c>
      <c r="AH78" s="770">
        <v>9.5999999999999992E-3</v>
      </c>
      <c r="AI78" s="770">
        <v>5.4999999999999997E-3</v>
      </c>
      <c r="AJ78" s="770">
        <v>7.1999999999999998E-3</v>
      </c>
      <c r="AK78" s="770">
        <v>7.4000000000000003E-3</v>
      </c>
      <c r="AL78" s="770">
        <v>2.93E-2</v>
      </c>
      <c r="AM78" s="770">
        <v>2.5899999999999999E-2</v>
      </c>
      <c r="AN78" s="770">
        <v>2.1899999999999999E-2</v>
      </c>
      <c r="AO78" s="770">
        <v>2.06E-2</v>
      </c>
      <c r="AP78" s="770">
        <v>4.1999999999999997E-3</v>
      </c>
      <c r="AQ78" s="770">
        <v>4.1999999999999997E-3</v>
      </c>
      <c r="AR78" s="770">
        <v>5.7000000000000002E-3</v>
      </c>
      <c r="AS78" s="771">
        <v>5.5999999999999999E-3</v>
      </c>
      <c r="AY78" s="868"/>
    </row>
    <row r="79" spans="1:51">
      <c r="A79" s="30"/>
      <c r="B79" s="30"/>
      <c r="C79" s="124" t="s">
        <v>513</v>
      </c>
      <c r="D79" s="40"/>
      <c r="E79" s="220"/>
      <c r="F79" s="220"/>
      <c r="G79" s="220"/>
      <c r="H79" s="220"/>
      <c r="I79" s="220"/>
      <c r="J79" s="220"/>
      <c r="K79" s="220"/>
      <c r="L79" s="521"/>
      <c r="M79" s="395"/>
      <c r="N79" s="395"/>
      <c r="O79" s="395"/>
      <c r="P79" s="521"/>
      <c r="Q79" s="395"/>
      <c r="R79" s="395"/>
      <c r="S79" s="395"/>
      <c r="T79" s="521"/>
      <c r="U79" s="828"/>
      <c r="V79" s="828"/>
      <c r="W79" s="828"/>
      <c r="X79" s="828"/>
      <c r="Y79" s="770"/>
      <c r="Z79" s="771"/>
      <c r="AA79" s="770"/>
      <c r="AB79" s="770"/>
      <c r="AC79" s="770"/>
      <c r="AD79" s="521">
        <v>3.8E-3</v>
      </c>
      <c r="AE79" s="521">
        <v>5.4000000000000003E-3</v>
      </c>
      <c r="AF79" s="521">
        <v>8.0000000000000002E-3</v>
      </c>
      <c r="AG79" s="521">
        <v>7.7999999999999996E-3</v>
      </c>
      <c r="AH79" s="770">
        <v>7.7000000000000002E-3</v>
      </c>
      <c r="AI79" s="770">
        <v>1.5E-3</v>
      </c>
      <c r="AJ79" s="770">
        <v>3.8999999999999998E-3</v>
      </c>
      <c r="AK79" s="770">
        <v>5.1000000000000004E-3</v>
      </c>
      <c r="AL79" s="770">
        <v>3.2099999999999997E-2</v>
      </c>
      <c r="AM79" s="770">
        <v>2.5399999999999999E-2</v>
      </c>
      <c r="AN79" s="770">
        <v>2.1499999999999998E-2</v>
      </c>
      <c r="AO79" s="770">
        <v>2.2200000000000001E-2</v>
      </c>
      <c r="AP79" s="770">
        <v>6.9999999999999999E-4</v>
      </c>
      <c r="AQ79" s="770">
        <v>4.0000000000000002E-4</v>
      </c>
      <c r="AR79" s="770">
        <v>3.3999999999999998E-3</v>
      </c>
      <c r="AS79" s="771">
        <v>3.0999999999999999E-3</v>
      </c>
      <c r="AY79" s="868"/>
    </row>
    <row r="80" spans="1:51">
      <c r="A80" s="30"/>
      <c r="B80" s="124" t="s">
        <v>645</v>
      </c>
      <c r="C80" s="124"/>
      <c r="D80" s="40"/>
      <c r="E80" s="220"/>
      <c r="F80" s="220"/>
      <c r="G80" s="220"/>
      <c r="H80" s="220"/>
      <c r="I80" s="220"/>
      <c r="J80" s="220"/>
      <c r="K80" s="220"/>
      <c r="L80" s="521"/>
      <c r="M80" s="395"/>
      <c r="N80" s="395"/>
      <c r="O80" s="395"/>
      <c r="P80" s="521"/>
      <c r="Q80" s="395"/>
      <c r="R80" s="395"/>
      <c r="S80" s="395"/>
      <c r="T80" s="521"/>
      <c r="U80" s="828"/>
      <c r="V80" s="828"/>
      <c r="W80" s="828"/>
      <c r="X80" s="828"/>
      <c r="Y80" s="770"/>
      <c r="Z80" s="771"/>
      <c r="AA80" s="770"/>
      <c r="AB80" s="770"/>
      <c r="AC80" s="770"/>
      <c r="AD80" s="521"/>
      <c r="AE80" s="521"/>
      <c r="AF80" s="521"/>
      <c r="AG80" s="521"/>
      <c r="AH80" s="352"/>
      <c r="AI80" s="352"/>
      <c r="AJ80" s="352"/>
      <c r="AK80" s="352">
        <v>0.34884178429154578</v>
      </c>
      <c r="AL80" s="352">
        <v>0.307</v>
      </c>
      <c r="AM80" s="352">
        <v>0.312</v>
      </c>
      <c r="AN80" s="352">
        <v>0.307</v>
      </c>
      <c r="AO80" s="352">
        <v>0.33193599278791985</v>
      </c>
      <c r="AP80" s="352">
        <v>0.29299999999999998</v>
      </c>
      <c r="AQ80" s="352">
        <v>0.29699999999999999</v>
      </c>
      <c r="AR80" s="352">
        <v>0.29599999999999999</v>
      </c>
      <c r="AS80" s="771">
        <v>0.32200000000000001</v>
      </c>
      <c r="AY80" s="868"/>
    </row>
    <row r="81" spans="1:51" hidden="1" outlineLevel="1">
      <c r="A81" s="30"/>
      <c r="B81" s="124" t="s">
        <v>603</v>
      </c>
      <c r="C81" s="124"/>
      <c r="D81" s="40"/>
      <c r="E81" s="251"/>
      <c r="F81" s="251"/>
      <c r="G81" s="251"/>
      <c r="H81" s="251"/>
      <c r="I81" s="251"/>
      <c r="J81" s="251"/>
      <c r="K81" s="251"/>
      <c r="L81" s="385"/>
      <c r="M81" s="251"/>
      <c r="N81" s="251"/>
      <c r="O81" s="251"/>
      <c r="P81" s="356"/>
      <c r="Q81" s="251"/>
      <c r="R81" s="251"/>
      <c r="S81" s="251"/>
      <c r="T81" s="385"/>
      <c r="U81" s="762"/>
      <c r="V81" s="762"/>
      <c r="W81" s="762"/>
      <c r="X81" s="762"/>
      <c r="Y81" s="772"/>
      <c r="Z81" s="763"/>
      <c r="AA81" s="772"/>
      <c r="AB81" s="772"/>
      <c r="AC81" s="352"/>
      <c r="AD81" s="356">
        <v>0.32500000000000001</v>
      </c>
      <c r="AE81" s="356">
        <v>0.317</v>
      </c>
      <c r="AF81" s="356">
        <v>0.312</v>
      </c>
      <c r="AG81" s="356">
        <v>0.35199999999999998</v>
      </c>
      <c r="AH81" s="352">
        <v>0.317</v>
      </c>
      <c r="AI81" s="352">
        <v>0.33200000000000002</v>
      </c>
      <c r="AJ81" s="352">
        <v>0.33</v>
      </c>
      <c r="AK81" s="352">
        <v>0.35799999999999998</v>
      </c>
      <c r="AL81" s="352">
        <v>0.33100000000000002</v>
      </c>
      <c r="AM81" s="352">
        <v>0.33300000000000002</v>
      </c>
      <c r="AN81" s="352">
        <v>0.31900000000000001</v>
      </c>
      <c r="AO81" s="352">
        <v>0.34499999999999997</v>
      </c>
      <c r="AP81" s="352">
        <v>0.30499999999999999</v>
      </c>
      <c r="AQ81" s="352">
        <v>0.312</v>
      </c>
      <c r="AR81" s="352">
        <v>0.32100000000000001</v>
      </c>
      <c r="AS81" s="763"/>
    </row>
    <row r="82" spans="1:51" hidden="1" outlineLevel="1">
      <c r="A82" s="30"/>
      <c r="B82" s="124" t="s">
        <v>604</v>
      </c>
      <c r="C82" s="124"/>
      <c r="D82" s="40"/>
      <c r="E82" s="251">
        <v>0.43621236133122021</v>
      </c>
      <c r="F82" s="251">
        <v>0.45466847090663065</v>
      </c>
      <c r="G82" s="251">
        <v>0.44325268146669999</v>
      </c>
      <c r="H82" s="251">
        <v>0.4605407380343442</v>
      </c>
      <c r="I82" s="251">
        <v>0.41134751773049649</v>
      </c>
      <c r="J82" s="251">
        <v>0.40777475603903368</v>
      </c>
      <c r="K82" s="251">
        <v>0.40605045535433892</v>
      </c>
      <c r="L82" s="385">
        <v>0.43249655594673186</v>
      </c>
      <c r="M82" s="251">
        <v>0.46181818181818168</v>
      </c>
      <c r="N82" s="251">
        <v>0.44832445975571561</v>
      </c>
      <c r="O82" s="251">
        <v>0.42891207153502248</v>
      </c>
      <c r="P82" s="356">
        <v>0.436</v>
      </c>
      <c r="Q82" s="251">
        <v>0.36683673469387756</v>
      </c>
      <c r="R82" s="251">
        <v>0.377</v>
      </c>
      <c r="S82" s="251">
        <v>0.375</v>
      </c>
      <c r="T82" s="385">
        <v>0.39700000000000002</v>
      </c>
      <c r="U82" s="762">
        <v>0.34658823529411775</v>
      </c>
      <c r="V82" s="762">
        <v>0.34</v>
      </c>
      <c r="W82" s="762">
        <v>0.33300000000000002</v>
      </c>
      <c r="X82" s="762">
        <v>0.35199999999999998</v>
      </c>
      <c r="Y82" s="772">
        <v>0.33600000000000002</v>
      </c>
      <c r="Z82" s="763">
        <v>0.34100000000000003</v>
      </c>
      <c r="AA82" s="772">
        <v>0.33400000000000002</v>
      </c>
      <c r="AB82" s="772">
        <v>0.32600000000000001</v>
      </c>
      <c r="AC82" s="352">
        <v>0.34699999999999998</v>
      </c>
      <c r="AD82" s="356">
        <v>0.32600000000000001</v>
      </c>
      <c r="AE82" s="356">
        <v>0.32400000000000001</v>
      </c>
      <c r="AF82" s="356">
        <v>0.32200000000000001</v>
      </c>
      <c r="AG82" s="356">
        <v>0.36299999999999999</v>
      </c>
      <c r="AH82" s="352">
        <v>0.33700000000000002</v>
      </c>
      <c r="AI82" s="352">
        <v>0.34100000000000003</v>
      </c>
      <c r="AJ82" s="352">
        <v>0.34200000000000003</v>
      </c>
      <c r="AK82" s="352">
        <v>0.36899999999999999</v>
      </c>
      <c r="AL82" s="352">
        <v>0.35199999999999998</v>
      </c>
      <c r="AM82" s="352">
        <v>0.34499999999999997</v>
      </c>
      <c r="AN82" s="352">
        <v>0.33100000000000002</v>
      </c>
      <c r="AO82" s="352">
        <v>0.35899999999999999</v>
      </c>
      <c r="AP82" s="352">
        <v>0.29599999999999999</v>
      </c>
      <c r="AQ82" s="352">
        <v>0.307</v>
      </c>
      <c r="AR82" s="352">
        <v>0.32100000000000001</v>
      </c>
      <c r="AS82" s="763"/>
    </row>
    <row r="83" spans="1:51" hidden="1" outlineLevel="1">
      <c r="A83" s="30"/>
      <c r="B83" s="124" t="s">
        <v>526</v>
      </c>
      <c r="C83" s="124"/>
      <c r="D83" s="40"/>
      <c r="E83" s="251">
        <v>2.9153013603415746E-2</v>
      </c>
      <c r="F83" s="251">
        <v>3.0609505930429094E-2</v>
      </c>
      <c r="G83" s="251">
        <v>3.0149624084069442E-2</v>
      </c>
      <c r="H83" s="251">
        <v>3.1219161828661472E-2</v>
      </c>
      <c r="I83" s="251">
        <v>2.6109394719707184E-2</v>
      </c>
      <c r="J83" s="251">
        <v>2.689531376327323E-2</v>
      </c>
      <c r="K83" s="251">
        <v>2.6777301077235836E-2</v>
      </c>
      <c r="L83" s="385">
        <v>2.7946039071786978E-2</v>
      </c>
      <c r="M83" s="251">
        <v>2.3E-2</v>
      </c>
      <c r="N83" s="251">
        <v>2.4E-2</v>
      </c>
      <c r="O83" s="251">
        <v>2.4E-2</v>
      </c>
      <c r="P83" s="356">
        <v>2.5000000000000001E-2</v>
      </c>
      <c r="Q83" s="251">
        <v>2.1000000000000001E-2</v>
      </c>
      <c r="R83" s="251">
        <v>2.4E-2</v>
      </c>
      <c r="S83" s="251">
        <v>2.4E-2</v>
      </c>
      <c r="T83" s="385">
        <v>2.5999999999999999E-2</v>
      </c>
      <c r="U83" s="762">
        <v>2.4E-2</v>
      </c>
      <c r="V83" s="762">
        <v>2.5000000000000001E-2</v>
      </c>
      <c r="W83" s="762">
        <v>2.5000000000000001E-2</v>
      </c>
      <c r="X83" s="762">
        <v>2.5999999999999999E-2</v>
      </c>
      <c r="Y83" s="772">
        <v>2.3E-2</v>
      </c>
      <c r="Z83" s="763"/>
      <c r="AA83" s="772"/>
      <c r="AB83" s="772"/>
      <c r="AC83" s="352"/>
      <c r="AD83" s="356">
        <v>2.3E-2</v>
      </c>
      <c r="AE83" s="356">
        <v>2.4E-2</v>
      </c>
      <c r="AF83" s="356">
        <v>2.3E-2</v>
      </c>
      <c r="AG83" s="356">
        <v>2.5000000000000001E-2</v>
      </c>
      <c r="AH83" s="352">
        <v>2.1000000000000001E-2</v>
      </c>
      <c r="AI83" s="352">
        <v>2.1999999999999999E-2</v>
      </c>
      <c r="AJ83" s="352">
        <v>2.1999999999999999E-2</v>
      </c>
      <c r="AK83" s="352">
        <v>2.5000000000000001E-2</v>
      </c>
      <c r="AL83" s="352">
        <v>2.1999999999999999E-2</v>
      </c>
      <c r="AM83" s="352">
        <v>2.1000000000000001E-2</v>
      </c>
      <c r="AN83" s="352">
        <v>0.02</v>
      </c>
      <c r="AO83" s="352">
        <v>2.3E-2</v>
      </c>
      <c r="AP83" s="352">
        <v>0.02</v>
      </c>
      <c r="AQ83" s="352">
        <v>2.1000000000000001E-2</v>
      </c>
      <c r="AR83" s="352">
        <v>2.1000000000000001E-2</v>
      </c>
      <c r="AS83" s="763"/>
      <c r="AY83" s="868"/>
    </row>
    <row r="84" spans="1:51" collapsed="1">
      <c r="A84" s="30"/>
      <c r="B84" s="247"/>
      <c r="C84" s="30"/>
      <c r="D84" s="40"/>
      <c r="E84" s="62"/>
      <c r="F84" s="62"/>
      <c r="G84" s="62"/>
      <c r="H84" s="62"/>
      <c r="I84" s="62"/>
      <c r="J84" s="62"/>
      <c r="K84" s="62"/>
      <c r="L84" s="62"/>
      <c r="M84" s="62"/>
      <c r="N84" s="62"/>
      <c r="O84" s="62"/>
      <c r="P84" s="62"/>
      <c r="Q84" s="62"/>
      <c r="R84" s="62"/>
      <c r="S84" s="62"/>
      <c r="T84" s="62"/>
      <c r="U84" s="749"/>
      <c r="V84" s="749"/>
      <c r="W84" s="749"/>
      <c r="X84" s="749"/>
      <c r="Y84" s="557"/>
      <c r="Z84" s="565"/>
      <c r="AA84" s="557"/>
      <c r="AB84" s="557"/>
      <c r="AC84" s="557"/>
      <c r="AD84" s="353"/>
      <c r="AE84" s="353"/>
      <c r="AF84" s="353"/>
      <c r="AG84" s="353"/>
      <c r="AH84" s="353"/>
      <c r="AI84" s="353"/>
      <c r="AJ84" s="353"/>
      <c r="AK84" s="353"/>
      <c r="AL84" s="353"/>
      <c r="AM84" s="353"/>
      <c r="AN84" s="353"/>
      <c r="AO84" s="353"/>
      <c r="AP84" s="353"/>
      <c r="AQ84" s="353"/>
      <c r="AR84" s="353"/>
      <c r="AS84" s="565"/>
    </row>
    <row r="85" spans="1:51" ht="40.5" customHeight="1">
      <c r="A85" s="30"/>
      <c r="B85" s="1571" t="s">
        <v>571</v>
      </c>
      <c r="C85" s="1571"/>
      <c r="D85" s="40"/>
      <c r="E85" s="62"/>
      <c r="F85" s="62"/>
      <c r="G85" s="62"/>
      <c r="H85" s="62"/>
      <c r="I85" s="62"/>
      <c r="J85" s="62"/>
      <c r="K85" s="62"/>
      <c r="L85" s="62"/>
      <c r="M85" s="62"/>
      <c r="N85" s="62"/>
      <c r="O85" s="62"/>
      <c r="P85" s="62"/>
      <c r="Q85" s="62"/>
      <c r="R85" s="62"/>
      <c r="S85" s="62"/>
      <c r="T85" s="62"/>
      <c r="U85" s="749"/>
      <c r="V85" s="749"/>
      <c r="W85" s="749"/>
      <c r="X85" s="749"/>
      <c r="Y85" s="557"/>
      <c r="Z85" s="565"/>
      <c r="AA85" s="557"/>
      <c r="AB85" s="557"/>
      <c r="AC85" s="557"/>
      <c r="AD85" s="353"/>
      <c r="AE85" s="353"/>
      <c r="AF85" s="353"/>
      <c r="AG85" s="353"/>
      <c r="AH85" s="353"/>
      <c r="AI85" s="353"/>
      <c r="AJ85" s="353"/>
      <c r="AK85" s="353"/>
      <c r="AL85" s="353"/>
      <c r="AM85" s="353"/>
      <c r="AN85" s="353"/>
      <c r="AO85" s="353"/>
      <c r="AP85" s="353"/>
      <c r="AQ85" s="353"/>
      <c r="AR85" s="353"/>
      <c r="AS85" s="565"/>
    </row>
    <row r="86" spans="1:51">
      <c r="C86" s="24"/>
      <c r="D86" s="24"/>
    </row>
    <row r="87" spans="1:51">
      <c r="C87" s="24"/>
      <c r="D87" s="24"/>
    </row>
    <row r="88" spans="1:51">
      <c r="C88" s="24" t="s">
        <v>488</v>
      </c>
      <c r="D88" s="24"/>
      <c r="R88" s="24">
        <v>4.6999999999999886</v>
      </c>
      <c r="S88" s="24">
        <v>7.1999999999999886</v>
      </c>
      <c r="T88" s="24">
        <v>15</v>
      </c>
      <c r="U88" s="24">
        <v>6.2000000000000028</v>
      </c>
      <c r="V88" s="24">
        <v>9.5</v>
      </c>
      <c r="W88" s="24">
        <v>13.300000000000011</v>
      </c>
      <c r="X88" s="24">
        <v>17</v>
      </c>
      <c r="Y88" s="24">
        <v>9.5999999999999943</v>
      </c>
      <c r="Z88" s="24">
        <v>6.2000000000000028</v>
      </c>
      <c r="AA88" s="24">
        <v>9.5</v>
      </c>
      <c r="AB88" s="24">
        <v>13.300000000000011</v>
      </c>
      <c r="AC88" s="24">
        <v>17</v>
      </c>
      <c r="AD88" s="24">
        <v>9.5999999999999943</v>
      </c>
      <c r="AE88" s="24">
        <v>24.400000000000006</v>
      </c>
      <c r="AF88" s="24">
        <v>41.100000000000023</v>
      </c>
      <c r="AG88" s="24">
        <v>66.300000000000011</v>
      </c>
      <c r="AH88" s="24">
        <v>-1.2000000000000028</v>
      </c>
      <c r="AI88" s="24">
        <v>-1</v>
      </c>
      <c r="AJ88" s="24">
        <v>5.5999999999999943</v>
      </c>
      <c r="AK88" s="24">
        <v>9.9000000000000057</v>
      </c>
      <c r="AL88" s="24">
        <v>22.1</v>
      </c>
      <c r="AM88" s="24">
        <v>12.599999999999994</v>
      </c>
      <c r="AN88" s="24">
        <v>-1.5999999999999943</v>
      </c>
      <c r="AO88" s="24">
        <v>-5.5</v>
      </c>
      <c r="AP88" s="24">
        <v>2</v>
      </c>
      <c r="AQ88" s="24">
        <v>9.5999999999999943</v>
      </c>
      <c r="AR88" s="24">
        <v>13.5</v>
      </c>
      <c r="AS88" s="24">
        <v>21.399999999999977</v>
      </c>
    </row>
    <row r="89" spans="1:51">
      <c r="A89" s="23"/>
      <c r="B89" s="23"/>
      <c r="C89" s="24"/>
      <c r="D89" s="24"/>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row>
    <row r="90" spans="1:51">
      <c r="A90" s="23"/>
      <c r="B90" s="23"/>
      <c r="C90" s="24"/>
      <c r="D90" s="24"/>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row>
    <row r="91" spans="1:51">
      <c r="A91" s="23"/>
      <c r="B91" s="23"/>
      <c r="C91" s="24"/>
      <c r="D91" s="24"/>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row>
    <row r="92" spans="1:51">
      <c r="A92" s="23"/>
      <c r="B92" s="23"/>
      <c r="C92" s="24"/>
      <c r="D92" s="24"/>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row>
    <row r="93" spans="1:51">
      <c r="A93" s="23"/>
      <c r="B93" s="23"/>
      <c r="C93" s="24"/>
      <c r="D93" s="24"/>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row>
    <row r="94" spans="1:51">
      <c r="A94" s="23"/>
      <c r="B94" s="23"/>
      <c r="C94" s="24"/>
      <c r="D94" s="24"/>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row>
    <row r="95" spans="1:51">
      <c r="A95" s="23"/>
      <c r="B95" s="23"/>
      <c r="C95" s="24"/>
      <c r="D95" s="24"/>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row>
    <row r="96" spans="1:51">
      <c r="A96" s="23"/>
      <c r="B96" s="23"/>
      <c r="C96" s="24"/>
      <c r="D96" s="24"/>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row>
    <row r="97" spans="1:45">
      <c r="A97" s="23"/>
      <c r="B97" s="23"/>
      <c r="C97" s="24"/>
      <c r="D97" s="24"/>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row>
    <row r="98" spans="1:45">
      <c r="A98" s="23"/>
      <c r="B98" s="23"/>
      <c r="C98" s="24"/>
      <c r="D98" s="24"/>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row>
    <row r="99" spans="1:45">
      <c r="A99" s="23"/>
      <c r="B99" s="23"/>
      <c r="C99" s="24"/>
      <c r="D99" s="24"/>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row>
    <row r="100" spans="1:45">
      <c r="A100" s="23"/>
      <c r="B100" s="23"/>
      <c r="C100" s="24"/>
      <c r="D100" s="24"/>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row>
    <row r="101" spans="1:45">
      <c r="A101" s="23"/>
      <c r="B101" s="23"/>
      <c r="C101" s="24"/>
      <c r="D101" s="24"/>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row>
    <row r="102" spans="1:45">
      <c r="A102" s="23"/>
      <c r="B102" s="23"/>
      <c r="C102" s="24"/>
      <c r="D102" s="24"/>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row>
    <row r="103" spans="1:45">
      <c r="A103" s="23"/>
      <c r="B103" s="23"/>
      <c r="C103" s="24"/>
      <c r="D103" s="24"/>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row>
    <row r="104" spans="1:45">
      <c r="A104" s="23"/>
      <c r="B104" s="23"/>
      <c r="C104" s="24"/>
      <c r="D104" s="24"/>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row>
    <row r="105" spans="1:45">
      <c r="A105" s="23"/>
      <c r="B105" s="23"/>
      <c r="C105" s="24"/>
      <c r="D105" s="24"/>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row>
    <row r="106" spans="1:45">
      <c r="A106" s="23"/>
      <c r="B106" s="23"/>
      <c r="C106" s="24"/>
      <c r="D106" s="24"/>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row>
    <row r="107" spans="1:45">
      <c r="A107" s="23"/>
      <c r="B107" s="23"/>
      <c r="C107" s="24"/>
      <c r="D107" s="24"/>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row>
    <row r="108" spans="1:45">
      <c r="A108" s="23"/>
      <c r="B108" s="23"/>
      <c r="C108" s="24"/>
      <c r="D108" s="24"/>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row>
    <row r="109" spans="1:45">
      <c r="A109" s="23"/>
      <c r="B109" s="23"/>
      <c r="C109" s="24"/>
      <c r="D109" s="24"/>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row>
    <row r="110" spans="1:45">
      <c r="A110" s="23"/>
      <c r="B110" s="23"/>
      <c r="C110" s="24"/>
      <c r="D110" s="24"/>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row>
    <row r="111" spans="1:45">
      <c r="A111" s="23"/>
      <c r="B111" s="23"/>
      <c r="C111" s="24"/>
      <c r="D111" s="24"/>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row>
    <row r="112" spans="1:45">
      <c r="A112" s="23"/>
      <c r="B112" s="23"/>
      <c r="C112" s="24"/>
      <c r="D112" s="24"/>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row>
    <row r="113" spans="1:45">
      <c r="A113" s="23"/>
      <c r="B113" s="23"/>
      <c r="C113" s="24"/>
      <c r="D113" s="24"/>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row>
  </sheetData>
  <mergeCells count="5">
    <mergeCell ref="B56:C56"/>
    <mergeCell ref="B85:C85"/>
    <mergeCell ref="AD3:AH3"/>
    <mergeCell ref="AL3:AO3"/>
    <mergeCell ref="AD1:AS2"/>
  </mergeCells>
  <phoneticPr fontId="212" type="noConversion"/>
  <hyperlinks>
    <hyperlink ref="A1" location="content!A1" display="back to content"/>
    <hyperlink ref="A1:C1" location="content!A1" display="back to content"/>
  </hyperlinks>
  <pageMargins left="0.25" right="0.25" top="0.75" bottom="0.75" header="0.3" footer="0.3"/>
  <pageSetup paperSize="9" scale="4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12</vt:i4>
      </vt:variant>
    </vt:vector>
  </HeadingPairs>
  <TitlesOfParts>
    <vt:vector size="25" baseType="lpstr">
      <vt:lpstr>content</vt:lpstr>
      <vt:lpstr>Internal summary table</vt:lpstr>
      <vt:lpstr>1. Consolidated BS</vt:lpstr>
      <vt:lpstr>2. Loans</vt:lpstr>
      <vt:lpstr>3. Asset Quality</vt:lpstr>
      <vt:lpstr>4. Deposits</vt:lpstr>
      <vt:lpstr>5. Capital</vt:lpstr>
      <vt:lpstr>6. Consolidated IS</vt:lpstr>
      <vt:lpstr>6. Consolidated IS (cumulative)</vt:lpstr>
      <vt:lpstr>7. OPEX</vt:lpstr>
      <vt:lpstr>8. F&amp;C</vt:lpstr>
      <vt:lpstr>9. Segments</vt:lpstr>
      <vt:lpstr>tech</vt:lpstr>
      <vt:lpstr>'1. Consolidated BS'!Область_печати</vt:lpstr>
      <vt:lpstr>'2. Loans'!Область_печати</vt:lpstr>
      <vt:lpstr>'3. Asset Quality'!Область_печати</vt:lpstr>
      <vt:lpstr>'4. Deposits'!Область_печати</vt:lpstr>
      <vt:lpstr>'5. Capital'!Область_печати</vt:lpstr>
      <vt:lpstr>'6. Consolidated IS'!Область_печати</vt:lpstr>
      <vt:lpstr>'6. Consolidated IS (cumulative)'!Область_печати</vt:lpstr>
      <vt:lpstr>'7. OPEX'!Область_печати</vt:lpstr>
      <vt:lpstr>'8. F&amp;C'!Область_печати</vt:lpstr>
      <vt:lpstr>'9. Segments'!Область_печати</vt:lpstr>
      <vt:lpstr>content!Область_печати</vt:lpstr>
      <vt:lpstr>'Internal summary table'!Область_печати</vt:lpstr>
    </vt:vector>
  </TitlesOfParts>
  <Company>Сбербанк России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Соколов Кирилл Геннадьевич,Шевцова Мария Викторовна</dc:creator>
  <cp:lastModifiedBy>Раевский Андрей Евгеньевич</cp:lastModifiedBy>
  <cp:lastPrinted>2022-03-01T23:21:59Z</cp:lastPrinted>
  <dcterms:created xsi:type="dcterms:W3CDTF">2016-04-11T10:25:04Z</dcterms:created>
  <dcterms:modified xsi:type="dcterms:W3CDTF">2022-03-02T06:49:59Z</dcterms:modified>
</cp:coreProperties>
</file>